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조관사업부\김숙영\한달에한번하는일\"/>
    </mc:Choice>
  </mc:AlternateContent>
  <bookViews>
    <workbookView xWindow="15030" yWindow="510" windowWidth="13350" windowHeight="9480" firstSheet="3" activeTab="11"/>
  </bookViews>
  <sheets>
    <sheet name="1월" sheetId="3" r:id="rId1"/>
    <sheet name="2월" sheetId="4" r:id="rId2"/>
    <sheet name="3월" sheetId="5" r:id="rId3"/>
    <sheet name="4월" sheetId="6" r:id="rId4"/>
    <sheet name="5월" sheetId="7" r:id="rId5"/>
    <sheet name="6월" sheetId="8" r:id="rId6"/>
    <sheet name="7월" sheetId="9" r:id="rId7"/>
    <sheet name="8월" sheetId="10" r:id="rId8"/>
    <sheet name="9월" sheetId="11" r:id="rId9"/>
    <sheet name="10월" sheetId="12" r:id="rId10"/>
    <sheet name="11월" sheetId="13" r:id="rId11"/>
    <sheet name="12월" sheetId="14" r:id="rId12"/>
    <sheet name="평균" sheetId="2" r:id="rId13"/>
  </sheets>
  <definedNames>
    <definedName name="_xlnm.Print_Area" localSheetId="9">'10월'!$A$1:$S$292</definedName>
    <definedName name="_xlnm.Print_Area" localSheetId="10">'11월'!$A$1:$S$292</definedName>
    <definedName name="_xlnm.Print_Area" localSheetId="11">'12월'!$A$1:$S$292</definedName>
    <definedName name="_xlnm.Print_Area" localSheetId="0">'1월'!$A$1:$S$289</definedName>
    <definedName name="_xlnm.Print_Area" localSheetId="1">'2월'!$A$1:$S$289</definedName>
    <definedName name="_xlnm.Print_Area" localSheetId="2">'3월'!$A$1:$S$290</definedName>
    <definedName name="_xlnm.Print_Area" localSheetId="3">'4월'!$A$1:$S$290</definedName>
    <definedName name="_xlnm.Print_Area" localSheetId="4">'5월'!$A$1:$S$290</definedName>
    <definedName name="_xlnm.Print_Area" localSheetId="5">'6월'!$A$1:$S$291</definedName>
    <definedName name="_xlnm.Print_Area" localSheetId="6">'7월'!$A$1:$S$292</definedName>
    <definedName name="_xlnm.Print_Area" localSheetId="7">'8월'!$A$1:$S$292</definedName>
    <definedName name="_xlnm.Print_Area" localSheetId="8">'9월'!$A$1:$S$292</definedName>
    <definedName name="_xlnm.Print_Area" localSheetId="12">평균!$A$1:$T$51</definedName>
  </definedNames>
  <calcPr calcId="152511"/>
</workbook>
</file>

<file path=xl/calcChain.xml><?xml version="1.0" encoding="utf-8"?>
<calcChain xmlns="http://schemas.openxmlformats.org/spreadsheetml/2006/main">
  <c r="N12" i="14" l="1"/>
  <c r="N259" i="14"/>
  <c r="N115" i="14"/>
  <c r="N255" i="14"/>
  <c r="N110" i="14"/>
  <c r="N253" i="14"/>
  <c r="N107" i="14"/>
  <c r="N249" i="14"/>
  <c r="N104" i="14"/>
  <c r="N246" i="14"/>
  <c r="N100" i="14"/>
  <c r="N242" i="14"/>
  <c r="N98" i="14"/>
  <c r="N238" i="14"/>
  <c r="N95" i="14"/>
  <c r="N235" i="14"/>
  <c r="N93" i="14"/>
  <c r="N232" i="14"/>
  <c r="N90" i="14"/>
  <c r="N229" i="14"/>
  <c r="N87" i="14"/>
  <c r="N225" i="14" l="1"/>
  <c r="N84" i="14"/>
  <c r="N222" i="14"/>
  <c r="N81" i="14"/>
  <c r="N219" i="14"/>
  <c r="N78" i="14"/>
  <c r="N216" i="14"/>
  <c r="N75" i="14"/>
  <c r="N214" i="14"/>
  <c r="N72" i="14"/>
  <c r="N212" i="14"/>
  <c r="N70" i="14"/>
  <c r="N210" i="14"/>
  <c r="N68" i="14"/>
  <c r="N208" i="14"/>
  <c r="N66" i="14"/>
  <c r="N205" i="14"/>
  <c r="N63" i="14"/>
  <c r="N201" i="14"/>
  <c r="N60" i="14"/>
  <c r="N199" i="14"/>
  <c r="N58" i="14"/>
  <c r="N196" i="14" l="1"/>
  <c r="N53" i="14"/>
  <c r="N192" i="14"/>
  <c r="N50" i="14"/>
  <c r="N188" i="14"/>
  <c r="N47" i="14"/>
  <c r="N185" i="14"/>
  <c r="N45" i="14"/>
  <c r="N181" i="14"/>
  <c r="N42" i="14"/>
  <c r="N178" i="14"/>
  <c r="N39" i="14"/>
  <c r="N175" i="14"/>
  <c r="N36" i="14"/>
  <c r="N172" i="14"/>
  <c r="N34" i="14"/>
  <c r="N169" i="14"/>
  <c r="N32" i="14"/>
  <c r="N30" i="14"/>
  <c r="N166" i="14"/>
  <c r="N164" i="14"/>
  <c r="N27" i="14"/>
  <c r="N161" i="14"/>
  <c r="N25" i="14"/>
  <c r="N158" i="14"/>
  <c r="N20" i="14"/>
  <c r="N156" i="14"/>
  <c r="N17" i="14"/>
  <c r="N153" i="14" l="1"/>
  <c r="N14" i="14"/>
  <c r="N151" i="14"/>
  <c r="N148" i="14"/>
  <c r="N9" i="14"/>
  <c r="P282" i="14" l="1"/>
  <c r="M278" i="14"/>
  <c r="M289" i="14" s="1"/>
  <c r="L278" i="14"/>
  <c r="L289" i="14" s="1"/>
  <c r="K278" i="14"/>
  <c r="K289" i="14" s="1"/>
  <c r="H278" i="14"/>
  <c r="H289" i="14" s="1"/>
  <c r="G278" i="14"/>
  <c r="G289" i="14" s="1"/>
  <c r="D278" i="14"/>
  <c r="D289" i="14" s="1"/>
  <c r="C278" i="14"/>
  <c r="C289" i="14" s="1"/>
  <c r="R277" i="14"/>
  <c r="Q277" i="14"/>
  <c r="F277" i="14"/>
  <c r="E277" i="14"/>
  <c r="P277" i="14" s="1"/>
  <c r="R276" i="14"/>
  <c r="Q276" i="14"/>
  <c r="O276" i="14"/>
  <c r="F276" i="14"/>
  <c r="E276" i="14"/>
  <c r="P276" i="14" s="1"/>
  <c r="R275" i="14"/>
  <c r="Q275" i="14"/>
  <c r="F275" i="14"/>
  <c r="E275" i="14"/>
  <c r="P275" i="14" s="1"/>
  <c r="R274" i="14"/>
  <c r="Q274" i="14"/>
  <c r="P274" i="14"/>
  <c r="F274" i="14"/>
  <c r="E274" i="14"/>
  <c r="O274" i="14" s="1"/>
  <c r="R273" i="14"/>
  <c r="Q273" i="14"/>
  <c r="F273" i="14"/>
  <c r="E273" i="14"/>
  <c r="P273" i="14" s="1"/>
  <c r="R272" i="14"/>
  <c r="Q272" i="14"/>
  <c r="F272" i="14"/>
  <c r="E272" i="14"/>
  <c r="P272" i="14" s="1"/>
  <c r="R271" i="14"/>
  <c r="Q271" i="14"/>
  <c r="F271" i="14"/>
  <c r="E271" i="14"/>
  <c r="P271" i="14" s="1"/>
  <c r="R270" i="14"/>
  <c r="Q270" i="14"/>
  <c r="F270" i="14"/>
  <c r="E270" i="14"/>
  <c r="O270" i="14" s="1"/>
  <c r="Q269" i="14"/>
  <c r="F269" i="14"/>
  <c r="E269" i="14"/>
  <c r="P269" i="14" s="1"/>
  <c r="R268" i="14"/>
  <c r="Q268" i="14"/>
  <c r="F268" i="14"/>
  <c r="E268" i="14"/>
  <c r="R267" i="14"/>
  <c r="Q267" i="14"/>
  <c r="P267" i="14"/>
  <c r="O267" i="14"/>
  <c r="F267" i="14"/>
  <c r="E267" i="14"/>
  <c r="R266" i="14"/>
  <c r="Q266" i="14"/>
  <c r="O266" i="14"/>
  <c r="F266" i="14"/>
  <c r="E266" i="14"/>
  <c r="P266" i="14" s="1"/>
  <c r="R265" i="14"/>
  <c r="Q265" i="14"/>
  <c r="F265" i="14"/>
  <c r="E265" i="14"/>
  <c r="P265" i="14" s="1"/>
  <c r="R264" i="14"/>
  <c r="Q264" i="14"/>
  <c r="F264" i="14"/>
  <c r="E264" i="14"/>
  <c r="P264" i="14" s="1"/>
  <c r="R263" i="14"/>
  <c r="Q263" i="14"/>
  <c r="F263" i="14"/>
  <c r="E263" i="14"/>
  <c r="R262" i="14"/>
  <c r="Q262" i="14"/>
  <c r="P262" i="14"/>
  <c r="O262" i="14"/>
  <c r="F262" i="14"/>
  <c r="E262" i="14"/>
  <c r="R261" i="14"/>
  <c r="Q261" i="14"/>
  <c r="F261" i="14"/>
  <c r="E261" i="14"/>
  <c r="O261" i="14" s="1"/>
  <c r="R260" i="14"/>
  <c r="Q260" i="14"/>
  <c r="F260" i="14"/>
  <c r="E260" i="14"/>
  <c r="O260" i="14" s="1"/>
  <c r="Q259" i="14"/>
  <c r="F259" i="14"/>
  <c r="E259" i="14"/>
  <c r="P259" i="14" s="1"/>
  <c r="R258" i="14"/>
  <c r="Q258" i="14"/>
  <c r="F258" i="14"/>
  <c r="E258" i="14"/>
  <c r="R257" i="14"/>
  <c r="Q257" i="14"/>
  <c r="P257" i="14"/>
  <c r="O257" i="14"/>
  <c r="F257" i="14"/>
  <c r="E257" i="14"/>
  <c r="Q256" i="14"/>
  <c r="R256" i="14"/>
  <c r="F256" i="14"/>
  <c r="E256" i="14"/>
  <c r="O256" i="14" s="1"/>
  <c r="R255" i="14"/>
  <c r="Q255" i="14"/>
  <c r="F255" i="14"/>
  <c r="E255" i="14"/>
  <c r="O255" i="14" s="1"/>
  <c r="Q254" i="14"/>
  <c r="F254" i="14"/>
  <c r="E254" i="14"/>
  <c r="P254" i="14" s="1"/>
  <c r="R253" i="14"/>
  <c r="Q253" i="14"/>
  <c r="F253" i="14"/>
  <c r="E253" i="14"/>
  <c r="R252" i="14"/>
  <c r="Q252" i="14"/>
  <c r="F252" i="14"/>
  <c r="E252" i="14"/>
  <c r="P252" i="14" s="1"/>
  <c r="R251" i="14"/>
  <c r="Q251" i="14"/>
  <c r="F251" i="14"/>
  <c r="E251" i="14"/>
  <c r="O251" i="14" s="1"/>
  <c r="R250" i="14"/>
  <c r="Q250" i="14"/>
  <c r="O250" i="14"/>
  <c r="F250" i="14"/>
  <c r="E250" i="14"/>
  <c r="P250" i="14" s="1"/>
  <c r="R249" i="14"/>
  <c r="Q249" i="14"/>
  <c r="F249" i="14"/>
  <c r="E249" i="14"/>
  <c r="P249" i="14" s="1"/>
  <c r="R248" i="14"/>
  <c r="Q248" i="14"/>
  <c r="F248" i="14"/>
  <c r="E248" i="14"/>
  <c r="R247" i="14"/>
  <c r="Q247" i="14"/>
  <c r="P247" i="14"/>
  <c r="O247" i="14"/>
  <c r="F247" i="14"/>
  <c r="E247" i="14"/>
  <c r="R246" i="14"/>
  <c r="Q246" i="14"/>
  <c r="F246" i="14"/>
  <c r="E246" i="14"/>
  <c r="O246" i="14" s="1"/>
  <c r="R245" i="14"/>
  <c r="Q245" i="14"/>
  <c r="F245" i="14"/>
  <c r="E245" i="14"/>
  <c r="P245" i="14" s="1"/>
  <c r="R244" i="14"/>
  <c r="Q244" i="14"/>
  <c r="O244" i="14"/>
  <c r="F244" i="14"/>
  <c r="E244" i="14"/>
  <c r="P244" i="14" s="1"/>
  <c r="R243" i="14"/>
  <c r="Q243" i="14"/>
  <c r="F243" i="14"/>
  <c r="E243" i="14"/>
  <c r="R242" i="14"/>
  <c r="Q242" i="14"/>
  <c r="F242" i="14"/>
  <c r="E242" i="14"/>
  <c r="P242" i="14" s="1"/>
  <c r="Q241" i="14"/>
  <c r="R241" i="14"/>
  <c r="F241" i="14"/>
  <c r="E241" i="14"/>
  <c r="O241" i="14" s="1"/>
  <c r="R240" i="14"/>
  <c r="Q240" i="14"/>
  <c r="F240" i="14"/>
  <c r="E240" i="14"/>
  <c r="O240" i="14" s="1"/>
  <c r="R239" i="14"/>
  <c r="Q239" i="14"/>
  <c r="O239" i="14"/>
  <c r="F239" i="14"/>
  <c r="E239" i="14"/>
  <c r="P239" i="14" s="1"/>
  <c r="R238" i="14"/>
  <c r="Q238" i="14"/>
  <c r="F238" i="14"/>
  <c r="E238" i="14"/>
  <c r="R237" i="14"/>
  <c r="Q237" i="14"/>
  <c r="P237" i="14"/>
  <c r="O237" i="14"/>
  <c r="F237" i="14"/>
  <c r="E237" i="14"/>
  <c r="R236" i="14"/>
  <c r="Q236" i="14"/>
  <c r="F236" i="14"/>
  <c r="E236" i="14"/>
  <c r="O236" i="14" s="1"/>
  <c r="R235" i="14"/>
  <c r="Q235" i="14"/>
  <c r="F235" i="14"/>
  <c r="E235" i="14"/>
  <c r="P235" i="14" s="1"/>
  <c r="R234" i="14"/>
  <c r="Q234" i="14"/>
  <c r="O234" i="14"/>
  <c r="F234" i="14"/>
  <c r="E234" i="14"/>
  <c r="P234" i="14" s="1"/>
  <c r="R233" i="14"/>
  <c r="Q233" i="14"/>
  <c r="F233" i="14"/>
  <c r="E233" i="14"/>
  <c r="R232" i="14"/>
  <c r="Q232" i="14"/>
  <c r="F232" i="14"/>
  <c r="E232" i="14"/>
  <c r="P232" i="14" s="1"/>
  <c r="R231" i="14"/>
  <c r="Q231" i="14"/>
  <c r="F231" i="14"/>
  <c r="E231" i="14"/>
  <c r="O231" i="14" s="1"/>
  <c r="R230" i="14"/>
  <c r="Q230" i="14"/>
  <c r="F230" i="14"/>
  <c r="E230" i="14"/>
  <c r="P230" i="14" s="1"/>
  <c r="R229" i="14"/>
  <c r="Q229" i="14"/>
  <c r="F229" i="14"/>
  <c r="E229" i="14"/>
  <c r="P229" i="14" s="1"/>
  <c r="R228" i="14"/>
  <c r="Q228" i="14"/>
  <c r="O228" i="14"/>
  <c r="F228" i="14"/>
  <c r="E228" i="14"/>
  <c r="P228" i="14" s="1"/>
  <c r="R227" i="14"/>
  <c r="Q227" i="14"/>
  <c r="F227" i="14"/>
  <c r="E227" i="14"/>
  <c r="P227" i="14" s="1"/>
  <c r="R226" i="14"/>
  <c r="Q226" i="14"/>
  <c r="P226" i="14"/>
  <c r="F226" i="14"/>
  <c r="E226" i="14"/>
  <c r="O226" i="14" s="1"/>
  <c r="Q225" i="14"/>
  <c r="F225" i="14"/>
  <c r="E225" i="14"/>
  <c r="P225" i="14" s="1"/>
  <c r="R224" i="14"/>
  <c r="Q224" i="14"/>
  <c r="F224" i="14"/>
  <c r="E224" i="14"/>
  <c r="R223" i="14"/>
  <c r="Q223" i="14"/>
  <c r="P223" i="14"/>
  <c r="F223" i="14"/>
  <c r="E223" i="14"/>
  <c r="O223" i="14" s="1"/>
  <c r="Q222" i="14"/>
  <c r="R222" i="14"/>
  <c r="F222" i="14"/>
  <c r="E222" i="14"/>
  <c r="O222" i="14" s="1"/>
  <c r="R221" i="14"/>
  <c r="Q221" i="14"/>
  <c r="P221" i="14"/>
  <c r="F221" i="14"/>
  <c r="E221" i="14"/>
  <c r="O221" i="14" s="1"/>
  <c r="R220" i="14"/>
  <c r="Q220" i="14"/>
  <c r="O220" i="14"/>
  <c r="F220" i="14"/>
  <c r="E220" i="14"/>
  <c r="P220" i="14" s="1"/>
  <c r="R219" i="14"/>
  <c r="Q219" i="14"/>
  <c r="F219" i="14"/>
  <c r="E219" i="14"/>
  <c r="R218" i="14"/>
  <c r="Q218" i="14"/>
  <c r="P218" i="14"/>
  <c r="O218" i="14"/>
  <c r="F218" i="14"/>
  <c r="E218" i="14"/>
  <c r="R217" i="14"/>
  <c r="Q217" i="14"/>
  <c r="F217" i="14"/>
  <c r="E217" i="14"/>
  <c r="O217" i="14" s="1"/>
  <c r="R216" i="14"/>
  <c r="Q216" i="14"/>
  <c r="F216" i="14"/>
  <c r="E216" i="14"/>
  <c r="P216" i="14" s="1"/>
  <c r="R215" i="14"/>
  <c r="Q215" i="14"/>
  <c r="O215" i="14"/>
  <c r="F215" i="14"/>
  <c r="E215" i="14"/>
  <c r="P215" i="14" s="1"/>
  <c r="R214" i="14"/>
  <c r="Q214" i="14"/>
  <c r="F214" i="14"/>
  <c r="E214" i="14"/>
  <c r="R213" i="14"/>
  <c r="Q213" i="14"/>
  <c r="F213" i="14"/>
  <c r="E213" i="14"/>
  <c r="P213" i="14" s="1"/>
  <c r="Q212" i="14"/>
  <c r="F212" i="14"/>
  <c r="E212" i="14"/>
  <c r="P212" i="14" s="1"/>
  <c r="R211" i="14"/>
  <c r="Q211" i="14"/>
  <c r="F211" i="14"/>
  <c r="E211" i="14"/>
  <c r="O211" i="14" s="1"/>
  <c r="R210" i="14"/>
  <c r="Q210" i="14"/>
  <c r="F210" i="14"/>
  <c r="E210" i="14"/>
  <c r="P210" i="14" s="1"/>
  <c r="R209" i="14"/>
  <c r="Q209" i="14"/>
  <c r="F209" i="14"/>
  <c r="E209" i="14"/>
  <c r="R208" i="14"/>
  <c r="Q208" i="14"/>
  <c r="F208" i="14"/>
  <c r="E208" i="14"/>
  <c r="P208" i="14" s="1"/>
  <c r="Q207" i="14"/>
  <c r="F207" i="14"/>
  <c r="E207" i="14"/>
  <c r="P207" i="14" s="1"/>
  <c r="R206" i="14"/>
  <c r="Q206" i="14"/>
  <c r="F206" i="14"/>
  <c r="E206" i="14"/>
  <c r="O206" i="14" s="1"/>
  <c r="Q205" i="14"/>
  <c r="F205" i="14"/>
  <c r="E205" i="14"/>
  <c r="P205" i="14" s="1"/>
  <c r="R204" i="14"/>
  <c r="Q204" i="14"/>
  <c r="F204" i="14"/>
  <c r="E204" i="14"/>
  <c r="R203" i="14"/>
  <c r="Q203" i="14"/>
  <c r="F203" i="14"/>
  <c r="E203" i="14"/>
  <c r="P203" i="14" s="1"/>
  <c r="Q202" i="14"/>
  <c r="O202" i="14"/>
  <c r="F202" i="14"/>
  <c r="E202" i="14"/>
  <c r="P202" i="14" s="1"/>
  <c r="R201" i="14"/>
  <c r="Q201" i="14"/>
  <c r="F201" i="14"/>
  <c r="E201" i="14"/>
  <c r="O201" i="14" s="1"/>
  <c r="Q200" i="14"/>
  <c r="F200" i="14"/>
  <c r="E200" i="14"/>
  <c r="P200" i="14" s="1"/>
  <c r="R199" i="14"/>
  <c r="Q199" i="14"/>
  <c r="F199" i="14"/>
  <c r="E199" i="14"/>
  <c r="R198" i="14"/>
  <c r="Q198" i="14"/>
  <c r="P198" i="14"/>
  <c r="O198" i="14"/>
  <c r="F198" i="14"/>
  <c r="E198" i="14"/>
  <c r="R197" i="14"/>
  <c r="Q197" i="14"/>
  <c r="F197" i="14"/>
  <c r="E197" i="14"/>
  <c r="O197" i="14" s="1"/>
  <c r="R196" i="14"/>
  <c r="Q196" i="14"/>
  <c r="F196" i="14"/>
  <c r="E196" i="14"/>
  <c r="P196" i="14" s="1"/>
  <c r="R195" i="14"/>
  <c r="Q195" i="14"/>
  <c r="F195" i="14"/>
  <c r="E195" i="14"/>
  <c r="P195" i="14" s="1"/>
  <c r="R194" i="14"/>
  <c r="Q194" i="14"/>
  <c r="O194" i="14"/>
  <c r="F194" i="14"/>
  <c r="E194" i="14"/>
  <c r="P194" i="14" s="1"/>
  <c r="R193" i="14"/>
  <c r="Q193" i="14"/>
  <c r="O193" i="14"/>
  <c r="F193" i="14"/>
  <c r="E193" i="14"/>
  <c r="P193" i="14" s="1"/>
  <c r="R192" i="14"/>
  <c r="Q192" i="14"/>
  <c r="F192" i="14"/>
  <c r="E192" i="14"/>
  <c r="O192" i="14" s="1"/>
  <c r="R191" i="14"/>
  <c r="Q191" i="14"/>
  <c r="O191" i="14"/>
  <c r="F191" i="14"/>
  <c r="E191" i="14"/>
  <c r="P191" i="14" s="1"/>
  <c r="R190" i="14"/>
  <c r="Q190" i="14"/>
  <c r="F190" i="14"/>
  <c r="E190" i="14"/>
  <c r="P190" i="14" s="1"/>
  <c r="R189" i="14"/>
  <c r="Q189" i="14"/>
  <c r="P189" i="14"/>
  <c r="O189" i="14"/>
  <c r="F189" i="14"/>
  <c r="E189" i="14"/>
  <c r="R188" i="14"/>
  <c r="Q188" i="14"/>
  <c r="F188" i="14"/>
  <c r="E188" i="14"/>
  <c r="P188" i="14" s="1"/>
  <c r="Q187" i="14"/>
  <c r="P187" i="14"/>
  <c r="R187" i="14"/>
  <c r="F187" i="14"/>
  <c r="E187" i="14"/>
  <c r="R186" i="14"/>
  <c r="Q186" i="14"/>
  <c r="F186" i="14"/>
  <c r="E186" i="14"/>
  <c r="P186" i="14" s="1"/>
  <c r="R185" i="14"/>
  <c r="Q185" i="14"/>
  <c r="F185" i="14"/>
  <c r="E185" i="14"/>
  <c r="Q184" i="14"/>
  <c r="P184" i="14"/>
  <c r="O184" i="14"/>
  <c r="F184" i="14"/>
  <c r="E184" i="14"/>
  <c r="R183" i="14"/>
  <c r="Q183" i="14"/>
  <c r="F183" i="14"/>
  <c r="E183" i="14"/>
  <c r="P183" i="14" s="1"/>
  <c r="R182" i="14"/>
  <c r="Q182" i="14"/>
  <c r="P182" i="14"/>
  <c r="F182" i="14"/>
  <c r="E182" i="14"/>
  <c r="O182" i="14" s="1"/>
  <c r="Q181" i="14"/>
  <c r="F181" i="14"/>
  <c r="E181" i="14"/>
  <c r="P181" i="14" s="1"/>
  <c r="R180" i="14"/>
  <c r="Q180" i="14"/>
  <c r="F180" i="14"/>
  <c r="E180" i="14"/>
  <c r="R179" i="14"/>
  <c r="Q179" i="14"/>
  <c r="O179" i="14"/>
  <c r="F179" i="14"/>
  <c r="E179" i="14"/>
  <c r="P179" i="14" s="1"/>
  <c r="Q178" i="14"/>
  <c r="F178" i="14"/>
  <c r="E178" i="14"/>
  <c r="P178" i="14" s="1"/>
  <c r="R177" i="14"/>
  <c r="Q177" i="14"/>
  <c r="P177" i="14"/>
  <c r="F177" i="14"/>
  <c r="E177" i="14"/>
  <c r="O177" i="14" s="1"/>
  <c r="R176" i="14"/>
  <c r="Q176" i="14"/>
  <c r="O176" i="14"/>
  <c r="F176" i="14"/>
  <c r="E176" i="14"/>
  <c r="P176" i="14" s="1"/>
  <c r="R175" i="14"/>
  <c r="Q175" i="14"/>
  <c r="F175" i="14"/>
  <c r="E175" i="14"/>
  <c r="R174" i="14"/>
  <c r="Q174" i="14"/>
  <c r="P174" i="14"/>
  <c r="O174" i="14"/>
  <c r="F174" i="14"/>
  <c r="E174" i="14"/>
  <c r="R173" i="14"/>
  <c r="Q173" i="14"/>
  <c r="F173" i="14"/>
  <c r="E173" i="14"/>
  <c r="O173" i="14" s="1"/>
  <c r="R172" i="14"/>
  <c r="Q172" i="14"/>
  <c r="F172" i="14"/>
  <c r="E172" i="14"/>
  <c r="P172" i="14" s="1"/>
  <c r="R171" i="14"/>
  <c r="Q171" i="14"/>
  <c r="O171" i="14"/>
  <c r="F171" i="14"/>
  <c r="E171" i="14"/>
  <c r="P171" i="14" s="1"/>
  <c r="R170" i="14"/>
  <c r="Q170" i="14"/>
  <c r="O170" i="14"/>
  <c r="F170" i="14"/>
  <c r="E170" i="14"/>
  <c r="P170" i="14" s="1"/>
  <c r="R169" i="14"/>
  <c r="Q169" i="14"/>
  <c r="F169" i="14"/>
  <c r="E169" i="14"/>
  <c r="P169" i="14" s="1"/>
  <c r="Q168" i="14"/>
  <c r="P168" i="14"/>
  <c r="R168" i="14"/>
  <c r="F168" i="14"/>
  <c r="E168" i="14"/>
  <c r="R167" i="14"/>
  <c r="Q167" i="14"/>
  <c r="F167" i="14"/>
  <c r="E167" i="14"/>
  <c r="P167" i="14" s="1"/>
  <c r="R166" i="14"/>
  <c r="Q166" i="14"/>
  <c r="P166" i="14"/>
  <c r="F166" i="14"/>
  <c r="E166" i="14"/>
  <c r="O166" i="14" s="1"/>
  <c r="R165" i="14"/>
  <c r="Q165" i="14"/>
  <c r="O165" i="14"/>
  <c r="F165" i="14"/>
  <c r="E165" i="14"/>
  <c r="P165" i="14" s="1"/>
  <c r="R164" i="14"/>
  <c r="Q164" i="14"/>
  <c r="F164" i="14"/>
  <c r="E164" i="14"/>
  <c r="P164" i="14" s="1"/>
  <c r="R163" i="14"/>
  <c r="Q163" i="14"/>
  <c r="F163" i="14"/>
  <c r="E163" i="14"/>
  <c r="O163" i="14" s="1"/>
  <c r="R162" i="14"/>
  <c r="Q162" i="14"/>
  <c r="O162" i="14"/>
  <c r="F162" i="14"/>
  <c r="E162" i="14"/>
  <c r="P162" i="14" s="1"/>
  <c r="R161" i="14"/>
  <c r="Q161" i="14"/>
  <c r="F161" i="14"/>
  <c r="E161" i="14"/>
  <c r="Q160" i="14"/>
  <c r="P160" i="14"/>
  <c r="O160" i="14"/>
  <c r="F160" i="14"/>
  <c r="E160" i="14"/>
  <c r="R159" i="14"/>
  <c r="Q159" i="14"/>
  <c r="F159" i="14"/>
  <c r="E159" i="14"/>
  <c r="P159" i="14" s="1"/>
  <c r="Q158" i="14"/>
  <c r="R158" i="14"/>
  <c r="F158" i="14"/>
  <c r="E158" i="14"/>
  <c r="P158" i="14" s="1"/>
  <c r="R157" i="14"/>
  <c r="Q157" i="14"/>
  <c r="F157" i="14"/>
  <c r="E157" i="14"/>
  <c r="P157" i="14" s="1"/>
  <c r="R156" i="14"/>
  <c r="Q156" i="14"/>
  <c r="F156" i="14"/>
  <c r="E156" i="14"/>
  <c r="P156" i="14" s="1"/>
  <c r="R155" i="14"/>
  <c r="Q155" i="14"/>
  <c r="P155" i="14"/>
  <c r="F155" i="14"/>
  <c r="E155" i="14"/>
  <c r="O155" i="14" s="1"/>
  <c r="R154" i="14"/>
  <c r="Q154" i="14"/>
  <c r="F154" i="14"/>
  <c r="E154" i="14"/>
  <c r="P154" i="14" s="1"/>
  <c r="Q153" i="14"/>
  <c r="R153" i="14"/>
  <c r="F153" i="14"/>
  <c r="E153" i="14"/>
  <c r="P153" i="14" s="1"/>
  <c r="R152" i="14"/>
  <c r="Q152" i="14"/>
  <c r="O152" i="14"/>
  <c r="F152" i="14"/>
  <c r="E152" i="14"/>
  <c r="P152" i="14" s="1"/>
  <c r="R151" i="14"/>
  <c r="Q151" i="14"/>
  <c r="F151" i="14"/>
  <c r="E151" i="14"/>
  <c r="Q150" i="14"/>
  <c r="P150" i="14"/>
  <c r="O150" i="14"/>
  <c r="F150" i="14"/>
  <c r="E150" i="14"/>
  <c r="R149" i="14"/>
  <c r="Q149" i="14"/>
  <c r="F149" i="14"/>
  <c r="E149" i="14"/>
  <c r="P149" i="14" s="1"/>
  <c r="R148" i="14"/>
  <c r="Q148" i="14"/>
  <c r="F148" i="14"/>
  <c r="E148" i="14"/>
  <c r="O148" i="14" s="1"/>
  <c r="R147" i="14"/>
  <c r="Q147" i="14"/>
  <c r="F147" i="14"/>
  <c r="E147" i="14"/>
  <c r="P147" i="14" s="1"/>
  <c r="P142" i="14"/>
  <c r="M138" i="14"/>
  <c r="M287" i="14" s="1"/>
  <c r="L138" i="14"/>
  <c r="L287" i="14" s="1"/>
  <c r="K138" i="14"/>
  <c r="K287" i="14" s="1"/>
  <c r="H138" i="14"/>
  <c r="H287" i="14" s="1"/>
  <c r="G138" i="14"/>
  <c r="G287" i="14" s="1"/>
  <c r="D138" i="14"/>
  <c r="D287" i="14" s="1"/>
  <c r="C138" i="14"/>
  <c r="C287" i="14" s="1"/>
  <c r="R137" i="14"/>
  <c r="Q137" i="14"/>
  <c r="F137" i="14"/>
  <c r="E137" i="14"/>
  <c r="R136" i="14"/>
  <c r="Q136" i="14"/>
  <c r="P136" i="14"/>
  <c r="F136" i="14"/>
  <c r="E136" i="14"/>
  <c r="O136" i="14" s="1"/>
  <c r="R135" i="14"/>
  <c r="Q135" i="14"/>
  <c r="F135" i="14"/>
  <c r="E135" i="14"/>
  <c r="P135" i="14" s="1"/>
  <c r="R134" i="14"/>
  <c r="Q134" i="14"/>
  <c r="F134" i="14"/>
  <c r="E134" i="14"/>
  <c r="P134" i="14" s="1"/>
  <c r="R133" i="14"/>
  <c r="Q133" i="14"/>
  <c r="F133" i="14"/>
  <c r="E133" i="14"/>
  <c r="P133" i="14" s="1"/>
  <c r="R132" i="14"/>
  <c r="Q132" i="14"/>
  <c r="F132" i="14"/>
  <c r="E132" i="14"/>
  <c r="R131" i="14"/>
  <c r="Q131" i="14"/>
  <c r="F131" i="14"/>
  <c r="E131" i="14"/>
  <c r="O131" i="14" s="1"/>
  <c r="R130" i="14"/>
  <c r="Q130" i="14"/>
  <c r="F130" i="14"/>
  <c r="E130" i="14"/>
  <c r="O130" i="14" s="1"/>
  <c r="R129" i="14"/>
  <c r="Q129" i="14"/>
  <c r="F129" i="14"/>
  <c r="E129" i="14"/>
  <c r="O129" i="14" s="1"/>
  <c r="Q128" i="14"/>
  <c r="F128" i="14"/>
  <c r="E128" i="14"/>
  <c r="P128" i="14" s="1"/>
  <c r="R127" i="14"/>
  <c r="Q127" i="14"/>
  <c r="F127" i="14"/>
  <c r="E127" i="14"/>
  <c r="Q126" i="14"/>
  <c r="F126" i="14"/>
  <c r="E126" i="14"/>
  <c r="P126" i="14" s="1"/>
  <c r="R125" i="14"/>
  <c r="Q125" i="14"/>
  <c r="F125" i="14"/>
  <c r="E125" i="14"/>
  <c r="P125" i="14" s="1"/>
  <c r="R124" i="14"/>
  <c r="Q124" i="14"/>
  <c r="F124" i="14"/>
  <c r="E124" i="14"/>
  <c r="O124" i="14" s="1"/>
  <c r="R123" i="14"/>
  <c r="Q123" i="14"/>
  <c r="F123" i="14"/>
  <c r="E123" i="14"/>
  <c r="P123" i="14" s="1"/>
  <c r="R122" i="14"/>
  <c r="Q122" i="14"/>
  <c r="F122" i="14"/>
  <c r="E122" i="14"/>
  <c r="R121" i="14"/>
  <c r="Q121" i="14"/>
  <c r="F121" i="14"/>
  <c r="E121" i="14"/>
  <c r="O121" i="14" s="1"/>
  <c r="R120" i="14"/>
  <c r="Q120" i="14"/>
  <c r="F120" i="14"/>
  <c r="E120" i="14"/>
  <c r="P120" i="14" s="1"/>
  <c r="R119" i="14"/>
  <c r="Q119" i="14"/>
  <c r="F119" i="14"/>
  <c r="E119" i="14"/>
  <c r="P119" i="14" s="1"/>
  <c r="R118" i="14"/>
  <c r="Q118" i="14"/>
  <c r="F118" i="14"/>
  <c r="E118" i="14"/>
  <c r="P118" i="14" s="1"/>
  <c r="R117" i="14"/>
  <c r="Q117" i="14"/>
  <c r="F117" i="14"/>
  <c r="E117" i="14"/>
  <c r="R116" i="14"/>
  <c r="Q116" i="14"/>
  <c r="F116" i="14"/>
  <c r="E116" i="14"/>
  <c r="P116" i="14" s="1"/>
  <c r="Q115" i="14"/>
  <c r="R115" i="14"/>
  <c r="F115" i="14"/>
  <c r="E115" i="14"/>
  <c r="P115" i="14" s="1"/>
  <c r="R114" i="14"/>
  <c r="Q114" i="14"/>
  <c r="F114" i="14"/>
  <c r="E114" i="14"/>
  <c r="P114" i="14" s="1"/>
  <c r="Q113" i="14"/>
  <c r="F113" i="14"/>
  <c r="E113" i="14"/>
  <c r="P113" i="14" s="1"/>
  <c r="R112" i="14"/>
  <c r="Q112" i="14"/>
  <c r="F112" i="14"/>
  <c r="E112" i="14"/>
  <c r="R111" i="14"/>
  <c r="Q111" i="14"/>
  <c r="F111" i="14"/>
  <c r="E111" i="14"/>
  <c r="P111" i="14" s="1"/>
  <c r="R110" i="14"/>
  <c r="Q110" i="14"/>
  <c r="F110" i="14"/>
  <c r="E110" i="14"/>
  <c r="P110" i="14" s="1"/>
  <c r="R109" i="14"/>
  <c r="Q109" i="14"/>
  <c r="F109" i="14"/>
  <c r="E109" i="14"/>
  <c r="P109" i="14" s="1"/>
  <c r="Q108" i="14"/>
  <c r="F108" i="14"/>
  <c r="E108" i="14"/>
  <c r="P108" i="14" s="1"/>
  <c r="R107" i="14"/>
  <c r="Q107" i="14"/>
  <c r="F107" i="14"/>
  <c r="E107" i="14"/>
  <c r="R106" i="14"/>
  <c r="Q106" i="14"/>
  <c r="F106" i="14"/>
  <c r="E106" i="14"/>
  <c r="P106" i="14" s="1"/>
  <c r="Q105" i="14"/>
  <c r="R105" i="14"/>
  <c r="F105" i="14"/>
  <c r="E105" i="14"/>
  <c r="P105" i="14" s="1"/>
  <c r="R104" i="14"/>
  <c r="Q104" i="14"/>
  <c r="F104" i="14"/>
  <c r="E104" i="14"/>
  <c r="P104" i="14" s="1"/>
  <c r="Q103" i="14"/>
  <c r="F103" i="14"/>
  <c r="E103" i="14"/>
  <c r="P103" i="14" s="1"/>
  <c r="R102" i="14"/>
  <c r="Q102" i="14"/>
  <c r="F102" i="14"/>
  <c r="E102" i="14"/>
  <c r="R101" i="14"/>
  <c r="Q101" i="14"/>
  <c r="F101" i="14"/>
  <c r="E101" i="14"/>
  <c r="P101" i="14" s="1"/>
  <c r="R100" i="14"/>
  <c r="Q100" i="14"/>
  <c r="F100" i="14"/>
  <c r="E100" i="14"/>
  <c r="O100" i="14" s="1"/>
  <c r="R99" i="14"/>
  <c r="Q99" i="14"/>
  <c r="F99" i="14"/>
  <c r="E99" i="14"/>
  <c r="P99" i="14" s="1"/>
  <c r="Q98" i="14"/>
  <c r="F98" i="14"/>
  <c r="E98" i="14"/>
  <c r="P98" i="14" s="1"/>
  <c r="R97" i="14"/>
  <c r="Q97" i="14"/>
  <c r="F97" i="14"/>
  <c r="E97" i="14"/>
  <c r="P97" i="14" s="1"/>
  <c r="R96" i="14"/>
  <c r="Q96" i="14"/>
  <c r="F96" i="14"/>
  <c r="E96" i="14"/>
  <c r="P96" i="14" s="1"/>
  <c r="R95" i="14"/>
  <c r="Q95" i="14"/>
  <c r="F95" i="14"/>
  <c r="E95" i="14"/>
  <c r="O95" i="14" s="1"/>
  <c r="R94" i="14"/>
  <c r="Q94" i="14"/>
  <c r="F94" i="14"/>
  <c r="E94" i="14"/>
  <c r="P94" i="14" s="1"/>
  <c r="R93" i="14"/>
  <c r="Q93" i="14"/>
  <c r="F93" i="14"/>
  <c r="E93" i="14"/>
  <c r="O93" i="14" s="1"/>
  <c r="Q92" i="14"/>
  <c r="F92" i="14"/>
  <c r="E92" i="14"/>
  <c r="P92" i="14" s="1"/>
  <c r="R91" i="14"/>
  <c r="Q91" i="14"/>
  <c r="F91" i="14"/>
  <c r="E91" i="14"/>
  <c r="Q90" i="14"/>
  <c r="R90" i="14"/>
  <c r="F90" i="14"/>
  <c r="E90" i="14"/>
  <c r="P90" i="14" s="1"/>
  <c r="R89" i="14"/>
  <c r="Q89" i="14"/>
  <c r="F89" i="14"/>
  <c r="E89" i="14"/>
  <c r="P89" i="14" s="1"/>
  <c r="R88" i="14"/>
  <c r="Q88" i="14"/>
  <c r="F88" i="14"/>
  <c r="E88" i="14"/>
  <c r="O88" i="14" s="1"/>
  <c r="Q87" i="14"/>
  <c r="F87" i="14"/>
  <c r="E87" i="14"/>
  <c r="P87" i="14" s="1"/>
  <c r="R86" i="14"/>
  <c r="Q86" i="14"/>
  <c r="F86" i="14"/>
  <c r="E86" i="14"/>
  <c r="Q85" i="14"/>
  <c r="R85" i="14"/>
  <c r="F85" i="14"/>
  <c r="E85" i="14"/>
  <c r="P85" i="14" s="1"/>
  <c r="R84" i="14"/>
  <c r="Q84" i="14"/>
  <c r="F84" i="14"/>
  <c r="E84" i="14"/>
  <c r="P84" i="14" s="1"/>
  <c r="R83" i="14"/>
  <c r="Q83" i="14"/>
  <c r="F83" i="14"/>
  <c r="E83" i="14"/>
  <c r="O83" i="14" s="1"/>
  <c r="Q82" i="14"/>
  <c r="F82" i="14"/>
  <c r="E82" i="14"/>
  <c r="P82" i="14" s="1"/>
  <c r="R81" i="14"/>
  <c r="Q81" i="14"/>
  <c r="F81" i="14"/>
  <c r="E81" i="14"/>
  <c r="R80" i="14"/>
  <c r="Q80" i="14"/>
  <c r="F80" i="14"/>
  <c r="E80" i="14"/>
  <c r="O80" i="14" s="1"/>
  <c r="R79" i="14"/>
  <c r="Q79" i="14"/>
  <c r="F79" i="14"/>
  <c r="E79" i="14"/>
  <c r="P79" i="14" s="1"/>
  <c r="R78" i="14"/>
  <c r="Q78" i="14"/>
  <c r="F78" i="14"/>
  <c r="E78" i="14"/>
  <c r="P78" i="14" s="1"/>
  <c r="R77" i="14"/>
  <c r="Q77" i="14"/>
  <c r="F77" i="14"/>
  <c r="E77" i="14"/>
  <c r="O77" i="14" s="1"/>
  <c r="R76" i="14"/>
  <c r="Q76" i="14"/>
  <c r="F76" i="14"/>
  <c r="E76" i="14"/>
  <c r="P76" i="14" s="1"/>
  <c r="R75" i="14"/>
  <c r="Q75" i="14"/>
  <c r="F75" i="14"/>
  <c r="E75" i="14"/>
  <c r="O75" i="14" s="1"/>
  <c r="R74" i="14"/>
  <c r="Q74" i="14"/>
  <c r="F74" i="14"/>
  <c r="E74" i="14"/>
  <c r="P74" i="14" s="1"/>
  <c r="R73" i="14"/>
  <c r="Q73" i="14"/>
  <c r="F73" i="14"/>
  <c r="E73" i="14"/>
  <c r="P73" i="14" s="1"/>
  <c r="R72" i="14"/>
  <c r="Q72" i="14"/>
  <c r="F72" i="14"/>
  <c r="E72" i="14"/>
  <c r="P72" i="14" s="1"/>
  <c r="R71" i="14"/>
  <c r="Q71" i="14"/>
  <c r="F71" i="14"/>
  <c r="E71" i="14"/>
  <c r="P71" i="14" s="1"/>
  <c r="R70" i="14"/>
  <c r="Q70" i="14"/>
  <c r="F70" i="14"/>
  <c r="E70" i="14"/>
  <c r="P70" i="14" s="1"/>
  <c r="Q69" i="14"/>
  <c r="F69" i="14"/>
  <c r="E69" i="14"/>
  <c r="P69" i="14" s="1"/>
  <c r="R68" i="14"/>
  <c r="Q68" i="14"/>
  <c r="F68" i="14"/>
  <c r="E68" i="14"/>
  <c r="P68" i="14" s="1"/>
  <c r="R67" i="14"/>
  <c r="Q67" i="14"/>
  <c r="F67" i="14"/>
  <c r="E67" i="14"/>
  <c r="R66" i="14"/>
  <c r="Q66" i="14"/>
  <c r="F66" i="14"/>
  <c r="E66" i="14"/>
  <c r="O66" i="14" s="1"/>
  <c r="Q65" i="14"/>
  <c r="R65" i="14"/>
  <c r="F65" i="14"/>
  <c r="E65" i="14"/>
  <c r="P65" i="14" s="1"/>
  <c r="R64" i="14"/>
  <c r="Q64" i="14"/>
  <c r="F64" i="14"/>
  <c r="E64" i="14"/>
  <c r="O64" i="14" s="1"/>
  <c r="R63" i="14"/>
  <c r="Q63" i="14"/>
  <c r="F63" i="14"/>
  <c r="E63" i="14"/>
  <c r="O63" i="14" s="1"/>
  <c r="R62" i="14"/>
  <c r="Q62" i="14"/>
  <c r="F62" i="14"/>
  <c r="E62" i="14"/>
  <c r="P62" i="14" s="1"/>
  <c r="R61" i="14"/>
  <c r="Q61" i="14"/>
  <c r="F61" i="14"/>
  <c r="E61" i="14"/>
  <c r="P61" i="14" s="1"/>
  <c r="R60" i="14"/>
  <c r="Q60" i="14"/>
  <c r="F60" i="14"/>
  <c r="E60" i="14"/>
  <c r="P60" i="14" s="1"/>
  <c r="R59" i="14"/>
  <c r="Q59" i="14"/>
  <c r="F59" i="14"/>
  <c r="E59" i="14"/>
  <c r="P59" i="14" s="1"/>
  <c r="R58" i="14"/>
  <c r="Q58" i="14"/>
  <c r="F58" i="14"/>
  <c r="E58" i="14"/>
  <c r="Q57" i="14"/>
  <c r="R57" i="14"/>
  <c r="F57" i="14"/>
  <c r="E57" i="14"/>
  <c r="P57" i="14" s="1"/>
  <c r="R56" i="14"/>
  <c r="Q56" i="14"/>
  <c r="F56" i="14"/>
  <c r="E56" i="14"/>
  <c r="P56" i="14" s="1"/>
  <c r="R55" i="14"/>
  <c r="Q55" i="14"/>
  <c r="F55" i="14"/>
  <c r="E55" i="14"/>
  <c r="O55" i="14" s="1"/>
  <c r="Q54" i="14"/>
  <c r="F54" i="14"/>
  <c r="E54" i="14"/>
  <c r="P54" i="14" s="1"/>
  <c r="R53" i="14"/>
  <c r="Q53" i="14"/>
  <c r="F53" i="14"/>
  <c r="E53" i="14"/>
  <c r="R52" i="14"/>
  <c r="Q52" i="14"/>
  <c r="F52" i="14"/>
  <c r="E52" i="14"/>
  <c r="O52" i="14" s="1"/>
  <c r="R51" i="14"/>
  <c r="Q51" i="14"/>
  <c r="F51" i="14"/>
  <c r="E51" i="14"/>
  <c r="P51" i="14" s="1"/>
  <c r="R50" i="14"/>
  <c r="Q50" i="14"/>
  <c r="F50" i="14"/>
  <c r="E50" i="14"/>
  <c r="P50" i="14" s="1"/>
  <c r="R49" i="14"/>
  <c r="Q49" i="14"/>
  <c r="F49" i="14"/>
  <c r="E49" i="14"/>
  <c r="O49" i="14" s="1"/>
  <c r="R48" i="14"/>
  <c r="Q48" i="14"/>
  <c r="F48" i="14"/>
  <c r="E48" i="14"/>
  <c r="R47" i="14"/>
  <c r="Q47" i="14"/>
  <c r="F47" i="14"/>
  <c r="E47" i="14"/>
  <c r="O47" i="14" s="1"/>
  <c r="R46" i="14"/>
  <c r="Q46" i="14"/>
  <c r="F46" i="14"/>
  <c r="E46" i="14"/>
  <c r="P46" i="14" s="1"/>
  <c r="R45" i="14"/>
  <c r="Q45" i="14"/>
  <c r="F45" i="14"/>
  <c r="E45" i="14"/>
  <c r="P45" i="14" s="1"/>
  <c r="R44" i="14"/>
  <c r="Q44" i="14"/>
  <c r="F44" i="14"/>
  <c r="E44" i="14"/>
  <c r="O44" i="14" s="1"/>
  <c r="R43" i="14"/>
  <c r="Q43" i="14"/>
  <c r="F43" i="14"/>
  <c r="E43" i="14"/>
  <c r="P43" i="14" s="1"/>
  <c r="R42" i="14"/>
  <c r="Q42" i="14"/>
  <c r="F42" i="14"/>
  <c r="E42" i="14"/>
  <c r="P42" i="14" s="1"/>
  <c r="R41" i="14"/>
  <c r="Q41" i="14"/>
  <c r="F41" i="14"/>
  <c r="E41" i="14"/>
  <c r="P41" i="14" s="1"/>
  <c r="R40" i="14"/>
  <c r="Q40" i="14"/>
  <c r="F40" i="14"/>
  <c r="E40" i="14"/>
  <c r="P40" i="14" s="1"/>
  <c r="R39" i="14"/>
  <c r="Q39" i="14"/>
  <c r="F39" i="14"/>
  <c r="E39" i="14"/>
  <c r="O39" i="14" s="1"/>
  <c r="R38" i="14"/>
  <c r="Q38" i="14"/>
  <c r="F38" i="14"/>
  <c r="E38" i="14"/>
  <c r="O38" i="14" s="1"/>
  <c r="R37" i="14"/>
  <c r="Q37" i="14"/>
  <c r="F37" i="14"/>
  <c r="E37" i="14"/>
  <c r="P37" i="14" s="1"/>
  <c r="R36" i="14"/>
  <c r="Q36" i="14"/>
  <c r="F36" i="14"/>
  <c r="E36" i="14"/>
  <c r="P36" i="14" s="1"/>
  <c r="R35" i="14"/>
  <c r="Q35" i="14"/>
  <c r="F35" i="14"/>
  <c r="E35" i="14"/>
  <c r="P35" i="14" s="1"/>
  <c r="R34" i="14"/>
  <c r="Q34" i="14"/>
  <c r="F34" i="14"/>
  <c r="E34" i="14"/>
  <c r="P34" i="14" s="1"/>
  <c r="R33" i="14"/>
  <c r="Q33" i="14"/>
  <c r="F33" i="14"/>
  <c r="E33" i="14"/>
  <c r="O33" i="14" s="1"/>
  <c r="R32" i="14"/>
  <c r="Q32" i="14"/>
  <c r="F32" i="14"/>
  <c r="E32" i="14"/>
  <c r="P32" i="14" s="1"/>
  <c r="Q31" i="14"/>
  <c r="F31" i="14"/>
  <c r="E31" i="14"/>
  <c r="P31" i="14" s="1"/>
  <c r="R30" i="14"/>
  <c r="Q30" i="14"/>
  <c r="F30" i="14"/>
  <c r="E30" i="14"/>
  <c r="P30" i="14" s="1"/>
  <c r="R29" i="14"/>
  <c r="Q29" i="14"/>
  <c r="F29" i="14"/>
  <c r="E29" i="14"/>
  <c r="P29" i="14" s="1"/>
  <c r="R28" i="14"/>
  <c r="Q28" i="14"/>
  <c r="F28" i="14"/>
  <c r="E28" i="14"/>
  <c r="P28" i="14" s="1"/>
  <c r="R27" i="14"/>
  <c r="Q27" i="14"/>
  <c r="F27" i="14"/>
  <c r="E27" i="14"/>
  <c r="P27" i="14" s="1"/>
  <c r="Q26" i="14"/>
  <c r="F26" i="14"/>
  <c r="E26" i="14"/>
  <c r="P26" i="14" s="1"/>
  <c r="R25" i="14"/>
  <c r="Q25" i="14"/>
  <c r="F25" i="14"/>
  <c r="E25" i="14"/>
  <c r="P25" i="14" s="1"/>
  <c r="R24" i="14"/>
  <c r="Q24" i="14"/>
  <c r="F24" i="14"/>
  <c r="E24" i="14"/>
  <c r="R23" i="14"/>
  <c r="Q23" i="14"/>
  <c r="F23" i="14"/>
  <c r="E23" i="14"/>
  <c r="O23" i="14" s="1"/>
  <c r="R22" i="14"/>
  <c r="Q22" i="14"/>
  <c r="F22" i="14"/>
  <c r="E22" i="14"/>
  <c r="P22" i="14" s="1"/>
  <c r="R21" i="14"/>
  <c r="Q21" i="14"/>
  <c r="F21" i="14"/>
  <c r="E21" i="14"/>
  <c r="P21" i="14" s="1"/>
  <c r="R20" i="14"/>
  <c r="Q20" i="14"/>
  <c r="F20" i="14"/>
  <c r="E20" i="14"/>
  <c r="O20" i="14" s="1"/>
  <c r="R19" i="14"/>
  <c r="Q19" i="14"/>
  <c r="F19" i="14"/>
  <c r="E19" i="14"/>
  <c r="R18" i="14"/>
  <c r="Q18" i="14"/>
  <c r="F18" i="14"/>
  <c r="E18" i="14"/>
  <c r="O18" i="14" s="1"/>
  <c r="R17" i="14"/>
  <c r="Q17" i="14"/>
  <c r="F17" i="14"/>
  <c r="E17" i="14"/>
  <c r="P17" i="14" s="1"/>
  <c r="R16" i="14"/>
  <c r="Q16" i="14"/>
  <c r="F16" i="14"/>
  <c r="E16" i="14"/>
  <c r="P16" i="14" s="1"/>
  <c r="R15" i="14"/>
  <c r="Q15" i="14"/>
  <c r="F15" i="14"/>
  <c r="E15" i="14"/>
  <c r="P15" i="14" s="1"/>
  <c r="R14" i="14"/>
  <c r="Q14" i="14"/>
  <c r="F14" i="14"/>
  <c r="E14" i="14"/>
  <c r="P14" i="14" s="1"/>
  <c r="R13" i="14"/>
  <c r="Q13" i="14"/>
  <c r="P13" i="14"/>
  <c r="F13" i="14"/>
  <c r="E13" i="14"/>
  <c r="O13" i="14" s="1"/>
  <c r="Q12" i="14"/>
  <c r="F12" i="14"/>
  <c r="E12" i="14"/>
  <c r="P12" i="14" s="1"/>
  <c r="R11" i="14"/>
  <c r="Q11" i="14"/>
  <c r="F11" i="14"/>
  <c r="E11" i="14"/>
  <c r="P11" i="14" s="1"/>
  <c r="R10" i="14"/>
  <c r="Q10" i="14"/>
  <c r="F10" i="14"/>
  <c r="E10" i="14"/>
  <c r="Q9" i="14"/>
  <c r="R9" i="14"/>
  <c r="F9" i="14"/>
  <c r="E9" i="14"/>
  <c r="P9" i="14" s="1"/>
  <c r="R8" i="14"/>
  <c r="Q8" i="14"/>
  <c r="F8" i="14"/>
  <c r="E8" i="14"/>
  <c r="P8" i="14" s="1"/>
  <c r="O273" i="14" l="1"/>
  <c r="O272" i="14"/>
  <c r="O265" i="14"/>
  <c r="P255" i="14"/>
  <c r="O212" i="14"/>
  <c r="O210" i="14"/>
  <c r="O196" i="14"/>
  <c r="O164" i="14"/>
  <c r="P52" i="14"/>
  <c r="O62" i="14"/>
  <c r="O156" i="14"/>
  <c r="P75" i="14"/>
  <c r="O120" i="14"/>
  <c r="O65" i="14"/>
  <c r="O40" i="14"/>
  <c r="O27" i="14"/>
  <c r="P33" i="14"/>
  <c r="O37" i="14"/>
  <c r="O99" i="14"/>
  <c r="O16" i="14"/>
  <c r="O70" i="14"/>
  <c r="O96" i="14"/>
  <c r="O111" i="14"/>
  <c r="P66" i="14"/>
  <c r="O22" i="14"/>
  <c r="O104" i="14"/>
  <c r="L7" i="14"/>
  <c r="G146" i="14"/>
  <c r="C291" i="14"/>
  <c r="C286" i="14" s="1"/>
  <c r="C146" i="14"/>
  <c r="H7" i="14"/>
  <c r="I7" i="14" s="1"/>
  <c r="M291" i="14"/>
  <c r="M286" i="14" s="1"/>
  <c r="M146" i="14"/>
  <c r="L146" i="14"/>
  <c r="K146" i="14"/>
  <c r="K291" i="14"/>
  <c r="K286" i="14" s="1"/>
  <c r="H146" i="14"/>
  <c r="I278" i="14" s="1"/>
  <c r="I289" i="14" s="1"/>
  <c r="H291" i="14"/>
  <c r="H286" i="14" s="1"/>
  <c r="D146" i="14"/>
  <c r="P44" i="14"/>
  <c r="P77" i="14"/>
  <c r="O34" i="14"/>
  <c r="O74" i="14"/>
  <c r="O114" i="14"/>
  <c r="O123" i="14"/>
  <c r="O133" i="14"/>
  <c r="O41" i="14"/>
  <c r="O60" i="14"/>
  <c r="O109" i="14"/>
  <c r="P38" i="14"/>
  <c r="P47" i="14"/>
  <c r="P100" i="14"/>
  <c r="M7" i="14"/>
  <c r="K7" i="14"/>
  <c r="G7" i="14"/>
  <c r="D7" i="14"/>
  <c r="O56" i="14"/>
  <c r="O15" i="14"/>
  <c r="P18" i="14"/>
  <c r="O32" i="14"/>
  <c r="O43" i="14"/>
  <c r="O46" i="14"/>
  <c r="O61" i="14"/>
  <c r="P95" i="14"/>
  <c r="O110" i="14"/>
  <c r="O119" i="14"/>
  <c r="P129" i="14"/>
  <c r="O135" i="14"/>
  <c r="O73" i="14"/>
  <c r="O11" i="14"/>
  <c r="O14" i="14"/>
  <c r="P23" i="14"/>
  <c r="O29" i="14"/>
  <c r="P39" i="14"/>
  <c r="O51" i="14"/>
  <c r="O72" i="14"/>
  <c r="O76" i="14"/>
  <c r="O79" i="14"/>
  <c r="O84" i="14"/>
  <c r="O89" i="14"/>
  <c r="O94" i="14"/>
  <c r="O118" i="14"/>
  <c r="P80" i="14"/>
  <c r="O8" i="14"/>
  <c r="P20" i="14"/>
  <c r="O25" i="14"/>
  <c r="O28" i="14"/>
  <c r="O42" i="14"/>
  <c r="P131" i="14"/>
  <c r="O134" i="14"/>
  <c r="O36" i="14"/>
  <c r="P49" i="14"/>
  <c r="C7" i="14"/>
  <c r="E138" i="14"/>
  <c r="E287" i="14" s="1"/>
  <c r="O17" i="14"/>
  <c r="O68" i="14"/>
  <c r="O71" i="14"/>
  <c r="O101" i="14"/>
  <c r="P121" i="14"/>
  <c r="P124" i="14"/>
  <c r="P63" i="14"/>
  <c r="O78" i="14"/>
  <c r="P83" i="14"/>
  <c r="P88" i="14"/>
  <c r="P93" i="14"/>
  <c r="O97" i="14"/>
  <c r="O126" i="14"/>
  <c r="L291" i="14"/>
  <c r="L286" i="14" s="1"/>
  <c r="F278" i="14"/>
  <c r="F146" i="14" s="1"/>
  <c r="O167" i="14"/>
  <c r="O178" i="14"/>
  <c r="O190" i="14"/>
  <c r="P206" i="14"/>
  <c r="O230" i="14"/>
  <c r="O252" i="14"/>
  <c r="P148" i="14"/>
  <c r="P201" i="14"/>
  <c r="O208" i="14"/>
  <c r="P211" i="14"/>
  <c r="O232" i="14"/>
  <c r="O249" i="14"/>
  <c r="P270" i="14"/>
  <c r="O172" i="14"/>
  <c r="O203" i="14"/>
  <c r="O213" i="14"/>
  <c r="O229" i="14"/>
  <c r="O235" i="14"/>
  <c r="O264" i="14"/>
  <c r="D291" i="14"/>
  <c r="D286" i="14" s="1"/>
  <c r="O216" i="14"/>
  <c r="P240" i="14"/>
  <c r="O147" i="14"/>
  <c r="O186" i="14"/>
  <c r="O195" i="14"/>
  <c r="O242" i="14"/>
  <c r="O157" i="14"/>
  <c r="O207" i="14"/>
  <c r="O245" i="14"/>
  <c r="P260" i="14"/>
  <c r="O19" i="14"/>
  <c r="P19" i="14"/>
  <c r="P175" i="14"/>
  <c r="O175" i="14"/>
  <c r="P238" i="14"/>
  <c r="O238" i="14"/>
  <c r="O48" i="14"/>
  <c r="P48" i="14"/>
  <c r="O54" i="14"/>
  <c r="R54" i="14"/>
  <c r="O59" i="14"/>
  <c r="R128" i="14"/>
  <c r="O128" i="14"/>
  <c r="P180" i="14"/>
  <c r="O180" i="14"/>
  <c r="P219" i="14"/>
  <c r="O219" i="14"/>
  <c r="P243" i="14"/>
  <c r="O243" i="14"/>
  <c r="F138" i="14"/>
  <c r="P24" i="14"/>
  <c r="O24" i="14"/>
  <c r="R31" i="14"/>
  <c r="O31" i="14"/>
  <c r="O35" i="14"/>
  <c r="P67" i="14"/>
  <c r="O67" i="14"/>
  <c r="R103" i="14"/>
  <c r="O103" i="14"/>
  <c r="R108" i="14"/>
  <c r="O108" i="14"/>
  <c r="P132" i="14"/>
  <c r="O132" i="14"/>
  <c r="P224" i="14"/>
  <c r="O224" i="14"/>
  <c r="R259" i="14"/>
  <c r="O259" i="14"/>
  <c r="P53" i="14"/>
  <c r="O53" i="14"/>
  <c r="P58" i="14"/>
  <c r="O58" i="14"/>
  <c r="P122" i="14"/>
  <c r="O122" i="14"/>
  <c r="P127" i="14"/>
  <c r="O127" i="14"/>
  <c r="P248" i="14"/>
  <c r="O248" i="14"/>
  <c r="R254" i="14"/>
  <c r="O254" i="14"/>
  <c r="R12" i="14"/>
  <c r="O12" i="14"/>
  <c r="N138" i="14"/>
  <c r="O45" i="14"/>
  <c r="P102" i="14"/>
  <c r="O102" i="14"/>
  <c r="P107" i="14"/>
  <c r="O107" i="14"/>
  <c r="P258" i="14"/>
  <c r="O258" i="14"/>
  <c r="P263" i="14"/>
  <c r="O263" i="14"/>
  <c r="P10" i="14"/>
  <c r="O10" i="14"/>
  <c r="P112" i="14"/>
  <c r="O112" i="14"/>
  <c r="P199" i="14"/>
  <c r="O199" i="14"/>
  <c r="O21" i="14"/>
  <c r="R26" i="14"/>
  <c r="O26" i="14"/>
  <c r="O30" i="14"/>
  <c r="P55" i="14"/>
  <c r="P64" i="14"/>
  <c r="R69" i="14"/>
  <c r="O69" i="14"/>
  <c r="O82" i="14"/>
  <c r="R82" i="14"/>
  <c r="O87" i="14"/>
  <c r="R87" i="14"/>
  <c r="O92" i="14"/>
  <c r="R92" i="14"/>
  <c r="G291" i="14"/>
  <c r="G286" i="14" s="1"/>
  <c r="R205" i="14"/>
  <c r="O205" i="14"/>
  <c r="P253" i="14"/>
  <c r="O253" i="14"/>
  <c r="P117" i="14"/>
  <c r="O117" i="14"/>
  <c r="R225" i="14"/>
  <c r="O225" i="14"/>
  <c r="O50" i="14"/>
  <c r="R98" i="14"/>
  <c r="O98" i="14"/>
  <c r="R113" i="14"/>
  <c r="O113" i="14"/>
  <c r="P137" i="14"/>
  <c r="O137" i="14"/>
  <c r="P151" i="14"/>
  <c r="O151" i="14"/>
  <c r="R200" i="14"/>
  <c r="O200" i="14"/>
  <c r="P209" i="14"/>
  <c r="O209" i="14"/>
  <c r="P233" i="14"/>
  <c r="O233" i="14"/>
  <c r="R269" i="14"/>
  <c r="O269" i="14"/>
  <c r="P268" i="14"/>
  <c r="O268" i="14"/>
  <c r="P81" i="14"/>
  <c r="O81" i="14"/>
  <c r="P86" i="14"/>
  <c r="O86" i="14"/>
  <c r="P91" i="14"/>
  <c r="O91" i="14"/>
  <c r="P161" i="14"/>
  <c r="O161" i="14"/>
  <c r="R181" i="14"/>
  <c r="O181" i="14"/>
  <c r="N278" i="14"/>
  <c r="P185" i="14"/>
  <c r="O185" i="14"/>
  <c r="P204" i="14"/>
  <c r="O204" i="14"/>
  <c r="P214" i="14"/>
  <c r="O214" i="14"/>
  <c r="O9" i="14"/>
  <c r="O57" i="14"/>
  <c r="O85" i="14"/>
  <c r="O90" i="14"/>
  <c r="O105" i="14"/>
  <c r="O115" i="14"/>
  <c r="R126" i="14"/>
  <c r="P130" i="14"/>
  <c r="R150" i="14"/>
  <c r="O153" i="14"/>
  <c r="O158" i="14"/>
  <c r="R160" i="14"/>
  <c r="P163" i="14"/>
  <c r="O168" i="14"/>
  <c r="P173" i="14"/>
  <c r="R184" i="14"/>
  <c r="O187" i="14"/>
  <c r="P192" i="14"/>
  <c r="P197" i="14"/>
  <c r="P217" i="14"/>
  <c r="P222" i="14"/>
  <c r="P231" i="14"/>
  <c r="P236" i="14"/>
  <c r="P241" i="14"/>
  <c r="P246" i="14"/>
  <c r="P251" i="14"/>
  <c r="P256" i="14"/>
  <c r="P261" i="14"/>
  <c r="E278" i="14"/>
  <c r="P278" i="14" s="1"/>
  <c r="R178" i="14"/>
  <c r="R202" i="14"/>
  <c r="R207" i="14"/>
  <c r="R212" i="14"/>
  <c r="O277" i="14"/>
  <c r="Q278" i="14"/>
  <c r="Q138" i="14"/>
  <c r="J278" i="14"/>
  <c r="O106" i="14"/>
  <c r="O116" i="14"/>
  <c r="O125" i="14"/>
  <c r="J138" i="14"/>
  <c r="O149" i="14"/>
  <c r="O154" i="14"/>
  <c r="O159" i="14"/>
  <c r="O169" i="14"/>
  <c r="O183" i="14"/>
  <c r="O188" i="14"/>
  <c r="O227" i="14"/>
  <c r="O271" i="14"/>
  <c r="O275" i="14"/>
  <c r="J291" i="13"/>
  <c r="I146" i="14" l="1"/>
  <c r="I138" i="14"/>
  <c r="I287" i="14" s="1"/>
  <c r="F289" i="14"/>
  <c r="J291" i="14"/>
  <c r="J286" i="14" s="1"/>
  <c r="Q291" i="14"/>
  <c r="Q286" i="14" s="1"/>
  <c r="I291" i="14"/>
  <c r="I286" i="14"/>
  <c r="E7" i="14"/>
  <c r="P138" i="14"/>
  <c r="P287" i="14" s="1"/>
  <c r="P146" i="14"/>
  <c r="P289" i="14"/>
  <c r="R278" i="14"/>
  <c r="N146" i="14"/>
  <c r="N289" i="14"/>
  <c r="O278" i="14"/>
  <c r="E146" i="14"/>
  <c r="E289" i="14"/>
  <c r="E291" i="14" s="1"/>
  <c r="Q146" i="14"/>
  <c r="Q289" i="14"/>
  <c r="Q287" i="14"/>
  <c r="Q7" i="14"/>
  <c r="J287" i="14"/>
  <c r="J7" i="14"/>
  <c r="J146" i="14"/>
  <c r="J289" i="14"/>
  <c r="R138" i="14"/>
  <c r="O138" i="14"/>
  <c r="N287" i="14"/>
  <c r="N7" i="14"/>
  <c r="F287" i="14"/>
  <c r="F7" i="14"/>
  <c r="N269" i="13"/>
  <c r="N134" i="13"/>
  <c r="N265" i="13"/>
  <c r="N132" i="13"/>
  <c r="N263" i="13"/>
  <c r="N130" i="13"/>
  <c r="F291" i="14" l="1"/>
  <c r="F286" i="14" s="1"/>
  <c r="P7" i="14"/>
  <c r="E286" i="14"/>
  <c r="P291" i="14"/>
  <c r="P286" i="14" s="1"/>
  <c r="O146" i="14"/>
  <c r="O289" i="14"/>
  <c r="O287" i="14"/>
  <c r="O7" i="14"/>
  <c r="R146" i="14"/>
  <c r="R289" i="14"/>
  <c r="N291" i="14"/>
  <c r="R287" i="14"/>
  <c r="R7" i="14"/>
  <c r="N261" i="13"/>
  <c r="N128" i="13"/>
  <c r="N259" i="13"/>
  <c r="N126" i="13"/>
  <c r="N256" i="13"/>
  <c r="N122" i="13"/>
  <c r="N254" i="13"/>
  <c r="N119" i="13"/>
  <c r="N250" i="13"/>
  <c r="R291" i="14" l="1"/>
  <c r="R286" i="14" s="1"/>
  <c r="O291" i="14"/>
  <c r="O286" i="14" s="1"/>
  <c r="N286" i="14"/>
  <c r="S292" i="14"/>
  <c r="N115" i="13"/>
  <c r="N248" i="13"/>
  <c r="N113" i="13"/>
  <c r="N245" i="13"/>
  <c r="N111" i="13"/>
  <c r="N243" i="13"/>
  <c r="N108" i="13"/>
  <c r="N241" i="13"/>
  <c r="N105" i="13"/>
  <c r="N238" i="13"/>
  <c r="N103" i="13"/>
  <c r="N101" i="13"/>
  <c r="N235" i="13"/>
  <c r="N233" i="13" l="1"/>
  <c r="N98" i="13"/>
  <c r="N229" i="13"/>
  <c r="N96" i="13"/>
  <c r="N225" i="13"/>
  <c r="N92" i="13"/>
  <c r="N222" i="13"/>
  <c r="N219" i="13"/>
  <c r="N90" i="13"/>
  <c r="N87" i="13" l="1"/>
  <c r="N216" i="13"/>
  <c r="N85" i="13"/>
  <c r="N214" i="13"/>
  <c r="N82" i="13"/>
  <c r="N212" i="13"/>
  <c r="N78" i="13"/>
  <c r="N209" i="13"/>
  <c r="N75" i="13"/>
  <c r="N207" i="13"/>
  <c r="N72" i="13"/>
  <c r="N205" i="13"/>
  <c r="N69" i="13"/>
  <c r="N202" i="13"/>
  <c r="N65" i="13"/>
  <c r="N200" i="13"/>
  <c r="N61" i="13"/>
  <c r="N196" i="13"/>
  <c r="N57" i="13"/>
  <c r="N193" i="13"/>
  <c r="N54" i="13"/>
  <c r="N190" i="13" l="1"/>
  <c r="N50" i="13"/>
  <c r="N187" i="13"/>
  <c r="N48" i="13"/>
  <c r="N184" i="13"/>
  <c r="N45" i="13"/>
  <c r="N181" i="13"/>
  <c r="N42" i="13"/>
  <c r="N178" i="13"/>
  <c r="N40" i="13"/>
  <c r="N175" i="13"/>
  <c r="N37" i="13"/>
  <c r="N172" i="13"/>
  <c r="N34" i="13" l="1"/>
  <c r="N168" i="13"/>
  <c r="N31" i="13"/>
  <c r="F31" i="13"/>
  <c r="E31" i="13"/>
  <c r="F30" i="13"/>
  <c r="E30" i="13"/>
  <c r="N166" i="13"/>
  <c r="N29" i="13" l="1"/>
  <c r="N164" i="13"/>
  <c r="N26" i="13"/>
  <c r="N160" i="13"/>
  <c r="N21" i="13"/>
  <c r="N158" i="13"/>
  <c r="N19" i="13"/>
  <c r="N156" i="13"/>
  <c r="N15" i="13"/>
  <c r="N153" i="13"/>
  <c r="N12" i="13"/>
  <c r="N150" i="13"/>
  <c r="N9" i="13"/>
  <c r="P282" i="13" l="1"/>
  <c r="M278" i="13"/>
  <c r="M289" i="13" s="1"/>
  <c r="L278" i="13"/>
  <c r="L289" i="13" s="1"/>
  <c r="K278" i="13"/>
  <c r="H278" i="13"/>
  <c r="H289" i="13" s="1"/>
  <c r="G278" i="13"/>
  <c r="G289" i="13" s="1"/>
  <c r="D278" i="13"/>
  <c r="D146" i="13" s="1"/>
  <c r="C278" i="13"/>
  <c r="C289" i="13" s="1"/>
  <c r="R277" i="13"/>
  <c r="Q277" i="13"/>
  <c r="F277" i="13"/>
  <c r="E277" i="13"/>
  <c r="P277" i="13" s="1"/>
  <c r="R276" i="13"/>
  <c r="Q276" i="13"/>
  <c r="P276" i="13"/>
  <c r="O276" i="13"/>
  <c r="F276" i="13"/>
  <c r="E276" i="13"/>
  <c r="R275" i="13"/>
  <c r="Q275" i="13"/>
  <c r="F275" i="13"/>
  <c r="E275" i="13"/>
  <c r="P275" i="13" s="1"/>
  <c r="R274" i="13"/>
  <c r="Q274" i="13"/>
  <c r="P274" i="13"/>
  <c r="F274" i="13"/>
  <c r="E274" i="13"/>
  <c r="O274" i="13" s="1"/>
  <c r="R273" i="13"/>
  <c r="Q273" i="13"/>
  <c r="F273" i="13"/>
  <c r="E273" i="13"/>
  <c r="P273" i="13" s="1"/>
  <c r="R272" i="13"/>
  <c r="Q272" i="13"/>
  <c r="F272" i="13"/>
  <c r="E272" i="13"/>
  <c r="P272" i="13" s="1"/>
  <c r="R271" i="13"/>
  <c r="Q271" i="13"/>
  <c r="P271" i="13"/>
  <c r="O271" i="13"/>
  <c r="F271" i="13"/>
  <c r="E271" i="13"/>
  <c r="R270" i="13"/>
  <c r="Q270" i="13"/>
  <c r="P270" i="13"/>
  <c r="F270" i="13"/>
  <c r="E270" i="13"/>
  <c r="O270" i="13" s="1"/>
  <c r="R269" i="13"/>
  <c r="Q269" i="13"/>
  <c r="F269" i="13"/>
  <c r="E269" i="13"/>
  <c r="P269" i="13" s="1"/>
  <c r="R268" i="13"/>
  <c r="Q268" i="13"/>
  <c r="F268" i="13"/>
  <c r="E268" i="13"/>
  <c r="R267" i="13"/>
  <c r="Q267" i="13"/>
  <c r="F267" i="13"/>
  <c r="E267" i="13"/>
  <c r="P267" i="13" s="1"/>
  <c r="Q266" i="13"/>
  <c r="O266" i="13"/>
  <c r="R266" i="13"/>
  <c r="F266" i="13"/>
  <c r="E266" i="13"/>
  <c r="P266" i="13" s="1"/>
  <c r="R265" i="13"/>
  <c r="Q265" i="13"/>
  <c r="F265" i="13"/>
  <c r="E265" i="13"/>
  <c r="O265" i="13" s="1"/>
  <c r="R264" i="13"/>
  <c r="Q264" i="13"/>
  <c r="F264" i="13"/>
  <c r="E264" i="13"/>
  <c r="P264" i="13" s="1"/>
  <c r="R263" i="13"/>
  <c r="Q263" i="13"/>
  <c r="F263" i="13"/>
  <c r="E263" i="13"/>
  <c r="P263" i="13" s="1"/>
  <c r="R262" i="13"/>
  <c r="Q262" i="13"/>
  <c r="F262" i="13"/>
  <c r="E262" i="13"/>
  <c r="P262" i="13" s="1"/>
  <c r="R261" i="13"/>
  <c r="Q261" i="13"/>
  <c r="F261" i="13"/>
  <c r="E261" i="13"/>
  <c r="P261" i="13" s="1"/>
  <c r="R260" i="13"/>
  <c r="Q260" i="13"/>
  <c r="O260" i="13"/>
  <c r="F260" i="13"/>
  <c r="E260" i="13"/>
  <c r="P260" i="13" s="1"/>
  <c r="R259" i="13"/>
  <c r="Q259" i="13"/>
  <c r="F259" i="13"/>
  <c r="E259" i="13"/>
  <c r="P259" i="13" s="1"/>
  <c r="R258" i="13"/>
  <c r="Q258" i="13"/>
  <c r="F258" i="13"/>
  <c r="E258" i="13"/>
  <c r="P258" i="13" s="1"/>
  <c r="Q257" i="13"/>
  <c r="P257" i="13"/>
  <c r="O257" i="13"/>
  <c r="F257" i="13"/>
  <c r="E257" i="13"/>
  <c r="R256" i="13"/>
  <c r="Q256" i="13"/>
  <c r="F256" i="13"/>
  <c r="E256" i="13"/>
  <c r="P256" i="13" s="1"/>
  <c r="R255" i="13"/>
  <c r="Q255" i="13"/>
  <c r="F255" i="13"/>
  <c r="E255" i="13"/>
  <c r="P255" i="13" s="1"/>
  <c r="R254" i="13"/>
  <c r="Q254" i="13"/>
  <c r="F254" i="13"/>
  <c r="E254" i="13"/>
  <c r="P254" i="13" s="1"/>
  <c r="R253" i="13"/>
  <c r="Q253" i="13"/>
  <c r="F253" i="13"/>
  <c r="E253" i="13"/>
  <c r="P253" i="13" s="1"/>
  <c r="R252" i="13"/>
  <c r="Q252" i="13"/>
  <c r="F252" i="13"/>
  <c r="E252" i="13"/>
  <c r="P252" i="13" s="1"/>
  <c r="R251" i="13"/>
  <c r="Q251" i="13"/>
  <c r="F251" i="13"/>
  <c r="E251" i="13"/>
  <c r="P251" i="13" s="1"/>
  <c r="R250" i="13"/>
  <c r="Q250" i="13"/>
  <c r="F250" i="13"/>
  <c r="E250" i="13"/>
  <c r="P250" i="13" s="1"/>
  <c r="R249" i="13"/>
  <c r="Q249" i="13"/>
  <c r="P249" i="13"/>
  <c r="O249" i="13"/>
  <c r="F249" i="13"/>
  <c r="E249" i="13"/>
  <c r="R248" i="13"/>
  <c r="Q248" i="13"/>
  <c r="P248" i="13"/>
  <c r="F248" i="13"/>
  <c r="E248" i="13"/>
  <c r="O248" i="13" s="1"/>
  <c r="R247" i="13"/>
  <c r="Q247" i="13"/>
  <c r="P247" i="13"/>
  <c r="O247" i="13"/>
  <c r="F247" i="13"/>
  <c r="E247" i="13"/>
  <c r="Q246" i="13"/>
  <c r="F246" i="13"/>
  <c r="E246" i="13"/>
  <c r="P246" i="13" s="1"/>
  <c r="R245" i="13"/>
  <c r="Q245" i="13"/>
  <c r="F245" i="13"/>
  <c r="E245" i="13"/>
  <c r="P245" i="13" s="1"/>
  <c r="R244" i="13"/>
  <c r="Q244" i="13"/>
  <c r="F244" i="13"/>
  <c r="E244" i="13"/>
  <c r="R243" i="13"/>
  <c r="Q243" i="13"/>
  <c r="F243" i="13"/>
  <c r="E243" i="13"/>
  <c r="P243" i="13" s="1"/>
  <c r="Q242" i="13"/>
  <c r="R242" i="13"/>
  <c r="F242" i="13"/>
  <c r="E242" i="13"/>
  <c r="P242" i="13" s="1"/>
  <c r="R241" i="13"/>
  <c r="Q241" i="13"/>
  <c r="F241" i="13"/>
  <c r="E241" i="13"/>
  <c r="O241" i="13" s="1"/>
  <c r="R240" i="13"/>
  <c r="Q240" i="13"/>
  <c r="F240" i="13"/>
  <c r="E240" i="13"/>
  <c r="P240" i="13" s="1"/>
  <c r="R239" i="13"/>
  <c r="Q239" i="13"/>
  <c r="F239" i="13"/>
  <c r="E239" i="13"/>
  <c r="O239" i="13" s="1"/>
  <c r="R238" i="13"/>
  <c r="Q238" i="13"/>
  <c r="F238" i="13"/>
  <c r="E238" i="13"/>
  <c r="O238" i="13" s="1"/>
  <c r="R237" i="13"/>
  <c r="Q237" i="13"/>
  <c r="F237" i="13"/>
  <c r="E237" i="13"/>
  <c r="P237" i="13" s="1"/>
  <c r="R236" i="13"/>
  <c r="Q236" i="13"/>
  <c r="F236" i="13"/>
  <c r="E236" i="13"/>
  <c r="P236" i="13" s="1"/>
  <c r="R235" i="13"/>
  <c r="Q235" i="13"/>
  <c r="F235" i="13"/>
  <c r="E235" i="13"/>
  <c r="P235" i="13" s="1"/>
  <c r="R234" i="13"/>
  <c r="Q234" i="13"/>
  <c r="F234" i="13"/>
  <c r="E234" i="13"/>
  <c r="O234" i="13" s="1"/>
  <c r="Q233" i="13"/>
  <c r="F233" i="13"/>
  <c r="E233" i="13"/>
  <c r="P233" i="13" s="1"/>
  <c r="R232" i="13"/>
  <c r="Q232" i="13"/>
  <c r="F232" i="13"/>
  <c r="E232" i="13"/>
  <c r="P232" i="13" s="1"/>
  <c r="R231" i="13"/>
  <c r="Q231" i="13"/>
  <c r="F231" i="13"/>
  <c r="E231" i="13"/>
  <c r="P231" i="13" s="1"/>
  <c r="R230" i="13"/>
  <c r="Q230" i="13"/>
  <c r="F230" i="13"/>
  <c r="E230" i="13"/>
  <c r="P230" i="13" s="1"/>
  <c r="R229" i="13"/>
  <c r="Q229" i="13"/>
  <c r="F229" i="13"/>
  <c r="E229" i="13"/>
  <c r="P229" i="13" s="1"/>
  <c r="R228" i="13"/>
  <c r="Q228" i="13"/>
  <c r="F228" i="13"/>
  <c r="E228" i="13"/>
  <c r="O228" i="13" s="1"/>
  <c r="Q227" i="13"/>
  <c r="F227" i="13"/>
  <c r="E227" i="13"/>
  <c r="P227" i="13" s="1"/>
  <c r="R226" i="13"/>
  <c r="Q226" i="13"/>
  <c r="O226" i="13"/>
  <c r="F226" i="13"/>
  <c r="E226" i="13"/>
  <c r="P226" i="13" s="1"/>
  <c r="R225" i="13"/>
  <c r="Q225" i="13"/>
  <c r="F225" i="13"/>
  <c r="E225" i="13"/>
  <c r="R224" i="13"/>
  <c r="Q224" i="13"/>
  <c r="F224" i="13"/>
  <c r="E224" i="13"/>
  <c r="P224" i="13" s="1"/>
  <c r="Q223" i="13"/>
  <c r="O223" i="13"/>
  <c r="R223" i="13"/>
  <c r="F223" i="13"/>
  <c r="E223" i="13"/>
  <c r="P223" i="13" s="1"/>
  <c r="R222" i="13"/>
  <c r="Q222" i="13"/>
  <c r="F222" i="13"/>
  <c r="E222" i="13"/>
  <c r="O222" i="13" s="1"/>
  <c r="R221" i="13"/>
  <c r="Q221" i="13"/>
  <c r="F221" i="13"/>
  <c r="E221" i="13"/>
  <c r="P221" i="13" s="1"/>
  <c r="R220" i="13"/>
  <c r="Q220" i="13"/>
  <c r="F220" i="13"/>
  <c r="E220" i="13"/>
  <c r="O220" i="13" s="1"/>
  <c r="R219" i="13"/>
  <c r="Q219" i="13"/>
  <c r="F219" i="13"/>
  <c r="E219" i="13"/>
  <c r="P219" i="13" s="1"/>
  <c r="R218" i="13"/>
  <c r="Q218" i="13"/>
  <c r="O218" i="13"/>
  <c r="F218" i="13"/>
  <c r="E218" i="13"/>
  <c r="P218" i="13" s="1"/>
  <c r="R217" i="13"/>
  <c r="Q217" i="13"/>
  <c r="F217" i="13"/>
  <c r="E217" i="13"/>
  <c r="P217" i="13" s="1"/>
  <c r="R216" i="13"/>
  <c r="Q216" i="13"/>
  <c r="F216" i="13"/>
  <c r="E216" i="13"/>
  <c r="P216" i="13" s="1"/>
  <c r="R215" i="13"/>
  <c r="Q215" i="13"/>
  <c r="P215" i="13"/>
  <c r="O215" i="13"/>
  <c r="F215" i="13"/>
  <c r="E215" i="13"/>
  <c r="R214" i="13"/>
  <c r="Q214" i="13"/>
  <c r="F214" i="13"/>
  <c r="E214" i="13"/>
  <c r="P214" i="13" s="1"/>
  <c r="R213" i="13"/>
  <c r="Q213" i="13"/>
  <c r="F213" i="13"/>
  <c r="E213" i="13"/>
  <c r="P213" i="13" s="1"/>
  <c r="R212" i="13"/>
  <c r="Q212" i="13"/>
  <c r="F212" i="13"/>
  <c r="E212" i="13"/>
  <c r="P212" i="13" s="1"/>
  <c r="R211" i="13"/>
  <c r="Q211" i="13"/>
  <c r="F211" i="13"/>
  <c r="E211" i="13"/>
  <c r="Q210" i="13"/>
  <c r="P210" i="13"/>
  <c r="R210" i="13"/>
  <c r="F210" i="13"/>
  <c r="E210" i="13"/>
  <c r="O210" i="13" s="1"/>
  <c r="R209" i="13"/>
  <c r="Q209" i="13"/>
  <c r="F209" i="13"/>
  <c r="E209" i="13"/>
  <c r="P209" i="13" s="1"/>
  <c r="R208" i="13"/>
  <c r="Q208" i="13"/>
  <c r="P208" i="13"/>
  <c r="F208" i="13"/>
  <c r="E208" i="13"/>
  <c r="O208" i="13" s="1"/>
  <c r="R207" i="13"/>
  <c r="Q207" i="13"/>
  <c r="F207" i="13"/>
  <c r="E207" i="13"/>
  <c r="P207" i="13" s="1"/>
  <c r="R206" i="13"/>
  <c r="Q206" i="13"/>
  <c r="F206" i="13"/>
  <c r="E206" i="13"/>
  <c r="R205" i="13"/>
  <c r="Q205" i="13"/>
  <c r="F205" i="13"/>
  <c r="E205" i="13"/>
  <c r="P205" i="13" s="1"/>
  <c r="Q204" i="13"/>
  <c r="O204" i="13"/>
  <c r="R204" i="13"/>
  <c r="F204" i="13"/>
  <c r="E204" i="13"/>
  <c r="P204" i="13" s="1"/>
  <c r="R203" i="13"/>
  <c r="Q203" i="13"/>
  <c r="F203" i="13"/>
  <c r="E203" i="13"/>
  <c r="O203" i="13" s="1"/>
  <c r="R202" i="13"/>
  <c r="Q202" i="13"/>
  <c r="F202" i="13"/>
  <c r="E202" i="13"/>
  <c r="P202" i="13" s="1"/>
  <c r="R201" i="13"/>
  <c r="Q201" i="13"/>
  <c r="P201" i="13"/>
  <c r="F201" i="13"/>
  <c r="E201" i="13"/>
  <c r="O201" i="13" s="1"/>
  <c r="Q200" i="13"/>
  <c r="R200" i="13"/>
  <c r="F200" i="13"/>
  <c r="E200" i="13"/>
  <c r="P200" i="13" s="1"/>
  <c r="R199" i="13"/>
  <c r="Q199" i="13"/>
  <c r="F199" i="13"/>
  <c r="E199" i="13"/>
  <c r="P199" i="13" s="1"/>
  <c r="R198" i="13"/>
  <c r="Q198" i="13"/>
  <c r="F198" i="13"/>
  <c r="E198" i="13"/>
  <c r="P198" i="13" s="1"/>
  <c r="R197" i="13"/>
  <c r="Q197" i="13"/>
  <c r="F197" i="13"/>
  <c r="E197" i="13"/>
  <c r="P197" i="13" s="1"/>
  <c r="R196" i="13"/>
  <c r="Q196" i="13"/>
  <c r="F196" i="13"/>
  <c r="E196" i="13"/>
  <c r="O196" i="13" s="1"/>
  <c r="R195" i="13"/>
  <c r="Q195" i="13"/>
  <c r="O195" i="13"/>
  <c r="F195" i="13"/>
  <c r="E195" i="13"/>
  <c r="P195" i="13" s="1"/>
  <c r="Q194" i="13"/>
  <c r="P194" i="13"/>
  <c r="F194" i="13"/>
  <c r="E194" i="13"/>
  <c r="R193" i="13"/>
  <c r="Q193" i="13"/>
  <c r="F193" i="13"/>
  <c r="E193" i="13"/>
  <c r="P193" i="13" s="1"/>
  <c r="R192" i="13"/>
  <c r="Q192" i="13"/>
  <c r="F192" i="13"/>
  <c r="E192" i="13"/>
  <c r="R191" i="13"/>
  <c r="Q191" i="13"/>
  <c r="P191" i="13"/>
  <c r="O191" i="13"/>
  <c r="F191" i="13"/>
  <c r="E191" i="13"/>
  <c r="Q190" i="13"/>
  <c r="R190" i="13"/>
  <c r="F190" i="13"/>
  <c r="E190" i="13"/>
  <c r="P190" i="13" s="1"/>
  <c r="R189" i="13"/>
  <c r="Q189" i="13"/>
  <c r="P189" i="13"/>
  <c r="F189" i="13"/>
  <c r="E189" i="13"/>
  <c r="O189" i="13" s="1"/>
  <c r="R188" i="13"/>
  <c r="Q188" i="13"/>
  <c r="F188" i="13"/>
  <c r="E188" i="13"/>
  <c r="P188" i="13" s="1"/>
  <c r="R187" i="13"/>
  <c r="Q187" i="13"/>
  <c r="F187" i="13"/>
  <c r="E187" i="13"/>
  <c r="O187" i="13" s="1"/>
  <c r="R186" i="13"/>
  <c r="Q186" i="13"/>
  <c r="F186" i="13"/>
  <c r="E186" i="13"/>
  <c r="P186" i="13" s="1"/>
  <c r="R185" i="13"/>
  <c r="Q185" i="13"/>
  <c r="F185" i="13"/>
  <c r="E185" i="13"/>
  <c r="P185" i="13" s="1"/>
  <c r="R184" i="13"/>
  <c r="Q184" i="13"/>
  <c r="F184" i="13"/>
  <c r="E184" i="13"/>
  <c r="P184" i="13" s="1"/>
  <c r="R183" i="13"/>
  <c r="Q183" i="13"/>
  <c r="F183" i="13"/>
  <c r="E183" i="13"/>
  <c r="P183" i="13" s="1"/>
  <c r="R182" i="13"/>
  <c r="Q182" i="13"/>
  <c r="P182" i="13"/>
  <c r="O182" i="13"/>
  <c r="F182" i="13"/>
  <c r="E182" i="13"/>
  <c r="R181" i="13"/>
  <c r="Q181" i="13"/>
  <c r="F181" i="13"/>
  <c r="E181" i="13"/>
  <c r="O181" i="13" s="1"/>
  <c r="Q180" i="13"/>
  <c r="F180" i="13"/>
  <c r="E180" i="13"/>
  <c r="P180" i="13" s="1"/>
  <c r="R179" i="13"/>
  <c r="Q179" i="13"/>
  <c r="F179" i="13"/>
  <c r="E179" i="13"/>
  <c r="P179" i="13" s="1"/>
  <c r="R178" i="13"/>
  <c r="Q178" i="13"/>
  <c r="F178" i="13"/>
  <c r="E178" i="13"/>
  <c r="Q177" i="13"/>
  <c r="O177" i="13"/>
  <c r="R177" i="13"/>
  <c r="F177" i="13"/>
  <c r="E177" i="13"/>
  <c r="P177" i="13" s="1"/>
  <c r="R176" i="13"/>
  <c r="Q176" i="13"/>
  <c r="P176" i="13"/>
  <c r="O176" i="13"/>
  <c r="F176" i="13"/>
  <c r="E176" i="13"/>
  <c r="R175" i="13"/>
  <c r="Q175" i="13"/>
  <c r="F175" i="13"/>
  <c r="E175" i="13"/>
  <c r="O175" i="13" s="1"/>
  <c r="Q174" i="13"/>
  <c r="O174" i="13"/>
  <c r="F174" i="13"/>
  <c r="E174" i="13"/>
  <c r="P174" i="13" s="1"/>
  <c r="R173" i="13"/>
  <c r="Q173" i="13"/>
  <c r="F173" i="13"/>
  <c r="E173" i="13"/>
  <c r="R172" i="13"/>
  <c r="Q172" i="13"/>
  <c r="F172" i="13"/>
  <c r="E172" i="13"/>
  <c r="P172" i="13" s="1"/>
  <c r="Q171" i="13"/>
  <c r="R171" i="13"/>
  <c r="F171" i="13"/>
  <c r="E171" i="13"/>
  <c r="P171" i="13" s="1"/>
  <c r="R170" i="13"/>
  <c r="Q170" i="13"/>
  <c r="F170" i="13"/>
  <c r="E170" i="13"/>
  <c r="O170" i="13" s="1"/>
  <c r="R169" i="13"/>
  <c r="Q169" i="13"/>
  <c r="F169" i="13"/>
  <c r="E169" i="13"/>
  <c r="P169" i="13" s="1"/>
  <c r="R168" i="13"/>
  <c r="Q168" i="13"/>
  <c r="F168" i="13"/>
  <c r="E168" i="13"/>
  <c r="P168" i="13" s="1"/>
  <c r="R167" i="13"/>
  <c r="Q167" i="13"/>
  <c r="F167" i="13"/>
  <c r="E167" i="13"/>
  <c r="P167" i="13" s="1"/>
  <c r="R166" i="13"/>
  <c r="Q166" i="13"/>
  <c r="F166" i="13"/>
  <c r="E166" i="13"/>
  <c r="P166" i="13" s="1"/>
  <c r="R165" i="13"/>
  <c r="Q165" i="13"/>
  <c r="F165" i="13"/>
  <c r="E165" i="13"/>
  <c r="P165" i="13" s="1"/>
  <c r="R164" i="13"/>
  <c r="Q164" i="13"/>
  <c r="F164" i="13"/>
  <c r="E164" i="13"/>
  <c r="P164" i="13" s="1"/>
  <c r="R163" i="13"/>
  <c r="Q163" i="13"/>
  <c r="O163" i="13"/>
  <c r="F163" i="13"/>
  <c r="E163" i="13"/>
  <c r="P163" i="13" s="1"/>
  <c r="R162" i="13"/>
  <c r="Q162" i="13"/>
  <c r="F162" i="13"/>
  <c r="E162" i="13"/>
  <c r="O162" i="13" s="1"/>
  <c r="R161" i="13"/>
  <c r="Q161" i="13"/>
  <c r="F161" i="13"/>
  <c r="E161" i="13"/>
  <c r="O161" i="13" s="1"/>
  <c r="R160" i="13"/>
  <c r="Q160" i="13"/>
  <c r="F160" i="13"/>
  <c r="E160" i="13"/>
  <c r="P160" i="13" s="1"/>
  <c r="R159" i="13"/>
  <c r="Q159" i="13"/>
  <c r="F159" i="13"/>
  <c r="E159" i="13"/>
  <c r="R158" i="13"/>
  <c r="Q158" i="13"/>
  <c r="P158" i="13"/>
  <c r="F158" i="13"/>
  <c r="E158" i="13"/>
  <c r="O158" i="13" s="1"/>
  <c r="R157" i="13"/>
  <c r="Q157" i="13"/>
  <c r="F157" i="13"/>
  <c r="E157" i="13"/>
  <c r="P157" i="13" s="1"/>
  <c r="R156" i="13"/>
  <c r="Q156" i="13"/>
  <c r="F156" i="13"/>
  <c r="E156" i="13"/>
  <c r="P156" i="13" s="1"/>
  <c r="R155" i="13"/>
  <c r="Q155" i="13"/>
  <c r="F155" i="13"/>
  <c r="E155" i="13"/>
  <c r="P155" i="13" s="1"/>
  <c r="R154" i="13"/>
  <c r="Q154" i="13"/>
  <c r="F154" i="13"/>
  <c r="E154" i="13"/>
  <c r="O154" i="13" s="1"/>
  <c r="R153" i="13"/>
  <c r="Q153" i="13"/>
  <c r="F153" i="13"/>
  <c r="E153" i="13"/>
  <c r="P153" i="13" s="1"/>
  <c r="R152" i="13"/>
  <c r="Q152" i="13"/>
  <c r="F152" i="13"/>
  <c r="E152" i="13"/>
  <c r="P152" i="13" s="1"/>
  <c r="R151" i="13"/>
  <c r="Q151" i="13"/>
  <c r="F151" i="13"/>
  <c r="E151" i="13"/>
  <c r="P151" i="13" s="1"/>
  <c r="R150" i="13"/>
  <c r="Q150" i="13"/>
  <c r="F150" i="13"/>
  <c r="E150" i="13"/>
  <c r="P150" i="13" s="1"/>
  <c r="R149" i="13"/>
  <c r="Q149" i="13"/>
  <c r="F149" i="13"/>
  <c r="E149" i="13"/>
  <c r="P149" i="13" s="1"/>
  <c r="R148" i="13"/>
  <c r="Q148" i="13"/>
  <c r="F148" i="13"/>
  <c r="E148" i="13"/>
  <c r="P148" i="13" s="1"/>
  <c r="R147" i="13"/>
  <c r="Q147" i="13"/>
  <c r="P147" i="13"/>
  <c r="F147" i="13"/>
  <c r="E147" i="13"/>
  <c r="P142" i="13"/>
  <c r="M138" i="13"/>
  <c r="M287" i="13" s="1"/>
  <c r="L138" i="13"/>
  <c r="L287" i="13" s="1"/>
  <c r="K138" i="13"/>
  <c r="K287" i="13" s="1"/>
  <c r="H138" i="13"/>
  <c r="H287" i="13" s="1"/>
  <c r="G138" i="13"/>
  <c r="G287" i="13" s="1"/>
  <c r="D138" i="13"/>
  <c r="D287" i="13" s="1"/>
  <c r="C138" i="13"/>
  <c r="C287" i="13" s="1"/>
  <c r="R137" i="13"/>
  <c r="Q137" i="13"/>
  <c r="O137" i="13"/>
  <c r="F137" i="13"/>
  <c r="E137" i="13"/>
  <c r="P137" i="13" s="1"/>
  <c r="R136" i="13"/>
  <c r="Q136" i="13"/>
  <c r="F136" i="13"/>
  <c r="E136" i="13"/>
  <c r="R135" i="13"/>
  <c r="Q135" i="13"/>
  <c r="P135" i="13"/>
  <c r="O135" i="13"/>
  <c r="F135" i="13"/>
  <c r="E135" i="13"/>
  <c r="R134" i="13"/>
  <c r="Q134" i="13"/>
  <c r="F134" i="13"/>
  <c r="E134" i="13"/>
  <c r="P134" i="13" s="1"/>
  <c r="R133" i="13"/>
  <c r="Q133" i="13"/>
  <c r="O133" i="13"/>
  <c r="F133" i="13"/>
  <c r="E133" i="13"/>
  <c r="P133" i="13" s="1"/>
  <c r="R132" i="13"/>
  <c r="Q132" i="13"/>
  <c r="F132" i="13"/>
  <c r="E132" i="13"/>
  <c r="R131" i="13"/>
  <c r="Q131" i="13"/>
  <c r="P131" i="13"/>
  <c r="O131" i="13"/>
  <c r="F131" i="13"/>
  <c r="E131" i="13"/>
  <c r="R130" i="13"/>
  <c r="Q130" i="13"/>
  <c r="F130" i="13"/>
  <c r="E130" i="13"/>
  <c r="P130" i="13" s="1"/>
  <c r="R129" i="13"/>
  <c r="Q129" i="13"/>
  <c r="F129" i="13"/>
  <c r="E129" i="13"/>
  <c r="P129" i="13" s="1"/>
  <c r="R128" i="13"/>
  <c r="Q128" i="13"/>
  <c r="F128" i="13"/>
  <c r="E128" i="13"/>
  <c r="R127" i="13"/>
  <c r="Q127" i="13"/>
  <c r="P127" i="13"/>
  <c r="O127" i="13"/>
  <c r="F127" i="13"/>
  <c r="E127" i="13"/>
  <c r="R126" i="13"/>
  <c r="Q126" i="13"/>
  <c r="F126" i="13"/>
  <c r="E126" i="13"/>
  <c r="P126" i="13" s="1"/>
  <c r="R125" i="13"/>
  <c r="Q125" i="13"/>
  <c r="F125" i="13"/>
  <c r="E125" i="13"/>
  <c r="P125" i="13" s="1"/>
  <c r="R124" i="13"/>
  <c r="Q124" i="13"/>
  <c r="F124" i="13"/>
  <c r="E124" i="13"/>
  <c r="R123" i="13"/>
  <c r="Q123" i="13"/>
  <c r="P123" i="13"/>
  <c r="O123" i="13"/>
  <c r="F123" i="13"/>
  <c r="E123" i="13"/>
  <c r="R122" i="13"/>
  <c r="Q122" i="13"/>
  <c r="F122" i="13"/>
  <c r="E122" i="13"/>
  <c r="O122" i="13" s="1"/>
  <c r="R121" i="13"/>
  <c r="Q121" i="13"/>
  <c r="O121" i="13"/>
  <c r="F121" i="13"/>
  <c r="E121" i="13"/>
  <c r="P121" i="13" s="1"/>
  <c r="R120" i="13"/>
  <c r="Q120" i="13"/>
  <c r="F120" i="13"/>
  <c r="E120" i="13"/>
  <c r="R119" i="13"/>
  <c r="Q119" i="13"/>
  <c r="O119" i="13"/>
  <c r="F119" i="13"/>
  <c r="E119" i="13"/>
  <c r="P119" i="13" s="1"/>
  <c r="R118" i="13"/>
  <c r="Q118" i="13"/>
  <c r="F118" i="13"/>
  <c r="E118" i="13"/>
  <c r="P118" i="13" s="1"/>
  <c r="Q117" i="13"/>
  <c r="R117" i="13"/>
  <c r="F117" i="13"/>
  <c r="E117" i="13"/>
  <c r="P117" i="13" s="1"/>
  <c r="R116" i="13"/>
  <c r="Q116" i="13"/>
  <c r="F116" i="13"/>
  <c r="E116" i="13"/>
  <c r="P116" i="13" s="1"/>
  <c r="R115" i="13"/>
  <c r="Q115" i="13"/>
  <c r="F115" i="13"/>
  <c r="E115" i="13"/>
  <c r="R114" i="13"/>
  <c r="Q114" i="13"/>
  <c r="P114" i="13"/>
  <c r="O114" i="13"/>
  <c r="F114" i="13"/>
  <c r="E114" i="13"/>
  <c r="R113" i="13"/>
  <c r="Q113" i="13"/>
  <c r="F113" i="13"/>
  <c r="E113" i="13"/>
  <c r="P113" i="13" s="1"/>
  <c r="Q112" i="13"/>
  <c r="R112" i="13"/>
  <c r="F112" i="13"/>
  <c r="E112" i="13"/>
  <c r="P112" i="13" s="1"/>
  <c r="R111" i="13"/>
  <c r="Q111" i="13"/>
  <c r="F111" i="13"/>
  <c r="E111" i="13"/>
  <c r="R110" i="13"/>
  <c r="Q110" i="13"/>
  <c r="P110" i="13"/>
  <c r="O110" i="13"/>
  <c r="F110" i="13"/>
  <c r="E110" i="13"/>
  <c r="Q109" i="13"/>
  <c r="P109" i="13"/>
  <c r="O109" i="13"/>
  <c r="R109" i="13"/>
  <c r="F109" i="13"/>
  <c r="E109" i="13"/>
  <c r="R108" i="13"/>
  <c r="Q108" i="13"/>
  <c r="F108" i="13"/>
  <c r="E108" i="13"/>
  <c r="P108" i="13" s="1"/>
  <c r="R107" i="13"/>
  <c r="Q107" i="13"/>
  <c r="O107" i="13"/>
  <c r="F107" i="13"/>
  <c r="E107" i="13"/>
  <c r="P107" i="13" s="1"/>
  <c r="R106" i="13"/>
  <c r="Q106" i="13"/>
  <c r="O106" i="13"/>
  <c r="F106" i="13"/>
  <c r="E106" i="13"/>
  <c r="P106" i="13" s="1"/>
  <c r="R105" i="13"/>
  <c r="Q105" i="13"/>
  <c r="F105" i="13"/>
  <c r="E105" i="13"/>
  <c r="P105" i="13" s="1"/>
  <c r="Q104" i="13"/>
  <c r="R104" i="13"/>
  <c r="F104" i="13"/>
  <c r="E104" i="13"/>
  <c r="P104" i="13" s="1"/>
  <c r="R103" i="13"/>
  <c r="Q103" i="13"/>
  <c r="F103" i="13"/>
  <c r="E103" i="13"/>
  <c r="P103" i="13" s="1"/>
  <c r="Q102" i="13"/>
  <c r="O102" i="13"/>
  <c r="R102" i="13"/>
  <c r="F102" i="13"/>
  <c r="E102" i="13"/>
  <c r="P102" i="13" s="1"/>
  <c r="R101" i="13"/>
  <c r="Q101" i="13"/>
  <c r="F101" i="13"/>
  <c r="E101" i="13"/>
  <c r="R100" i="13"/>
  <c r="Q100" i="13"/>
  <c r="F100" i="13"/>
  <c r="E100" i="13"/>
  <c r="O100" i="13" s="1"/>
  <c r="R99" i="13"/>
  <c r="Q99" i="13"/>
  <c r="F99" i="13"/>
  <c r="E99" i="13"/>
  <c r="O99" i="13" s="1"/>
  <c r="R98" i="13"/>
  <c r="Q98" i="13"/>
  <c r="F98" i="13"/>
  <c r="E98" i="13"/>
  <c r="P98" i="13" s="1"/>
  <c r="Q97" i="13"/>
  <c r="O97" i="13"/>
  <c r="R97" i="13"/>
  <c r="F97" i="13"/>
  <c r="E97" i="13"/>
  <c r="P97" i="13" s="1"/>
  <c r="R96" i="13"/>
  <c r="Q96" i="13"/>
  <c r="F96" i="13"/>
  <c r="E96" i="13"/>
  <c r="R95" i="13"/>
  <c r="Q95" i="13"/>
  <c r="P95" i="13"/>
  <c r="O95" i="13"/>
  <c r="F95" i="13"/>
  <c r="E95" i="13"/>
  <c r="R94" i="13"/>
  <c r="Q94" i="13"/>
  <c r="P94" i="13"/>
  <c r="O94" i="13"/>
  <c r="F94" i="13"/>
  <c r="E94" i="13"/>
  <c r="R93" i="13"/>
  <c r="Q93" i="13"/>
  <c r="F93" i="13"/>
  <c r="E93" i="13"/>
  <c r="P93" i="13" s="1"/>
  <c r="R92" i="13"/>
  <c r="Q92" i="13"/>
  <c r="F92" i="13"/>
  <c r="E92" i="13"/>
  <c r="P92" i="13" s="1"/>
  <c r="R91" i="13"/>
  <c r="Q91" i="13"/>
  <c r="F91" i="13"/>
  <c r="E91" i="13"/>
  <c r="O91" i="13" s="1"/>
  <c r="R90" i="13"/>
  <c r="Q90" i="13"/>
  <c r="O90" i="13"/>
  <c r="F90" i="13"/>
  <c r="E90" i="13"/>
  <c r="P90" i="13" s="1"/>
  <c r="Q89" i="13"/>
  <c r="R89" i="13"/>
  <c r="F89" i="13"/>
  <c r="E89" i="13"/>
  <c r="P89" i="13" s="1"/>
  <c r="R88" i="13"/>
  <c r="Q88" i="13"/>
  <c r="F88" i="13"/>
  <c r="E88" i="13"/>
  <c r="P88" i="13" s="1"/>
  <c r="R87" i="13"/>
  <c r="Q87" i="13"/>
  <c r="F87" i="13"/>
  <c r="E87" i="13"/>
  <c r="R86" i="13"/>
  <c r="Q86" i="13"/>
  <c r="P86" i="13"/>
  <c r="O86" i="13"/>
  <c r="F86" i="13"/>
  <c r="E86" i="13"/>
  <c r="R85" i="13"/>
  <c r="Q85" i="13"/>
  <c r="F85" i="13"/>
  <c r="E85" i="13"/>
  <c r="P85" i="13" s="1"/>
  <c r="Q84" i="13"/>
  <c r="R84" i="13"/>
  <c r="F84" i="13"/>
  <c r="E84" i="13"/>
  <c r="P84" i="13" s="1"/>
  <c r="R83" i="13"/>
  <c r="Q83" i="13"/>
  <c r="P83" i="13"/>
  <c r="F83" i="13"/>
  <c r="E83" i="13"/>
  <c r="O83" i="13" s="1"/>
  <c r="R82" i="13"/>
  <c r="Q82" i="13"/>
  <c r="F82" i="13"/>
  <c r="E82" i="13"/>
  <c r="R81" i="13"/>
  <c r="Q81" i="13"/>
  <c r="F81" i="13"/>
  <c r="E81" i="13"/>
  <c r="P81" i="13" s="1"/>
  <c r="R80" i="13"/>
  <c r="Q80" i="13"/>
  <c r="P80" i="13"/>
  <c r="F80" i="13"/>
  <c r="E80" i="13"/>
  <c r="R79" i="13"/>
  <c r="Q79" i="13"/>
  <c r="F79" i="13"/>
  <c r="E79" i="13"/>
  <c r="P79" i="13" s="1"/>
  <c r="R78" i="13"/>
  <c r="Q78" i="13"/>
  <c r="F78" i="13"/>
  <c r="E78" i="13"/>
  <c r="P78" i="13" s="1"/>
  <c r="R77" i="13"/>
  <c r="Q77" i="13"/>
  <c r="F77" i="13"/>
  <c r="E77" i="13"/>
  <c r="O77" i="13" s="1"/>
  <c r="R76" i="13"/>
  <c r="Q76" i="13"/>
  <c r="F76" i="13"/>
  <c r="E76" i="13"/>
  <c r="P76" i="13" s="1"/>
  <c r="R75" i="13"/>
  <c r="Q75" i="13"/>
  <c r="F75" i="13"/>
  <c r="E75" i="13"/>
  <c r="O75" i="13" s="1"/>
  <c r="Q74" i="13"/>
  <c r="P74" i="13"/>
  <c r="R74" i="13"/>
  <c r="F74" i="13"/>
  <c r="E74" i="13"/>
  <c r="R73" i="13"/>
  <c r="Q73" i="13"/>
  <c r="F73" i="13"/>
  <c r="E73" i="13"/>
  <c r="P73" i="13" s="1"/>
  <c r="R72" i="13"/>
  <c r="Q72" i="13"/>
  <c r="F72" i="13"/>
  <c r="E72" i="13"/>
  <c r="O72" i="13" s="1"/>
  <c r="Q71" i="13"/>
  <c r="R71" i="13"/>
  <c r="F71" i="13"/>
  <c r="E71" i="13"/>
  <c r="P71" i="13" s="1"/>
  <c r="R70" i="13"/>
  <c r="Q70" i="13"/>
  <c r="O70" i="13"/>
  <c r="F70" i="13"/>
  <c r="E70" i="13"/>
  <c r="P70" i="13" s="1"/>
  <c r="Q69" i="13"/>
  <c r="R69" i="13"/>
  <c r="F69" i="13"/>
  <c r="E69" i="13"/>
  <c r="P69" i="13" s="1"/>
  <c r="R68" i="13"/>
  <c r="Q68" i="13"/>
  <c r="F68" i="13"/>
  <c r="E68" i="13"/>
  <c r="P68" i="13" s="1"/>
  <c r="R67" i="13"/>
  <c r="Q67" i="13"/>
  <c r="P67" i="13"/>
  <c r="F67" i="13"/>
  <c r="E67" i="13"/>
  <c r="O67" i="13" s="1"/>
  <c r="Q66" i="13"/>
  <c r="R66" i="13"/>
  <c r="F66" i="13"/>
  <c r="E66" i="13"/>
  <c r="P66" i="13" s="1"/>
  <c r="R65" i="13"/>
  <c r="Q65" i="13"/>
  <c r="F65" i="13"/>
  <c r="E65" i="13"/>
  <c r="P65" i="13" s="1"/>
  <c r="Q64" i="13"/>
  <c r="P64" i="13"/>
  <c r="O64" i="13"/>
  <c r="R64" i="13"/>
  <c r="F64" i="13"/>
  <c r="E64" i="13"/>
  <c r="R63" i="13"/>
  <c r="Q63" i="13"/>
  <c r="F63" i="13"/>
  <c r="E63" i="13"/>
  <c r="P63" i="13" s="1"/>
  <c r="R62" i="13"/>
  <c r="Q62" i="13"/>
  <c r="F62" i="13"/>
  <c r="E62" i="13"/>
  <c r="O62" i="13" s="1"/>
  <c r="R61" i="13"/>
  <c r="Q61" i="13"/>
  <c r="P61" i="13"/>
  <c r="F61" i="13"/>
  <c r="E61" i="13"/>
  <c r="R60" i="13"/>
  <c r="Q60" i="13"/>
  <c r="P60" i="13"/>
  <c r="O60" i="13"/>
  <c r="F60" i="13"/>
  <c r="E60" i="13"/>
  <c r="Q59" i="13"/>
  <c r="R59" i="13"/>
  <c r="F59" i="13"/>
  <c r="E59" i="13"/>
  <c r="P59" i="13" s="1"/>
  <c r="R58" i="13"/>
  <c r="Q58" i="13"/>
  <c r="O58" i="13"/>
  <c r="F58" i="13"/>
  <c r="E58" i="13"/>
  <c r="P58" i="13" s="1"/>
  <c r="R57" i="13"/>
  <c r="Q57" i="13"/>
  <c r="F57" i="13"/>
  <c r="E57" i="13"/>
  <c r="O57" i="13" s="1"/>
  <c r="Q56" i="13"/>
  <c r="O56" i="13"/>
  <c r="F56" i="13"/>
  <c r="E56" i="13"/>
  <c r="P56" i="13" s="1"/>
  <c r="R55" i="13"/>
  <c r="Q55" i="13"/>
  <c r="F55" i="13"/>
  <c r="E55" i="13"/>
  <c r="P55" i="13" s="1"/>
  <c r="R54" i="13"/>
  <c r="Q54" i="13"/>
  <c r="F54" i="13"/>
  <c r="E54" i="13"/>
  <c r="P54" i="13" s="1"/>
  <c r="R53" i="13"/>
  <c r="Q53" i="13"/>
  <c r="F53" i="13"/>
  <c r="E53" i="13"/>
  <c r="P53" i="13" s="1"/>
  <c r="R52" i="13"/>
  <c r="Q52" i="13"/>
  <c r="F52" i="13"/>
  <c r="E52" i="13"/>
  <c r="O52" i="13" s="1"/>
  <c r="R51" i="13"/>
  <c r="Q51" i="13"/>
  <c r="F51" i="13"/>
  <c r="E51" i="13"/>
  <c r="P51" i="13" s="1"/>
  <c r="R50" i="13"/>
  <c r="Q50" i="13"/>
  <c r="F50" i="13"/>
  <c r="E50" i="13"/>
  <c r="O50" i="13" s="1"/>
  <c r="Q49" i="13"/>
  <c r="R49" i="13"/>
  <c r="F49" i="13"/>
  <c r="E49" i="13"/>
  <c r="P49" i="13" s="1"/>
  <c r="R48" i="13"/>
  <c r="Q48" i="13"/>
  <c r="F48" i="13"/>
  <c r="E48" i="13"/>
  <c r="R47" i="13"/>
  <c r="Q47" i="13"/>
  <c r="F47" i="13"/>
  <c r="E47" i="13"/>
  <c r="P47" i="13" s="1"/>
  <c r="Q46" i="13"/>
  <c r="R46" i="13"/>
  <c r="F46" i="13"/>
  <c r="E46" i="13"/>
  <c r="P46" i="13" s="1"/>
  <c r="R45" i="13"/>
  <c r="Q45" i="13"/>
  <c r="F45" i="13"/>
  <c r="E45" i="13"/>
  <c r="P45" i="13" s="1"/>
  <c r="R44" i="13"/>
  <c r="Q44" i="13"/>
  <c r="F44" i="13"/>
  <c r="E44" i="13"/>
  <c r="P44" i="13" s="1"/>
  <c r="R43" i="13"/>
  <c r="Q43" i="13"/>
  <c r="F43" i="13"/>
  <c r="E43" i="13"/>
  <c r="P43" i="13" s="1"/>
  <c r="R42" i="13"/>
  <c r="Q42" i="13"/>
  <c r="F42" i="13"/>
  <c r="E42" i="13"/>
  <c r="P42" i="13" s="1"/>
  <c r="R41" i="13"/>
  <c r="Q41" i="13"/>
  <c r="F41" i="13"/>
  <c r="E41" i="13"/>
  <c r="P41" i="13" s="1"/>
  <c r="Q40" i="13"/>
  <c r="R40" i="13"/>
  <c r="F40" i="13"/>
  <c r="E40" i="13"/>
  <c r="P40" i="13" s="1"/>
  <c r="R39" i="13"/>
  <c r="Q39" i="13"/>
  <c r="F39" i="13"/>
  <c r="E39" i="13"/>
  <c r="P39" i="13" s="1"/>
  <c r="R38" i="13"/>
  <c r="Q38" i="13"/>
  <c r="P38" i="13"/>
  <c r="F38" i="13"/>
  <c r="E38" i="13"/>
  <c r="O38" i="13" s="1"/>
  <c r="R37" i="13"/>
  <c r="Q37" i="13"/>
  <c r="F37" i="13"/>
  <c r="E37" i="13"/>
  <c r="P37" i="13" s="1"/>
  <c r="R36" i="13"/>
  <c r="Q36" i="13"/>
  <c r="F36" i="13"/>
  <c r="E36" i="13"/>
  <c r="P36" i="13" s="1"/>
  <c r="R35" i="13"/>
  <c r="Q35" i="13"/>
  <c r="F35" i="13"/>
  <c r="E35" i="13"/>
  <c r="P35" i="13" s="1"/>
  <c r="R34" i="13"/>
  <c r="Q34" i="13"/>
  <c r="F34" i="13"/>
  <c r="E34" i="13"/>
  <c r="P34" i="13" s="1"/>
  <c r="R33" i="13"/>
  <c r="Q33" i="13"/>
  <c r="F33" i="13"/>
  <c r="E33" i="13"/>
  <c r="P33" i="13" s="1"/>
  <c r="R32" i="13"/>
  <c r="Q32" i="13"/>
  <c r="P32" i="13"/>
  <c r="F32" i="13"/>
  <c r="E32" i="13"/>
  <c r="O32" i="13" s="1"/>
  <c r="R31" i="13"/>
  <c r="Q31" i="13"/>
  <c r="O31" i="13"/>
  <c r="P31" i="13"/>
  <c r="R30" i="13"/>
  <c r="Q30" i="13"/>
  <c r="O30" i="13"/>
  <c r="R29" i="13"/>
  <c r="Q29" i="13"/>
  <c r="F29" i="13"/>
  <c r="E29" i="13"/>
  <c r="P29" i="13" s="1"/>
  <c r="R28" i="13"/>
  <c r="Q28" i="13"/>
  <c r="F28" i="13"/>
  <c r="E28" i="13"/>
  <c r="P28" i="13" s="1"/>
  <c r="R27" i="13"/>
  <c r="Q27" i="13"/>
  <c r="F27" i="13"/>
  <c r="E27" i="13"/>
  <c r="P27" i="13" s="1"/>
  <c r="R26" i="13"/>
  <c r="Q26" i="13"/>
  <c r="F26" i="13"/>
  <c r="E26" i="13"/>
  <c r="O26" i="13" s="1"/>
  <c r="Q25" i="13"/>
  <c r="R25" i="13"/>
  <c r="F25" i="13"/>
  <c r="E25" i="13"/>
  <c r="P25" i="13" s="1"/>
  <c r="R24" i="13"/>
  <c r="Q24" i="13"/>
  <c r="F24" i="13"/>
  <c r="E24" i="13"/>
  <c r="P24" i="13" s="1"/>
  <c r="R23" i="13"/>
  <c r="Q23" i="13"/>
  <c r="P23" i="13"/>
  <c r="O23" i="13"/>
  <c r="F23" i="13"/>
  <c r="E23" i="13"/>
  <c r="R22" i="13"/>
  <c r="Q22" i="13"/>
  <c r="F22" i="13"/>
  <c r="E22" i="13"/>
  <c r="O22" i="13" s="1"/>
  <c r="R21" i="13"/>
  <c r="Q21" i="13"/>
  <c r="F21" i="13"/>
  <c r="E21" i="13"/>
  <c r="P21" i="13" s="1"/>
  <c r="R20" i="13"/>
  <c r="Q20" i="13"/>
  <c r="F20" i="13"/>
  <c r="E20" i="13"/>
  <c r="P20" i="13" s="1"/>
  <c r="R19" i="13"/>
  <c r="Q19" i="13"/>
  <c r="F19" i="13"/>
  <c r="E19" i="13"/>
  <c r="O19" i="13" s="1"/>
  <c r="R18" i="13"/>
  <c r="Q18" i="13"/>
  <c r="O18" i="13"/>
  <c r="F18" i="13"/>
  <c r="E18" i="13"/>
  <c r="P18" i="13" s="1"/>
  <c r="Q17" i="13"/>
  <c r="P17" i="13"/>
  <c r="O17" i="13"/>
  <c r="F17" i="13"/>
  <c r="E17" i="13"/>
  <c r="R16" i="13"/>
  <c r="Q16" i="13"/>
  <c r="F16" i="13"/>
  <c r="E16" i="13"/>
  <c r="P16" i="13" s="1"/>
  <c r="R15" i="13"/>
  <c r="Q15" i="13"/>
  <c r="F15" i="13"/>
  <c r="E15" i="13"/>
  <c r="P15" i="13" s="1"/>
  <c r="R14" i="13"/>
  <c r="Q14" i="13"/>
  <c r="F14" i="13"/>
  <c r="E14" i="13"/>
  <c r="O14" i="13" s="1"/>
  <c r="Q13" i="13"/>
  <c r="F13" i="13"/>
  <c r="E13" i="13"/>
  <c r="P13" i="13" s="1"/>
  <c r="R12" i="13"/>
  <c r="Q12" i="13"/>
  <c r="F12" i="13"/>
  <c r="E12" i="13"/>
  <c r="P12" i="13" s="1"/>
  <c r="Q11" i="13"/>
  <c r="F11" i="13"/>
  <c r="E11" i="13"/>
  <c r="P11" i="13" s="1"/>
  <c r="R10" i="13"/>
  <c r="Q10" i="13"/>
  <c r="P10" i="13"/>
  <c r="F10" i="13"/>
  <c r="E10" i="13"/>
  <c r="O10" i="13" s="1"/>
  <c r="R9" i="13"/>
  <c r="Q9" i="13"/>
  <c r="F9" i="13"/>
  <c r="E9" i="13"/>
  <c r="P9" i="13" s="1"/>
  <c r="R8" i="13"/>
  <c r="Q8" i="13"/>
  <c r="F8" i="13"/>
  <c r="E8" i="13"/>
  <c r="P8" i="13" s="1"/>
  <c r="O134" i="13" l="1"/>
  <c r="O263" i="13"/>
  <c r="O130" i="13"/>
  <c r="P122" i="13"/>
  <c r="O243" i="13"/>
  <c r="P238" i="13"/>
  <c r="O103" i="13"/>
  <c r="O98" i="13"/>
  <c r="O229" i="13"/>
  <c r="O89" i="13"/>
  <c r="O85" i="13"/>
  <c r="O212" i="13"/>
  <c r="O78" i="13"/>
  <c r="O209" i="13"/>
  <c r="P75" i="13"/>
  <c r="P196" i="13"/>
  <c r="P50" i="13"/>
  <c r="O42" i="13"/>
  <c r="O37" i="13"/>
  <c r="O167" i="13"/>
  <c r="M146" i="13"/>
  <c r="M291" i="13"/>
  <c r="M286" i="13" s="1"/>
  <c r="P26" i="13"/>
  <c r="L7" i="13"/>
  <c r="O15" i="13"/>
  <c r="H7" i="13"/>
  <c r="I138" i="13" s="1"/>
  <c r="I287" i="13" s="1"/>
  <c r="G7" i="13"/>
  <c r="L291" i="13"/>
  <c r="L286" i="13" s="1"/>
  <c r="L146" i="13"/>
  <c r="G291" i="13"/>
  <c r="G286" i="13" s="1"/>
  <c r="G146" i="13"/>
  <c r="Q278" i="13"/>
  <c r="Q146" i="13" s="1"/>
  <c r="C146" i="13"/>
  <c r="K7" i="13"/>
  <c r="D7" i="13"/>
  <c r="C7" i="13"/>
  <c r="H291" i="13"/>
  <c r="H286" i="13" s="1"/>
  <c r="I291" i="13" s="1"/>
  <c r="H146" i="13"/>
  <c r="I278" i="13" s="1"/>
  <c r="I289" i="13" s="1"/>
  <c r="J278" i="13"/>
  <c r="K146" i="13"/>
  <c r="F278" i="13"/>
  <c r="F146" i="13" s="1"/>
  <c r="K289" i="13"/>
  <c r="K291" i="13" s="1"/>
  <c r="O190" i="13"/>
  <c r="O251" i="13"/>
  <c r="O149" i="13"/>
  <c r="P265" i="13"/>
  <c r="O214" i="13"/>
  <c r="P162" i="13"/>
  <c r="O168" i="13"/>
  <c r="P181" i="13"/>
  <c r="O184" i="13"/>
  <c r="O217" i="13"/>
  <c r="P228" i="13"/>
  <c r="P234" i="13"/>
  <c r="O148" i="13"/>
  <c r="P154" i="13"/>
  <c r="O165" i="13"/>
  <c r="P175" i="13"/>
  <c r="O186" i="13"/>
  <c r="O197" i="13"/>
  <c r="O205" i="13"/>
  <c r="P222" i="13"/>
  <c r="O231" i="13"/>
  <c r="O253" i="13"/>
  <c r="O267" i="13"/>
  <c r="O198" i="13"/>
  <c r="C291" i="13"/>
  <c r="C286" i="13" s="1"/>
  <c r="O153" i="13"/>
  <c r="P170" i="13"/>
  <c r="O213" i="13"/>
  <c r="O219" i="13"/>
  <c r="O233" i="13"/>
  <c r="O236" i="13"/>
  <c r="O242" i="13"/>
  <c r="O258" i="13"/>
  <c r="O261" i="13"/>
  <c r="O275" i="13"/>
  <c r="O262" i="13"/>
  <c r="O156" i="13"/>
  <c r="O164" i="13"/>
  <c r="O172" i="13"/>
  <c r="O224" i="13"/>
  <c r="O230" i="13"/>
  <c r="P239" i="13"/>
  <c r="O252" i="13"/>
  <c r="O272" i="13"/>
  <c r="O237" i="13"/>
  <c r="O199" i="13"/>
  <c r="P241" i="13"/>
  <c r="O255" i="13"/>
  <c r="F138" i="13"/>
  <c r="F7" i="13" s="1"/>
  <c r="O9" i="13"/>
  <c r="O47" i="13"/>
  <c r="O105" i="13"/>
  <c r="O25" i="13"/>
  <c r="O41" i="13"/>
  <c r="P99" i="13"/>
  <c r="O113" i="13"/>
  <c r="O118" i="13"/>
  <c r="O63" i="13"/>
  <c r="P22" i="13"/>
  <c r="O36" i="13"/>
  <c r="P57" i="13"/>
  <c r="P30" i="13"/>
  <c r="O54" i="13"/>
  <c r="O66" i="13"/>
  <c r="O71" i="13"/>
  <c r="O76" i="13"/>
  <c r="P14" i="13"/>
  <c r="O34" i="13"/>
  <c r="O88" i="13"/>
  <c r="O108" i="13"/>
  <c r="O116" i="13"/>
  <c r="O11" i="13"/>
  <c r="O13" i="13"/>
  <c r="O21" i="13"/>
  <c r="O46" i="13"/>
  <c r="O51" i="13"/>
  <c r="P62" i="13"/>
  <c r="O65" i="13"/>
  <c r="O81" i="13"/>
  <c r="O104" i="13"/>
  <c r="O27" i="13"/>
  <c r="O45" i="13"/>
  <c r="O53" i="13"/>
  <c r="O61" i="13"/>
  <c r="O80" i="13"/>
  <c r="O92" i="13"/>
  <c r="P244" i="13"/>
  <c r="O244" i="13"/>
  <c r="O29" i="13"/>
  <c r="O112" i="13"/>
  <c r="M7" i="13"/>
  <c r="O8" i="13"/>
  <c r="O12" i="13"/>
  <c r="O16" i="13"/>
  <c r="O24" i="13"/>
  <c r="O33" i="13"/>
  <c r="P48" i="13"/>
  <c r="O48" i="13"/>
  <c r="P52" i="13"/>
  <c r="O55" i="13"/>
  <c r="O59" i="13"/>
  <c r="P111" i="13"/>
  <c r="O111" i="13"/>
  <c r="P132" i="13"/>
  <c r="O132" i="13"/>
  <c r="E138" i="13"/>
  <c r="P161" i="13"/>
  <c r="O171" i="13"/>
  <c r="P173" i="13"/>
  <c r="O173" i="13"/>
  <c r="R174" i="13"/>
  <c r="O179" i="13"/>
  <c r="O185" i="13"/>
  <c r="O200" i="13"/>
  <c r="P203" i="13"/>
  <c r="P211" i="13"/>
  <c r="O211" i="13"/>
  <c r="O232" i="13"/>
  <c r="R233" i="13"/>
  <c r="O250" i="13"/>
  <c r="O256" i="13"/>
  <c r="R257" i="13"/>
  <c r="O28" i="13"/>
  <c r="O44" i="13"/>
  <c r="O73" i="13"/>
  <c r="P77" i="13"/>
  <c r="O84" i="13"/>
  <c r="P87" i="13"/>
  <c r="O87" i="13"/>
  <c r="P91" i="13"/>
  <c r="O117" i="13"/>
  <c r="P120" i="13"/>
  <c r="O120" i="13"/>
  <c r="O126" i="13"/>
  <c r="O129" i="13"/>
  <c r="O152" i="13"/>
  <c r="O193" i="13"/>
  <c r="P225" i="13"/>
  <c r="O225" i="13"/>
  <c r="R246" i="13"/>
  <c r="O246" i="13"/>
  <c r="O49" i="13"/>
  <c r="P101" i="13"/>
  <c r="O101" i="13"/>
  <c r="R11" i="13"/>
  <c r="N138" i="13"/>
  <c r="R13" i="13"/>
  <c r="R17" i="13"/>
  <c r="O40" i="13"/>
  <c r="R56" i="13"/>
  <c r="O69" i="13"/>
  <c r="P178" i="13"/>
  <c r="O178" i="13"/>
  <c r="P220" i="13"/>
  <c r="D289" i="13"/>
  <c r="D291" i="13" s="1"/>
  <c r="D286" i="13" s="1"/>
  <c r="P124" i="13"/>
  <c r="O124" i="13"/>
  <c r="R194" i="13"/>
  <c r="O194" i="13"/>
  <c r="P206" i="13"/>
  <c r="O206" i="13"/>
  <c r="O74" i="13"/>
  <c r="O20" i="13"/>
  <c r="P19" i="13"/>
  <c r="O43" i="13"/>
  <c r="O79" i="13"/>
  <c r="P128" i="13"/>
  <c r="O128" i="13"/>
  <c r="O160" i="13"/>
  <c r="N278" i="13"/>
  <c r="P192" i="13"/>
  <c r="O192" i="13"/>
  <c r="O35" i="13"/>
  <c r="O39" i="13"/>
  <c r="O93" i="13"/>
  <c r="O68" i="13"/>
  <c r="P72" i="13"/>
  <c r="P82" i="13"/>
  <c r="O82" i="13"/>
  <c r="P96" i="13"/>
  <c r="O96" i="13"/>
  <c r="P100" i="13"/>
  <c r="O125" i="13"/>
  <c r="J138" i="13"/>
  <c r="Q138" i="13"/>
  <c r="E278" i="13"/>
  <c r="O147" i="13"/>
  <c r="O151" i="13"/>
  <c r="O157" i="13"/>
  <c r="O166" i="13"/>
  <c r="P187" i="13"/>
  <c r="O207" i="13"/>
  <c r="R227" i="13"/>
  <c r="O227" i="13"/>
  <c r="O245" i="13"/>
  <c r="O269" i="13"/>
  <c r="P268" i="13"/>
  <c r="O268" i="13"/>
  <c r="P115" i="13"/>
  <c r="O115" i="13"/>
  <c r="P136" i="13"/>
  <c r="O136" i="13"/>
  <c r="P159" i="13"/>
  <c r="O159" i="13"/>
  <c r="R180" i="13"/>
  <c r="O180" i="13"/>
  <c r="O150" i="13"/>
  <c r="O155" i="13"/>
  <c r="O169" i="13"/>
  <c r="O183" i="13"/>
  <c r="O188" i="13"/>
  <c r="O202" i="13"/>
  <c r="O216" i="13"/>
  <c r="O221" i="13"/>
  <c r="O235" i="13"/>
  <c r="O240" i="13"/>
  <c r="O254" i="13"/>
  <c r="O259" i="13"/>
  <c r="O264" i="13"/>
  <c r="O273" i="13"/>
  <c r="O277" i="13"/>
  <c r="N269" i="12"/>
  <c r="I7" i="13" l="1"/>
  <c r="I146" i="13"/>
  <c r="Q289" i="13"/>
  <c r="F287" i="13"/>
  <c r="F289" i="13"/>
  <c r="J286" i="13"/>
  <c r="K286" i="13"/>
  <c r="J289" i="13"/>
  <c r="J146" i="13"/>
  <c r="R138" i="13"/>
  <c r="N287" i="13"/>
  <c r="N7" i="13"/>
  <c r="O138" i="13"/>
  <c r="E289" i="13"/>
  <c r="E146" i="13"/>
  <c r="E287" i="13"/>
  <c r="E7" i="13"/>
  <c r="Q291" i="13"/>
  <c r="Q286" i="13" s="1"/>
  <c r="I286" i="13"/>
  <c r="Q7" i="13"/>
  <c r="Q287" i="13"/>
  <c r="N289" i="13"/>
  <c r="O278" i="13"/>
  <c r="R278" i="13"/>
  <c r="N146" i="13"/>
  <c r="P138" i="13"/>
  <c r="J287" i="13"/>
  <c r="J7" i="13"/>
  <c r="P278" i="13"/>
  <c r="N119" i="12"/>
  <c r="N266" i="12"/>
  <c r="N117" i="12"/>
  <c r="E291" i="13" l="1"/>
  <c r="E286" i="13" s="1"/>
  <c r="F291" i="13"/>
  <c r="F286" i="13" s="1"/>
  <c r="O289" i="13"/>
  <c r="O146" i="13"/>
  <c r="P289" i="13"/>
  <c r="P146" i="13"/>
  <c r="R289" i="13"/>
  <c r="R146" i="13"/>
  <c r="O287" i="13"/>
  <c r="O7" i="13"/>
  <c r="P287" i="13"/>
  <c r="P7" i="13"/>
  <c r="N291" i="13"/>
  <c r="R287" i="13"/>
  <c r="R7" i="13"/>
  <c r="N262" i="12"/>
  <c r="N112" i="12"/>
  <c r="N260" i="12"/>
  <c r="N109" i="12"/>
  <c r="N257" i="12"/>
  <c r="N106" i="12"/>
  <c r="N255" i="12"/>
  <c r="N104" i="12"/>
  <c r="N252" i="12"/>
  <c r="N102" i="12"/>
  <c r="N249" i="12"/>
  <c r="P291" i="13" l="1"/>
  <c r="P286" i="13" s="1"/>
  <c r="R291" i="13"/>
  <c r="R286" i="13" s="1"/>
  <c r="O291" i="13"/>
  <c r="O286" i="13" s="1"/>
  <c r="N286" i="13"/>
  <c r="S292" i="13"/>
  <c r="N100" i="12"/>
  <c r="N246" i="12"/>
  <c r="N97" i="12"/>
  <c r="N242" i="12" l="1"/>
  <c r="N94" i="12"/>
  <c r="N239" i="12"/>
  <c r="N89" i="12"/>
  <c r="N236" i="12"/>
  <c r="N86" i="12"/>
  <c r="N233" i="12"/>
  <c r="N84" i="12"/>
  <c r="N230" i="12"/>
  <c r="N80" i="12"/>
  <c r="N227" i="12"/>
  <c r="N76" i="12"/>
  <c r="N223" i="12"/>
  <c r="N74" i="12"/>
  <c r="N220" i="12"/>
  <c r="N71" i="12"/>
  <c r="N217" i="12"/>
  <c r="N69" i="12"/>
  <c r="N214" i="12"/>
  <c r="N66" i="12"/>
  <c r="N210" i="12"/>
  <c r="N64" i="12"/>
  <c r="N207" i="12"/>
  <c r="N61" i="12" l="1"/>
  <c r="N204" i="12"/>
  <c r="N59" i="12"/>
  <c r="N200" i="12" l="1"/>
  <c r="N56" i="12"/>
  <c r="N197" i="12"/>
  <c r="N53" i="12"/>
  <c r="N194" i="12"/>
  <c r="N49" i="12"/>
  <c r="N190" i="12"/>
  <c r="N46" i="12"/>
  <c r="N187" i="12"/>
  <c r="N43" i="12"/>
  <c r="N184" i="12"/>
  <c r="N40" i="12"/>
  <c r="N180" i="12"/>
  <c r="N177" i="12"/>
  <c r="N36" i="12"/>
  <c r="N33" i="12"/>
  <c r="N174" i="12"/>
  <c r="N31" i="12"/>
  <c r="N171" i="12"/>
  <c r="N27" i="12"/>
  <c r="N167" i="12"/>
  <c r="N25" i="12"/>
  <c r="N164" i="12"/>
  <c r="N20" i="12"/>
  <c r="N160" i="12"/>
  <c r="N17" i="12"/>
  <c r="N156" i="12"/>
  <c r="N15" i="12"/>
  <c r="N154" i="12"/>
  <c r="N13" i="12"/>
  <c r="N151" i="12"/>
  <c r="N11" i="12"/>
  <c r="P282" i="12" l="1"/>
  <c r="M278" i="12"/>
  <c r="M289" i="12" s="1"/>
  <c r="L278" i="12"/>
  <c r="L289" i="12" s="1"/>
  <c r="K278" i="12"/>
  <c r="K289" i="12" s="1"/>
  <c r="H278" i="12"/>
  <c r="H289" i="12" s="1"/>
  <c r="G278" i="12"/>
  <c r="G289" i="12" s="1"/>
  <c r="D278" i="12"/>
  <c r="D146" i="12" s="1"/>
  <c r="C278" i="12"/>
  <c r="C289" i="12" s="1"/>
  <c r="R277" i="12"/>
  <c r="Q277" i="12"/>
  <c r="P277" i="12"/>
  <c r="O277" i="12"/>
  <c r="F277" i="12"/>
  <c r="E277" i="12"/>
  <c r="R276" i="12"/>
  <c r="Q276" i="12"/>
  <c r="P276" i="12"/>
  <c r="O276" i="12"/>
  <c r="F276" i="12"/>
  <c r="E276" i="12"/>
  <c r="R275" i="12"/>
  <c r="Q275" i="12"/>
  <c r="P275" i="12"/>
  <c r="O275" i="12"/>
  <c r="F275" i="12"/>
  <c r="E275" i="12"/>
  <c r="R274" i="12"/>
  <c r="Q274" i="12"/>
  <c r="F274" i="12"/>
  <c r="E274" i="12"/>
  <c r="P274" i="12" s="1"/>
  <c r="R273" i="12"/>
  <c r="Q273" i="12"/>
  <c r="F273" i="12"/>
  <c r="E273" i="12"/>
  <c r="P273" i="12" s="1"/>
  <c r="R272" i="12"/>
  <c r="Q272" i="12"/>
  <c r="P272" i="12"/>
  <c r="O272" i="12"/>
  <c r="F272" i="12"/>
  <c r="E272" i="12"/>
  <c r="R271" i="12"/>
  <c r="Q271" i="12"/>
  <c r="F271" i="12"/>
  <c r="E271" i="12"/>
  <c r="P271" i="12" s="1"/>
  <c r="R270" i="12"/>
  <c r="Q270" i="12"/>
  <c r="F270" i="12"/>
  <c r="E270" i="12"/>
  <c r="P270" i="12" s="1"/>
  <c r="R269" i="12"/>
  <c r="Q269" i="12"/>
  <c r="F269" i="12"/>
  <c r="E269" i="12"/>
  <c r="P269" i="12" s="1"/>
  <c r="R268" i="12"/>
  <c r="Q268" i="12"/>
  <c r="F268" i="12"/>
  <c r="E268" i="12"/>
  <c r="P268" i="12" s="1"/>
  <c r="R267" i="12"/>
  <c r="Q267" i="12"/>
  <c r="P267" i="12"/>
  <c r="O267" i="12"/>
  <c r="F267" i="12"/>
  <c r="E267" i="12"/>
  <c r="R266" i="12"/>
  <c r="Q266" i="12"/>
  <c r="F266" i="12"/>
  <c r="E266" i="12"/>
  <c r="P266" i="12" s="1"/>
  <c r="R265" i="12"/>
  <c r="Q265" i="12"/>
  <c r="F265" i="12"/>
  <c r="E265" i="12"/>
  <c r="P265" i="12" s="1"/>
  <c r="R264" i="12"/>
  <c r="Q264" i="12"/>
  <c r="P264" i="12"/>
  <c r="O264" i="12"/>
  <c r="F264" i="12"/>
  <c r="E264" i="12"/>
  <c r="R263" i="12"/>
  <c r="Q263" i="12"/>
  <c r="F263" i="12"/>
  <c r="E263" i="12"/>
  <c r="P263" i="12" s="1"/>
  <c r="R262" i="12"/>
  <c r="Q262" i="12"/>
  <c r="F262" i="12"/>
  <c r="E262" i="12"/>
  <c r="P262" i="12" s="1"/>
  <c r="R261" i="12"/>
  <c r="Q261" i="12"/>
  <c r="P261" i="12"/>
  <c r="O261" i="12"/>
  <c r="F261" i="12"/>
  <c r="E261" i="12"/>
  <c r="R260" i="12"/>
  <c r="Q260" i="12"/>
  <c r="F260" i="12"/>
  <c r="E260" i="12"/>
  <c r="P260" i="12" s="1"/>
  <c r="R259" i="12"/>
  <c r="Q259" i="12"/>
  <c r="P259" i="12"/>
  <c r="O259" i="12"/>
  <c r="F259" i="12"/>
  <c r="E259" i="12"/>
  <c r="Q258" i="12"/>
  <c r="P258" i="12"/>
  <c r="F258" i="12"/>
  <c r="E258" i="12"/>
  <c r="R257" i="12"/>
  <c r="Q257" i="12"/>
  <c r="F257" i="12"/>
  <c r="E257" i="12"/>
  <c r="R256" i="12"/>
  <c r="Q256" i="12"/>
  <c r="O256" i="12"/>
  <c r="F256" i="12"/>
  <c r="E256" i="12"/>
  <c r="P256" i="12" s="1"/>
  <c r="R255" i="12"/>
  <c r="Q255" i="12"/>
  <c r="F255" i="12"/>
  <c r="E255" i="12"/>
  <c r="P255" i="12" s="1"/>
  <c r="R254" i="12"/>
  <c r="Q254" i="12"/>
  <c r="P254" i="12"/>
  <c r="O254" i="12"/>
  <c r="F254" i="12"/>
  <c r="E254" i="12"/>
  <c r="R253" i="12"/>
  <c r="Q253" i="12"/>
  <c r="F253" i="12"/>
  <c r="E253" i="12"/>
  <c r="P253" i="12" s="1"/>
  <c r="R252" i="12"/>
  <c r="Q252" i="12"/>
  <c r="F252" i="12"/>
  <c r="E252" i="12"/>
  <c r="R251" i="12"/>
  <c r="Q251" i="12"/>
  <c r="P251" i="12"/>
  <c r="O251" i="12"/>
  <c r="F251" i="12"/>
  <c r="E251" i="12"/>
  <c r="R250" i="12"/>
  <c r="Q250" i="12"/>
  <c r="P250" i="12"/>
  <c r="O250" i="12"/>
  <c r="F250" i="12"/>
  <c r="E250" i="12"/>
  <c r="R249" i="12"/>
  <c r="Q249" i="12"/>
  <c r="F249" i="12"/>
  <c r="E249" i="12"/>
  <c r="P249" i="12" s="1"/>
  <c r="R248" i="12"/>
  <c r="Q248" i="12"/>
  <c r="O248" i="12"/>
  <c r="F248" i="12"/>
  <c r="E248" i="12"/>
  <c r="P248" i="12" s="1"/>
  <c r="R247" i="12"/>
  <c r="Q247" i="12"/>
  <c r="F247" i="12"/>
  <c r="E247" i="12"/>
  <c r="R246" i="12"/>
  <c r="Q246" i="12"/>
  <c r="F246" i="12"/>
  <c r="E246" i="12"/>
  <c r="P246" i="12" s="1"/>
  <c r="R245" i="12"/>
  <c r="Q245" i="12"/>
  <c r="F245" i="12"/>
  <c r="E245" i="12"/>
  <c r="P245" i="12" s="1"/>
  <c r="R244" i="12"/>
  <c r="Q244" i="12"/>
  <c r="P244" i="12"/>
  <c r="F244" i="12"/>
  <c r="E244" i="12"/>
  <c r="O244" i="12" s="1"/>
  <c r="Q243" i="12"/>
  <c r="R243" i="12"/>
  <c r="F243" i="12"/>
  <c r="E243" i="12"/>
  <c r="P243" i="12" s="1"/>
  <c r="R242" i="12"/>
  <c r="Q242" i="12"/>
  <c r="F242" i="12"/>
  <c r="E242" i="12"/>
  <c r="R241" i="12"/>
  <c r="Q241" i="12"/>
  <c r="O241" i="12"/>
  <c r="F241" i="12"/>
  <c r="E241" i="12"/>
  <c r="P241" i="12" s="1"/>
  <c r="R240" i="12"/>
  <c r="Q240" i="12"/>
  <c r="F240" i="12"/>
  <c r="E240" i="12"/>
  <c r="P240" i="12" s="1"/>
  <c r="R239" i="12"/>
  <c r="Q239" i="12"/>
  <c r="F239" i="12"/>
  <c r="E239" i="12"/>
  <c r="P239" i="12" s="1"/>
  <c r="R238" i="12"/>
  <c r="Q238" i="12"/>
  <c r="O238" i="12"/>
  <c r="F238" i="12"/>
  <c r="E238" i="12"/>
  <c r="P238" i="12" s="1"/>
  <c r="R237" i="12"/>
  <c r="Q237" i="12"/>
  <c r="F237" i="12"/>
  <c r="E237" i="12"/>
  <c r="R236" i="12"/>
  <c r="Q236" i="12"/>
  <c r="F236" i="12"/>
  <c r="E236" i="12"/>
  <c r="O236" i="12" s="1"/>
  <c r="R235" i="12"/>
  <c r="Q235" i="12"/>
  <c r="P235" i="12"/>
  <c r="O235" i="12"/>
  <c r="F235" i="12"/>
  <c r="E235" i="12"/>
  <c r="R234" i="12"/>
  <c r="Q234" i="12"/>
  <c r="F234" i="12"/>
  <c r="E234" i="12"/>
  <c r="P234" i="12" s="1"/>
  <c r="R233" i="12"/>
  <c r="Q233" i="12"/>
  <c r="F233" i="12"/>
  <c r="E233" i="12"/>
  <c r="Q232" i="12"/>
  <c r="R232" i="12"/>
  <c r="F232" i="12"/>
  <c r="E232" i="12"/>
  <c r="P232" i="12" s="1"/>
  <c r="R231" i="12"/>
  <c r="Q231" i="12"/>
  <c r="F231" i="12"/>
  <c r="E231" i="12"/>
  <c r="P231" i="12" s="1"/>
  <c r="R230" i="12"/>
  <c r="Q230" i="12"/>
  <c r="O230" i="12"/>
  <c r="F230" i="12"/>
  <c r="E230" i="12"/>
  <c r="P230" i="12" s="1"/>
  <c r="R229" i="12"/>
  <c r="Q229" i="12"/>
  <c r="F229" i="12"/>
  <c r="E229" i="12"/>
  <c r="P229" i="12" s="1"/>
  <c r="R228" i="12"/>
  <c r="Q228" i="12"/>
  <c r="F228" i="12"/>
  <c r="E228" i="12"/>
  <c r="R227" i="12"/>
  <c r="Q227" i="12"/>
  <c r="F227" i="12"/>
  <c r="E227" i="12"/>
  <c r="P227" i="12" s="1"/>
  <c r="R226" i="12"/>
  <c r="Q226" i="12"/>
  <c r="F226" i="12"/>
  <c r="E226" i="12"/>
  <c r="P226" i="12" s="1"/>
  <c r="R225" i="12"/>
  <c r="Q225" i="12"/>
  <c r="F225" i="12"/>
  <c r="E225" i="12"/>
  <c r="P225" i="12" s="1"/>
  <c r="R224" i="12"/>
  <c r="Q224" i="12"/>
  <c r="F224" i="12"/>
  <c r="E224" i="12"/>
  <c r="P224" i="12" s="1"/>
  <c r="R223" i="12"/>
  <c r="Q223" i="12"/>
  <c r="F223" i="12"/>
  <c r="E223" i="12"/>
  <c r="R222" i="12"/>
  <c r="Q222" i="12"/>
  <c r="F222" i="12"/>
  <c r="E222" i="12"/>
  <c r="P222" i="12" s="1"/>
  <c r="R221" i="12"/>
  <c r="Q221" i="12"/>
  <c r="F221" i="12"/>
  <c r="E221" i="12"/>
  <c r="P221" i="12" s="1"/>
  <c r="R220" i="12"/>
  <c r="Q220" i="12"/>
  <c r="F220" i="12"/>
  <c r="E220" i="12"/>
  <c r="P220" i="12" s="1"/>
  <c r="R219" i="12"/>
  <c r="Q219" i="12"/>
  <c r="F219" i="12"/>
  <c r="E219" i="12"/>
  <c r="Q218" i="12"/>
  <c r="R218" i="12"/>
  <c r="F218" i="12"/>
  <c r="E218" i="12"/>
  <c r="P218" i="12" s="1"/>
  <c r="R217" i="12"/>
  <c r="Q217" i="12"/>
  <c r="F217" i="12"/>
  <c r="E217" i="12"/>
  <c r="P217" i="12" s="1"/>
  <c r="R216" i="12"/>
  <c r="Q216" i="12"/>
  <c r="O216" i="12"/>
  <c r="F216" i="12"/>
  <c r="E216" i="12"/>
  <c r="P216" i="12" s="1"/>
  <c r="Q215" i="12"/>
  <c r="R215" i="12"/>
  <c r="F215" i="12"/>
  <c r="E215" i="12"/>
  <c r="P215" i="12" s="1"/>
  <c r="R214" i="12"/>
  <c r="Q214" i="12"/>
  <c r="F214" i="12"/>
  <c r="E214" i="12"/>
  <c r="R213" i="12"/>
  <c r="Q213" i="12"/>
  <c r="P213" i="12"/>
  <c r="O213" i="12"/>
  <c r="F213" i="12"/>
  <c r="E213" i="12"/>
  <c r="R212" i="12"/>
  <c r="Q212" i="12"/>
  <c r="F212" i="12"/>
  <c r="E212" i="12"/>
  <c r="P212" i="12" s="1"/>
  <c r="R211" i="12"/>
  <c r="Q211" i="12"/>
  <c r="P211" i="12"/>
  <c r="O211" i="12"/>
  <c r="F211" i="12"/>
  <c r="E211" i="12"/>
  <c r="R210" i="12"/>
  <c r="Q210" i="12"/>
  <c r="F210" i="12"/>
  <c r="E210" i="12"/>
  <c r="P210" i="12" s="1"/>
  <c r="R209" i="12"/>
  <c r="Q209" i="12"/>
  <c r="F209" i="12"/>
  <c r="E209" i="12"/>
  <c r="R208" i="12"/>
  <c r="Q208" i="12"/>
  <c r="P208" i="12"/>
  <c r="O208" i="12"/>
  <c r="F208" i="12"/>
  <c r="E208" i="12"/>
  <c r="R207" i="12"/>
  <c r="Q207" i="12"/>
  <c r="P207" i="12"/>
  <c r="F207" i="12"/>
  <c r="E207" i="12"/>
  <c r="O207" i="12" s="1"/>
  <c r="R206" i="12"/>
  <c r="Q206" i="12"/>
  <c r="O206" i="12"/>
  <c r="F206" i="12"/>
  <c r="E206" i="12"/>
  <c r="P206" i="12" s="1"/>
  <c r="R205" i="12"/>
  <c r="Q205" i="12"/>
  <c r="F205" i="12"/>
  <c r="E205" i="12"/>
  <c r="P205" i="12" s="1"/>
  <c r="R204" i="12"/>
  <c r="Q204" i="12"/>
  <c r="F204" i="12"/>
  <c r="E204" i="12"/>
  <c r="R203" i="12"/>
  <c r="Q203" i="12"/>
  <c r="P203" i="12"/>
  <c r="O203" i="12"/>
  <c r="F203" i="12"/>
  <c r="E203" i="12"/>
  <c r="R202" i="12"/>
  <c r="Q202" i="12"/>
  <c r="P202" i="12"/>
  <c r="O202" i="12"/>
  <c r="F202" i="12"/>
  <c r="E202" i="12"/>
  <c r="R201" i="12"/>
  <c r="Q201" i="12"/>
  <c r="F201" i="12"/>
  <c r="E201" i="12"/>
  <c r="P201" i="12" s="1"/>
  <c r="Q200" i="12"/>
  <c r="F200" i="12"/>
  <c r="E200" i="12"/>
  <c r="P200" i="12" s="1"/>
  <c r="R199" i="12"/>
  <c r="Q199" i="12"/>
  <c r="F199" i="12"/>
  <c r="E199" i="12"/>
  <c r="R198" i="12"/>
  <c r="Q198" i="12"/>
  <c r="F198" i="12"/>
  <c r="E198" i="12"/>
  <c r="P198" i="12" s="1"/>
  <c r="R197" i="12"/>
  <c r="Q197" i="12"/>
  <c r="F197" i="12"/>
  <c r="E197" i="12"/>
  <c r="P197" i="12" s="1"/>
  <c r="Q196" i="12"/>
  <c r="R196" i="12"/>
  <c r="F196" i="12"/>
  <c r="E196" i="12"/>
  <c r="P196" i="12" s="1"/>
  <c r="R195" i="12"/>
  <c r="Q195" i="12"/>
  <c r="F195" i="12"/>
  <c r="E195" i="12"/>
  <c r="R194" i="12"/>
  <c r="Q194" i="12"/>
  <c r="F194" i="12"/>
  <c r="E194" i="12"/>
  <c r="P194" i="12" s="1"/>
  <c r="R193" i="12"/>
  <c r="Q193" i="12"/>
  <c r="F193" i="12"/>
  <c r="E193" i="12"/>
  <c r="P193" i="12" s="1"/>
  <c r="R192" i="12"/>
  <c r="Q192" i="12"/>
  <c r="O192" i="12"/>
  <c r="F192" i="12"/>
  <c r="E192" i="12"/>
  <c r="P192" i="12" s="1"/>
  <c r="R191" i="12"/>
  <c r="Q191" i="12"/>
  <c r="F191" i="12"/>
  <c r="E191" i="12"/>
  <c r="P191" i="12" s="1"/>
  <c r="R190" i="12"/>
  <c r="Q190" i="12"/>
  <c r="F190" i="12"/>
  <c r="E190" i="12"/>
  <c r="R189" i="12"/>
  <c r="Q189" i="12"/>
  <c r="O189" i="12"/>
  <c r="F189" i="12"/>
  <c r="E189" i="12"/>
  <c r="P189" i="12" s="1"/>
  <c r="R188" i="12"/>
  <c r="Q188" i="12"/>
  <c r="P188" i="12"/>
  <c r="F188" i="12"/>
  <c r="E188" i="12"/>
  <c r="O188" i="12" s="1"/>
  <c r="R187" i="12"/>
  <c r="Q187" i="12"/>
  <c r="F187" i="12"/>
  <c r="E187" i="12"/>
  <c r="P187" i="12" s="1"/>
  <c r="R186" i="12"/>
  <c r="Q186" i="12"/>
  <c r="F186" i="12"/>
  <c r="E186" i="12"/>
  <c r="P186" i="12" s="1"/>
  <c r="R185" i="12"/>
  <c r="Q185" i="12"/>
  <c r="F185" i="12"/>
  <c r="E185" i="12"/>
  <c r="R184" i="12"/>
  <c r="Q184" i="12"/>
  <c r="F184" i="12"/>
  <c r="E184" i="12"/>
  <c r="P184" i="12" s="1"/>
  <c r="R183" i="12"/>
  <c r="Q183" i="12"/>
  <c r="P183" i="12"/>
  <c r="F183" i="12"/>
  <c r="E183" i="12"/>
  <c r="O183" i="12" s="1"/>
  <c r="Q182" i="12"/>
  <c r="O182" i="12"/>
  <c r="R182" i="12"/>
  <c r="F182" i="12"/>
  <c r="E182" i="12"/>
  <c r="P182" i="12" s="1"/>
  <c r="R181" i="12"/>
  <c r="Q181" i="12"/>
  <c r="F181" i="12"/>
  <c r="E181" i="12"/>
  <c r="R180" i="12"/>
  <c r="Q180" i="12"/>
  <c r="F180" i="12"/>
  <c r="E180" i="12"/>
  <c r="P180" i="12" s="1"/>
  <c r="R179" i="12"/>
  <c r="Q179" i="12"/>
  <c r="F179" i="12"/>
  <c r="E179" i="12"/>
  <c r="P179" i="12" s="1"/>
  <c r="R178" i="12"/>
  <c r="Q178" i="12"/>
  <c r="F178" i="12"/>
  <c r="E178" i="12"/>
  <c r="P178" i="12" s="1"/>
  <c r="Q177" i="12"/>
  <c r="R177" i="12"/>
  <c r="F177" i="12"/>
  <c r="E177" i="12"/>
  <c r="P177" i="12" s="1"/>
  <c r="R176" i="12"/>
  <c r="Q176" i="12"/>
  <c r="F176" i="12"/>
  <c r="E176" i="12"/>
  <c r="R175" i="12"/>
  <c r="Q175" i="12"/>
  <c r="P175" i="12"/>
  <c r="F175" i="12"/>
  <c r="E175" i="12"/>
  <c r="O175" i="12" s="1"/>
  <c r="R174" i="12"/>
  <c r="Q174" i="12"/>
  <c r="F174" i="12"/>
  <c r="E174" i="12"/>
  <c r="P174" i="12" s="1"/>
  <c r="R173" i="12"/>
  <c r="Q173" i="12"/>
  <c r="O173" i="12"/>
  <c r="F173" i="12"/>
  <c r="E173" i="12"/>
  <c r="P173" i="12" s="1"/>
  <c r="R172" i="12"/>
  <c r="Q172" i="12"/>
  <c r="F172" i="12"/>
  <c r="E172" i="12"/>
  <c r="P172" i="12" s="1"/>
  <c r="R171" i="12"/>
  <c r="Q171" i="12"/>
  <c r="F171" i="12"/>
  <c r="E171" i="12"/>
  <c r="R170" i="12"/>
  <c r="Q170" i="12"/>
  <c r="P170" i="12"/>
  <c r="O170" i="12"/>
  <c r="F170" i="12"/>
  <c r="E170" i="12"/>
  <c r="R169" i="12"/>
  <c r="Q169" i="12"/>
  <c r="F169" i="12"/>
  <c r="E169" i="12"/>
  <c r="P169" i="12" s="1"/>
  <c r="R168" i="12"/>
  <c r="Q168" i="12"/>
  <c r="O168" i="12"/>
  <c r="F168" i="12"/>
  <c r="E168" i="12"/>
  <c r="P168" i="12" s="1"/>
  <c r="R167" i="12"/>
  <c r="Q167" i="12"/>
  <c r="F167" i="12"/>
  <c r="E167" i="12"/>
  <c r="P167" i="12" s="1"/>
  <c r="R166" i="12"/>
  <c r="Q166" i="12"/>
  <c r="F166" i="12"/>
  <c r="E166" i="12"/>
  <c r="R165" i="12"/>
  <c r="Q165" i="12"/>
  <c r="O165" i="12"/>
  <c r="F165" i="12"/>
  <c r="E165" i="12"/>
  <c r="P165" i="12" s="1"/>
  <c r="R164" i="12"/>
  <c r="Q164" i="12"/>
  <c r="F164" i="12"/>
  <c r="E164" i="12"/>
  <c r="O164" i="12" s="1"/>
  <c r="R163" i="12"/>
  <c r="Q163" i="12"/>
  <c r="O163" i="12"/>
  <c r="F163" i="12"/>
  <c r="E163" i="12"/>
  <c r="P163" i="12" s="1"/>
  <c r="R162" i="12"/>
  <c r="Q162" i="12"/>
  <c r="F162" i="12"/>
  <c r="E162" i="12"/>
  <c r="P162" i="12" s="1"/>
  <c r="R161" i="12"/>
  <c r="Q161" i="12"/>
  <c r="F161" i="12"/>
  <c r="E161" i="12"/>
  <c r="R160" i="12"/>
  <c r="Q160" i="12"/>
  <c r="F160" i="12"/>
  <c r="E160" i="12"/>
  <c r="P160" i="12" s="1"/>
  <c r="R159" i="12"/>
  <c r="Q159" i="12"/>
  <c r="O159" i="12"/>
  <c r="F159" i="12"/>
  <c r="E159" i="12"/>
  <c r="P159" i="12" s="1"/>
  <c r="R158" i="12"/>
  <c r="Q158" i="12"/>
  <c r="F158" i="12"/>
  <c r="E158" i="12"/>
  <c r="P158" i="12" s="1"/>
  <c r="R157" i="12"/>
  <c r="Q157" i="12"/>
  <c r="O157" i="12"/>
  <c r="F157" i="12"/>
  <c r="E157" i="12"/>
  <c r="P157" i="12" s="1"/>
  <c r="R156" i="12"/>
  <c r="Q156" i="12"/>
  <c r="F156" i="12"/>
  <c r="E156" i="12"/>
  <c r="R155" i="12"/>
  <c r="Q155" i="12"/>
  <c r="F155" i="12"/>
  <c r="E155" i="12"/>
  <c r="P155" i="12" s="1"/>
  <c r="R154" i="12"/>
  <c r="Q154" i="12"/>
  <c r="F154" i="12"/>
  <c r="E154" i="12"/>
  <c r="O154" i="12" s="1"/>
  <c r="R153" i="12"/>
  <c r="Q153" i="12"/>
  <c r="P153" i="12"/>
  <c r="O153" i="12"/>
  <c r="F153" i="12"/>
  <c r="E153" i="12"/>
  <c r="R152" i="12"/>
  <c r="Q152" i="12"/>
  <c r="F152" i="12"/>
  <c r="E152" i="12"/>
  <c r="Q151" i="12"/>
  <c r="F151" i="12"/>
  <c r="E151" i="12"/>
  <c r="P151" i="12" s="1"/>
  <c r="R150" i="12"/>
  <c r="Q150" i="12"/>
  <c r="F150" i="12"/>
  <c r="E150" i="12"/>
  <c r="P150" i="12" s="1"/>
  <c r="Q149" i="12"/>
  <c r="P149" i="12"/>
  <c r="O149" i="12"/>
  <c r="R149" i="12"/>
  <c r="F149" i="12"/>
  <c r="E149" i="12"/>
  <c r="R148" i="12"/>
  <c r="Q148" i="12"/>
  <c r="P148" i="12"/>
  <c r="O148" i="12"/>
  <c r="F148" i="12"/>
  <c r="E148" i="12"/>
  <c r="R147" i="12"/>
  <c r="Q147" i="12"/>
  <c r="F147" i="12"/>
  <c r="E147" i="12"/>
  <c r="P142" i="12"/>
  <c r="M138" i="12"/>
  <c r="M287" i="12" s="1"/>
  <c r="L138" i="12"/>
  <c r="K138" i="12"/>
  <c r="H138" i="12"/>
  <c r="H287" i="12" s="1"/>
  <c r="G138" i="12"/>
  <c r="G287" i="12" s="1"/>
  <c r="D138" i="12"/>
  <c r="C138" i="12"/>
  <c r="C7" i="12" s="1"/>
  <c r="R137" i="12"/>
  <c r="Q137" i="12"/>
  <c r="F137" i="12"/>
  <c r="E137" i="12"/>
  <c r="R136" i="12"/>
  <c r="Q136" i="12"/>
  <c r="F136" i="12"/>
  <c r="E136" i="12"/>
  <c r="P136" i="12" s="1"/>
  <c r="R135" i="12"/>
  <c r="Q135" i="12"/>
  <c r="F135" i="12"/>
  <c r="E135" i="12"/>
  <c r="P135" i="12" s="1"/>
  <c r="R134" i="12"/>
  <c r="Q134" i="12"/>
  <c r="F134" i="12"/>
  <c r="E134" i="12"/>
  <c r="P134" i="12" s="1"/>
  <c r="R133" i="12"/>
  <c r="Q133" i="12"/>
  <c r="F133" i="12"/>
  <c r="E133" i="12"/>
  <c r="R132" i="12"/>
  <c r="Q132" i="12"/>
  <c r="F132" i="12"/>
  <c r="E132" i="12"/>
  <c r="P132" i="12" s="1"/>
  <c r="R131" i="12"/>
  <c r="Q131" i="12"/>
  <c r="P131" i="12"/>
  <c r="O131" i="12"/>
  <c r="F131" i="12"/>
  <c r="E131" i="12"/>
  <c r="R130" i="12"/>
  <c r="Q130" i="12"/>
  <c r="F130" i="12"/>
  <c r="E130" i="12"/>
  <c r="P130" i="12" s="1"/>
  <c r="R129" i="12"/>
  <c r="Q129" i="12"/>
  <c r="F129" i="12"/>
  <c r="E129" i="12"/>
  <c r="R128" i="12"/>
  <c r="Q128" i="12"/>
  <c r="F128" i="12"/>
  <c r="E128" i="12"/>
  <c r="P128" i="12" s="1"/>
  <c r="R127" i="12"/>
  <c r="Q127" i="12"/>
  <c r="P127" i="12"/>
  <c r="F127" i="12"/>
  <c r="E127" i="12"/>
  <c r="O127" i="12" s="1"/>
  <c r="R126" i="12"/>
  <c r="Q126" i="12"/>
  <c r="O126" i="12"/>
  <c r="F126" i="12"/>
  <c r="E126" i="12"/>
  <c r="P126" i="12" s="1"/>
  <c r="R125" i="12"/>
  <c r="Q125" i="12"/>
  <c r="F125" i="12"/>
  <c r="E125" i="12"/>
  <c r="R124" i="12"/>
  <c r="Q124" i="12"/>
  <c r="F124" i="12"/>
  <c r="E124" i="12"/>
  <c r="P124" i="12" s="1"/>
  <c r="R123" i="12"/>
  <c r="Q123" i="12"/>
  <c r="F123" i="12"/>
  <c r="E123" i="12"/>
  <c r="P123" i="12" s="1"/>
  <c r="R122" i="12"/>
  <c r="Q122" i="12"/>
  <c r="F122" i="12"/>
  <c r="E122" i="12"/>
  <c r="P122" i="12" s="1"/>
  <c r="R121" i="12"/>
  <c r="Q121" i="12"/>
  <c r="F121" i="12"/>
  <c r="E121" i="12"/>
  <c r="R120" i="12"/>
  <c r="Q120" i="12"/>
  <c r="F120" i="12"/>
  <c r="E120" i="12"/>
  <c r="P120" i="12" s="1"/>
  <c r="R119" i="12"/>
  <c r="Q119" i="12"/>
  <c r="F119" i="12"/>
  <c r="E119" i="12"/>
  <c r="P119" i="12" s="1"/>
  <c r="Q118" i="12"/>
  <c r="R118" i="12"/>
  <c r="F118" i="12"/>
  <c r="E118" i="12"/>
  <c r="P118" i="12" s="1"/>
  <c r="R117" i="12"/>
  <c r="Q117" i="12"/>
  <c r="F117" i="12"/>
  <c r="E117" i="12"/>
  <c r="R116" i="12"/>
  <c r="Q116" i="12"/>
  <c r="F116" i="12"/>
  <c r="E116" i="12"/>
  <c r="P116" i="12" s="1"/>
  <c r="R115" i="12"/>
  <c r="Q115" i="12"/>
  <c r="F115" i="12"/>
  <c r="E115" i="12"/>
  <c r="R114" i="12"/>
  <c r="Q114" i="12"/>
  <c r="O114" i="12"/>
  <c r="F114" i="12"/>
  <c r="E114" i="12"/>
  <c r="P114" i="12" s="1"/>
  <c r="Q113" i="12"/>
  <c r="R113" i="12"/>
  <c r="F113" i="12"/>
  <c r="E113" i="12"/>
  <c r="P113" i="12" s="1"/>
  <c r="R112" i="12"/>
  <c r="Q112" i="12"/>
  <c r="F112" i="12"/>
  <c r="E112" i="12"/>
  <c r="O112" i="12" s="1"/>
  <c r="R111" i="12"/>
  <c r="Q111" i="12"/>
  <c r="F111" i="12"/>
  <c r="E111" i="12"/>
  <c r="P111" i="12" s="1"/>
  <c r="R110" i="12"/>
  <c r="Q110" i="12"/>
  <c r="F110" i="12"/>
  <c r="E110" i="12"/>
  <c r="O110" i="12" s="1"/>
  <c r="R109" i="12"/>
  <c r="Q109" i="12"/>
  <c r="F109" i="12"/>
  <c r="E109" i="12"/>
  <c r="P109" i="12" s="1"/>
  <c r="Q108" i="12"/>
  <c r="R108" i="12"/>
  <c r="F108" i="12"/>
  <c r="E108" i="12"/>
  <c r="P108" i="12" s="1"/>
  <c r="R107" i="12"/>
  <c r="Q107" i="12"/>
  <c r="F107" i="12"/>
  <c r="E107" i="12"/>
  <c r="O107" i="12" s="1"/>
  <c r="R106" i="12"/>
  <c r="Q106" i="12"/>
  <c r="F106" i="12"/>
  <c r="E106" i="12"/>
  <c r="P106" i="12" s="1"/>
  <c r="R105" i="12"/>
  <c r="Q105" i="12"/>
  <c r="F105" i="12"/>
  <c r="E105" i="12"/>
  <c r="O105" i="12" s="1"/>
  <c r="R104" i="12"/>
  <c r="Q104" i="12"/>
  <c r="F104" i="12"/>
  <c r="E104" i="12"/>
  <c r="O104" i="12" s="1"/>
  <c r="R103" i="12"/>
  <c r="Q103" i="12"/>
  <c r="F103" i="12"/>
  <c r="E103" i="12"/>
  <c r="P103" i="12" s="1"/>
  <c r="Q102" i="12"/>
  <c r="R102" i="12"/>
  <c r="F102" i="12"/>
  <c r="E102" i="12"/>
  <c r="P102" i="12" s="1"/>
  <c r="R101" i="12"/>
  <c r="Q101" i="12"/>
  <c r="F101" i="12"/>
  <c r="E101" i="12"/>
  <c r="P101" i="12" s="1"/>
  <c r="R100" i="12"/>
  <c r="Q100" i="12"/>
  <c r="F100" i="12"/>
  <c r="E100" i="12"/>
  <c r="O100" i="12" s="1"/>
  <c r="R99" i="12"/>
  <c r="Q99" i="12"/>
  <c r="P99" i="12"/>
  <c r="O99" i="12"/>
  <c r="F99" i="12"/>
  <c r="E99" i="12"/>
  <c r="R98" i="12"/>
  <c r="Q98" i="12"/>
  <c r="O98" i="12"/>
  <c r="F98" i="12"/>
  <c r="E98" i="12"/>
  <c r="P98" i="12" s="1"/>
  <c r="Q97" i="12"/>
  <c r="R97" i="12"/>
  <c r="F97" i="12"/>
  <c r="E97" i="12"/>
  <c r="P97" i="12" s="1"/>
  <c r="R96" i="12"/>
  <c r="Q96" i="12"/>
  <c r="F96" i="12"/>
  <c r="E96" i="12"/>
  <c r="P96" i="12" s="1"/>
  <c r="R95" i="12"/>
  <c r="Q95" i="12"/>
  <c r="F95" i="12"/>
  <c r="E95" i="12"/>
  <c r="O95" i="12" s="1"/>
  <c r="R94" i="12"/>
  <c r="Q94" i="12"/>
  <c r="F94" i="12"/>
  <c r="E94" i="12"/>
  <c r="P94" i="12" s="1"/>
  <c r="R93" i="12"/>
  <c r="Q93" i="12"/>
  <c r="F93" i="12"/>
  <c r="E93" i="12"/>
  <c r="P93" i="12" s="1"/>
  <c r="R92" i="12"/>
  <c r="Q92" i="12"/>
  <c r="F92" i="12"/>
  <c r="E92" i="12"/>
  <c r="P92" i="12" s="1"/>
  <c r="R91" i="12"/>
  <c r="Q91" i="12"/>
  <c r="F91" i="12"/>
  <c r="E91" i="12"/>
  <c r="P91" i="12" s="1"/>
  <c r="R90" i="12"/>
  <c r="Q90" i="12"/>
  <c r="F90" i="12"/>
  <c r="E90" i="12"/>
  <c r="P90" i="12" s="1"/>
  <c r="Q89" i="12"/>
  <c r="R89" i="12"/>
  <c r="F89" i="12"/>
  <c r="E89" i="12"/>
  <c r="P89" i="12" s="1"/>
  <c r="R88" i="12"/>
  <c r="Q88" i="12"/>
  <c r="F88" i="12"/>
  <c r="E88" i="12"/>
  <c r="P88" i="12" s="1"/>
  <c r="Q87" i="12"/>
  <c r="R87" i="12"/>
  <c r="F87" i="12"/>
  <c r="E87" i="12"/>
  <c r="P87" i="12" s="1"/>
  <c r="R86" i="12"/>
  <c r="Q86" i="12"/>
  <c r="F86" i="12"/>
  <c r="E86" i="12"/>
  <c r="P86" i="12" s="1"/>
  <c r="R85" i="12"/>
  <c r="Q85" i="12"/>
  <c r="F85" i="12"/>
  <c r="E85" i="12"/>
  <c r="P85" i="12" s="1"/>
  <c r="R84" i="12"/>
  <c r="Q84" i="12"/>
  <c r="F84" i="12"/>
  <c r="E84" i="12"/>
  <c r="P84" i="12" s="1"/>
  <c r="R83" i="12"/>
  <c r="Q83" i="12"/>
  <c r="O83" i="12"/>
  <c r="F83" i="12"/>
  <c r="E83" i="12"/>
  <c r="P83" i="12" s="1"/>
  <c r="R82" i="12"/>
  <c r="Q82" i="12"/>
  <c r="F82" i="12"/>
  <c r="E82" i="12"/>
  <c r="P82" i="12" s="1"/>
  <c r="R81" i="12"/>
  <c r="Q81" i="12"/>
  <c r="F81" i="12"/>
  <c r="E81" i="12"/>
  <c r="R80" i="12"/>
  <c r="Q80" i="12"/>
  <c r="F80" i="12"/>
  <c r="E80" i="12"/>
  <c r="P80" i="12" s="1"/>
  <c r="R79" i="12"/>
  <c r="Q79" i="12"/>
  <c r="F79" i="12"/>
  <c r="E79" i="12"/>
  <c r="P79" i="12" s="1"/>
  <c r="Q78" i="12"/>
  <c r="F78" i="12"/>
  <c r="E78" i="12"/>
  <c r="P78" i="12" s="1"/>
  <c r="R77" i="12"/>
  <c r="Q77" i="12"/>
  <c r="O77" i="12"/>
  <c r="F77" i="12"/>
  <c r="E77" i="12"/>
  <c r="P77" i="12" s="1"/>
  <c r="R76" i="12"/>
  <c r="Q76" i="12"/>
  <c r="F76" i="12"/>
  <c r="E76" i="12"/>
  <c r="R75" i="12"/>
  <c r="Q75" i="12"/>
  <c r="P75" i="12"/>
  <c r="O75" i="12"/>
  <c r="F75" i="12"/>
  <c r="E75" i="12"/>
  <c r="R74" i="12"/>
  <c r="Q74" i="12"/>
  <c r="P74" i="12"/>
  <c r="O74" i="12"/>
  <c r="F74" i="12"/>
  <c r="E74" i="12"/>
  <c r="R73" i="12"/>
  <c r="Q73" i="12"/>
  <c r="F73" i="12"/>
  <c r="E73" i="12"/>
  <c r="O73" i="12" s="1"/>
  <c r="Q72" i="12"/>
  <c r="F72" i="12"/>
  <c r="E72" i="12"/>
  <c r="P72" i="12" s="1"/>
  <c r="R71" i="12"/>
  <c r="Q71" i="12"/>
  <c r="F71" i="12"/>
  <c r="E71" i="12"/>
  <c r="R70" i="12"/>
  <c r="Q70" i="12"/>
  <c r="P70" i="12"/>
  <c r="O70" i="12"/>
  <c r="F70" i="12"/>
  <c r="E70" i="12"/>
  <c r="Q69" i="12"/>
  <c r="R69" i="12"/>
  <c r="F69" i="12"/>
  <c r="E69" i="12"/>
  <c r="P69" i="12" s="1"/>
  <c r="R68" i="12"/>
  <c r="Q68" i="12"/>
  <c r="F68" i="12"/>
  <c r="E68" i="12"/>
  <c r="O68" i="12" s="1"/>
  <c r="Q67" i="12"/>
  <c r="F67" i="12"/>
  <c r="E67" i="12"/>
  <c r="P67" i="12" s="1"/>
  <c r="R66" i="12"/>
  <c r="Q66" i="12"/>
  <c r="F66" i="12"/>
  <c r="E66" i="12"/>
  <c r="R65" i="12"/>
  <c r="Q65" i="12"/>
  <c r="O65" i="12"/>
  <c r="F65" i="12"/>
  <c r="E65" i="12"/>
  <c r="P65" i="12" s="1"/>
  <c r="Q64" i="12"/>
  <c r="R64" i="12"/>
  <c r="F64" i="12"/>
  <c r="E64" i="12"/>
  <c r="P64" i="12" s="1"/>
  <c r="R63" i="12"/>
  <c r="Q63" i="12"/>
  <c r="F63" i="12"/>
  <c r="E63" i="12"/>
  <c r="O63" i="12" s="1"/>
  <c r="R62" i="12"/>
  <c r="Q62" i="12"/>
  <c r="F62" i="12"/>
  <c r="E62" i="12"/>
  <c r="P62" i="12" s="1"/>
  <c r="R61" i="12"/>
  <c r="Q61" i="12"/>
  <c r="F61" i="12"/>
  <c r="E61" i="12"/>
  <c r="O61" i="12" s="1"/>
  <c r="R60" i="12"/>
  <c r="Q60" i="12"/>
  <c r="F60" i="12"/>
  <c r="E60" i="12"/>
  <c r="P60" i="12" s="1"/>
  <c r="R59" i="12"/>
  <c r="Q59" i="12"/>
  <c r="F59" i="12"/>
  <c r="E59" i="12"/>
  <c r="P59" i="12" s="1"/>
  <c r="Q58" i="12"/>
  <c r="R58" i="12"/>
  <c r="F58" i="12"/>
  <c r="E58" i="12"/>
  <c r="P58" i="12" s="1"/>
  <c r="R57" i="12"/>
  <c r="Q57" i="12"/>
  <c r="F57" i="12"/>
  <c r="E57" i="12"/>
  <c r="P57" i="12" s="1"/>
  <c r="R56" i="12"/>
  <c r="Q56" i="12"/>
  <c r="F56" i="12"/>
  <c r="E56" i="12"/>
  <c r="P56" i="12" s="1"/>
  <c r="Q55" i="12"/>
  <c r="R55" i="12"/>
  <c r="F55" i="12"/>
  <c r="E55" i="12"/>
  <c r="P55" i="12" s="1"/>
  <c r="R54" i="12"/>
  <c r="Q54" i="12"/>
  <c r="O54" i="12"/>
  <c r="F54" i="12"/>
  <c r="E54" i="12"/>
  <c r="P54" i="12" s="1"/>
  <c r="R53" i="12"/>
  <c r="Q53" i="12"/>
  <c r="F53" i="12"/>
  <c r="E53" i="12"/>
  <c r="P53" i="12" s="1"/>
  <c r="R52" i="12"/>
  <c r="Q52" i="12"/>
  <c r="F52" i="12"/>
  <c r="E52" i="12"/>
  <c r="P52" i="12" s="1"/>
  <c r="R51" i="12"/>
  <c r="Q51" i="12"/>
  <c r="P51" i="12"/>
  <c r="O51" i="12"/>
  <c r="F51" i="12"/>
  <c r="E51" i="12"/>
  <c r="R50" i="12"/>
  <c r="Q50" i="12"/>
  <c r="P50" i="12"/>
  <c r="O50" i="12"/>
  <c r="F50" i="12"/>
  <c r="E50" i="12"/>
  <c r="Q49" i="12"/>
  <c r="F49" i="12"/>
  <c r="E49" i="12"/>
  <c r="P49" i="12" s="1"/>
  <c r="R48" i="12"/>
  <c r="Q48" i="12"/>
  <c r="F48" i="12"/>
  <c r="E48" i="12"/>
  <c r="P48" i="12" s="1"/>
  <c r="R47" i="12"/>
  <c r="Q47" i="12"/>
  <c r="F47" i="12"/>
  <c r="E47" i="12"/>
  <c r="R46" i="12"/>
  <c r="Q46" i="12"/>
  <c r="F46" i="12"/>
  <c r="E46" i="12"/>
  <c r="P46" i="12" s="1"/>
  <c r="Q45" i="12"/>
  <c r="P45" i="12"/>
  <c r="R45" i="12"/>
  <c r="F45" i="12"/>
  <c r="E45" i="12"/>
  <c r="R44" i="12"/>
  <c r="Q44" i="12"/>
  <c r="O44" i="12"/>
  <c r="F44" i="12"/>
  <c r="E44" i="12"/>
  <c r="P44" i="12" s="1"/>
  <c r="R43" i="12"/>
  <c r="Q43" i="12"/>
  <c r="F43" i="12"/>
  <c r="E43" i="12"/>
  <c r="R42" i="12"/>
  <c r="Q42" i="12"/>
  <c r="F42" i="12"/>
  <c r="E42" i="12"/>
  <c r="O42" i="12" s="1"/>
  <c r="R41" i="12"/>
  <c r="Q41" i="12"/>
  <c r="F41" i="12"/>
  <c r="E41" i="12"/>
  <c r="P41" i="12" s="1"/>
  <c r="R40" i="12"/>
  <c r="Q40" i="12"/>
  <c r="F40" i="12"/>
  <c r="E40" i="12"/>
  <c r="P40" i="12" s="1"/>
  <c r="R39" i="12"/>
  <c r="Q39" i="12"/>
  <c r="F39" i="12"/>
  <c r="E39" i="12"/>
  <c r="P39" i="12" s="1"/>
  <c r="R38" i="12"/>
  <c r="Q38" i="12"/>
  <c r="F38" i="12"/>
  <c r="E38" i="12"/>
  <c r="R37" i="12"/>
  <c r="Q37" i="12"/>
  <c r="P37" i="12"/>
  <c r="O37" i="12"/>
  <c r="F37" i="12"/>
  <c r="E37" i="12"/>
  <c r="R36" i="12"/>
  <c r="Q36" i="12"/>
  <c r="F36" i="12"/>
  <c r="E36" i="12"/>
  <c r="P36" i="12" s="1"/>
  <c r="Q35" i="12"/>
  <c r="R35" i="12"/>
  <c r="F35" i="12"/>
  <c r="E35" i="12"/>
  <c r="P35" i="12" s="1"/>
  <c r="R34" i="12"/>
  <c r="Q34" i="12"/>
  <c r="O34" i="12"/>
  <c r="F34" i="12"/>
  <c r="E34" i="12"/>
  <c r="P34" i="12" s="1"/>
  <c r="R33" i="12"/>
  <c r="Q33" i="12"/>
  <c r="F33" i="12"/>
  <c r="E33" i="12"/>
  <c r="R32" i="12"/>
  <c r="Q32" i="12"/>
  <c r="P32" i="12"/>
  <c r="O32" i="12"/>
  <c r="F32" i="12"/>
  <c r="E32" i="12"/>
  <c r="R31" i="12"/>
  <c r="Q31" i="12"/>
  <c r="F31" i="12"/>
  <c r="E31" i="12"/>
  <c r="P31" i="12" s="1"/>
  <c r="R30" i="12"/>
  <c r="Q30" i="12"/>
  <c r="F30" i="12"/>
  <c r="E30" i="12"/>
  <c r="P30" i="12" s="1"/>
  <c r="R29" i="12"/>
  <c r="Q29" i="12"/>
  <c r="F29" i="12"/>
  <c r="E29" i="12"/>
  <c r="R28" i="12"/>
  <c r="Q28" i="12"/>
  <c r="P28" i="12"/>
  <c r="O28" i="12"/>
  <c r="F28" i="12"/>
  <c r="E28" i="12"/>
  <c r="Q27" i="12"/>
  <c r="R27" i="12"/>
  <c r="F27" i="12"/>
  <c r="E27" i="12"/>
  <c r="P27" i="12" s="1"/>
  <c r="R26" i="12"/>
  <c r="Q26" i="12"/>
  <c r="F26" i="12"/>
  <c r="E26" i="12"/>
  <c r="P26" i="12" s="1"/>
  <c r="R25" i="12"/>
  <c r="Q25" i="12"/>
  <c r="F25" i="12"/>
  <c r="E25" i="12"/>
  <c r="P25" i="12" s="1"/>
  <c r="R24" i="12"/>
  <c r="Q24" i="12"/>
  <c r="F24" i="12"/>
  <c r="E24" i="12"/>
  <c r="R23" i="12"/>
  <c r="Q23" i="12"/>
  <c r="P23" i="12"/>
  <c r="O23" i="12"/>
  <c r="F23" i="12"/>
  <c r="E23" i="12"/>
  <c r="R22" i="12"/>
  <c r="Q22" i="12"/>
  <c r="F22" i="12"/>
  <c r="E22" i="12"/>
  <c r="P22" i="12" s="1"/>
  <c r="R21" i="12"/>
  <c r="Q21" i="12"/>
  <c r="F21" i="12"/>
  <c r="E21" i="12"/>
  <c r="P21" i="12" s="1"/>
  <c r="R20" i="12"/>
  <c r="Q20" i="12"/>
  <c r="O20" i="12"/>
  <c r="F20" i="12"/>
  <c r="E20" i="12"/>
  <c r="P20" i="12" s="1"/>
  <c r="R19" i="12"/>
  <c r="Q19" i="12"/>
  <c r="F19" i="12"/>
  <c r="E19" i="12"/>
  <c r="R18" i="12"/>
  <c r="Q18" i="12"/>
  <c r="F18" i="12"/>
  <c r="E18" i="12"/>
  <c r="P18" i="12" s="1"/>
  <c r="R17" i="12"/>
  <c r="Q17" i="12"/>
  <c r="F17" i="12"/>
  <c r="E17" i="12"/>
  <c r="O17" i="12" s="1"/>
  <c r="Q16" i="12"/>
  <c r="R16" i="12"/>
  <c r="F16" i="12"/>
  <c r="E16" i="12"/>
  <c r="P16" i="12" s="1"/>
  <c r="R15" i="12"/>
  <c r="Q15" i="12"/>
  <c r="F15" i="12"/>
  <c r="E15" i="12"/>
  <c r="P15" i="12" s="1"/>
  <c r="R14" i="12"/>
  <c r="Q14" i="12"/>
  <c r="F14" i="12"/>
  <c r="E14" i="12"/>
  <c r="R13" i="12"/>
  <c r="Q13" i="12"/>
  <c r="O13" i="12"/>
  <c r="F13" i="12"/>
  <c r="E13" i="12"/>
  <c r="P13" i="12" s="1"/>
  <c r="R12" i="12"/>
  <c r="Q12" i="12"/>
  <c r="P12" i="12"/>
  <c r="F12" i="12"/>
  <c r="E12" i="12"/>
  <c r="O12" i="12" s="1"/>
  <c r="R11" i="12"/>
  <c r="Q11" i="12"/>
  <c r="F11" i="12"/>
  <c r="E11" i="12"/>
  <c r="P11" i="12" s="1"/>
  <c r="Q10" i="12"/>
  <c r="R10" i="12"/>
  <c r="F10" i="12"/>
  <c r="E10" i="12"/>
  <c r="P10" i="12" s="1"/>
  <c r="R9" i="12"/>
  <c r="Q9" i="12"/>
  <c r="F9" i="12"/>
  <c r="E9" i="12"/>
  <c r="R8" i="12"/>
  <c r="Q8" i="12"/>
  <c r="O8" i="12"/>
  <c r="F8" i="12"/>
  <c r="E8" i="12"/>
  <c r="P8" i="12" s="1"/>
  <c r="J138" i="12" l="1"/>
  <c r="J287" i="12" s="1"/>
  <c r="O269" i="12"/>
  <c r="O119" i="12"/>
  <c r="O109" i="12"/>
  <c r="P104" i="12"/>
  <c r="P236" i="12"/>
  <c r="O80" i="12"/>
  <c r="O227" i="12"/>
  <c r="O220" i="12"/>
  <c r="O64" i="12"/>
  <c r="O59" i="12"/>
  <c r="O56" i="12"/>
  <c r="O197" i="12"/>
  <c r="O53" i="12"/>
  <c r="O194" i="12"/>
  <c r="O46" i="12"/>
  <c r="O187" i="12"/>
  <c r="O180" i="12"/>
  <c r="O36" i="12"/>
  <c r="P164" i="12"/>
  <c r="O160" i="12"/>
  <c r="G7" i="12"/>
  <c r="P17" i="12"/>
  <c r="K146" i="12"/>
  <c r="P154" i="12"/>
  <c r="M146" i="12"/>
  <c r="M291" i="12"/>
  <c r="M286" i="12" s="1"/>
  <c r="G146" i="12"/>
  <c r="C146" i="12"/>
  <c r="M7" i="12"/>
  <c r="H7" i="12"/>
  <c r="I7" i="12" s="1"/>
  <c r="G291" i="12"/>
  <c r="G286" i="12" s="1"/>
  <c r="H291" i="12"/>
  <c r="H286" i="12" s="1"/>
  <c r="H146" i="12"/>
  <c r="I278" i="12" s="1"/>
  <c r="I289" i="12" s="1"/>
  <c r="L146" i="12"/>
  <c r="O162" i="12"/>
  <c r="O178" i="12"/>
  <c r="O186" i="12"/>
  <c r="O205" i="12"/>
  <c r="O226" i="12"/>
  <c r="O234" i="12"/>
  <c r="O246" i="12"/>
  <c r="O253" i="12"/>
  <c r="O260" i="12"/>
  <c r="O263" i="12"/>
  <c r="O273" i="12"/>
  <c r="O155" i="12"/>
  <c r="O158" i="12"/>
  <c r="O169" i="12"/>
  <c r="O193" i="12"/>
  <c r="O201" i="12"/>
  <c r="O229" i="12"/>
  <c r="O249" i="12"/>
  <c r="O172" i="12"/>
  <c r="O196" i="12"/>
  <c r="O222" i="12"/>
  <c r="O225" i="12"/>
  <c r="O221" i="12"/>
  <c r="O224" i="12"/>
  <c r="O239" i="12"/>
  <c r="O255" i="12"/>
  <c r="O265" i="12"/>
  <c r="O268" i="12"/>
  <c r="O271" i="12"/>
  <c r="O167" i="12"/>
  <c r="O191" i="12"/>
  <c r="O210" i="12"/>
  <c r="K287" i="12"/>
  <c r="K291" i="12" s="1"/>
  <c r="K286" i="12" s="1"/>
  <c r="O22" i="12"/>
  <c r="O41" i="12"/>
  <c r="O55" i="12"/>
  <c r="O58" i="12"/>
  <c r="P61" i="12"/>
  <c r="O79" i="12"/>
  <c r="O85" i="12"/>
  <c r="O90" i="12"/>
  <c r="C287" i="12"/>
  <c r="C291" i="12" s="1"/>
  <c r="C286" i="12" s="1"/>
  <c r="O60" i="12"/>
  <c r="P63" i="12"/>
  <c r="O116" i="12"/>
  <c r="O123" i="12"/>
  <c r="O135" i="12"/>
  <c r="P68" i="12"/>
  <c r="O84" i="12"/>
  <c r="O113" i="12"/>
  <c r="O89" i="12"/>
  <c r="O94" i="12"/>
  <c r="O97" i="12"/>
  <c r="P100" i="12"/>
  <c r="P107" i="12"/>
  <c r="O18" i="12"/>
  <c r="O31" i="12"/>
  <c r="P110" i="12"/>
  <c r="O134" i="12"/>
  <c r="P223" i="12"/>
  <c r="O223" i="12"/>
  <c r="R258" i="12"/>
  <c r="O258" i="12"/>
  <c r="P19" i="12"/>
  <c r="O19" i="12"/>
  <c r="O27" i="12"/>
  <c r="O30" i="12"/>
  <c r="P33" i="12"/>
  <c r="O33" i="12"/>
  <c r="O40" i="12"/>
  <c r="P43" i="12"/>
  <c r="O43" i="12"/>
  <c r="P73" i="12"/>
  <c r="P76" i="12"/>
  <c r="O76" i="12"/>
  <c r="O92" i="12"/>
  <c r="P115" i="12"/>
  <c r="O115" i="12"/>
  <c r="O118" i="12"/>
  <c r="P125" i="12"/>
  <c r="O125" i="12"/>
  <c r="O215" i="12"/>
  <c r="P219" i="12"/>
  <c r="O219" i="12"/>
  <c r="J278" i="12"/>
  <c r="E138" i="12"/>
  <c r="P138" i="12" s="1"/>
  <c r="O16" i="12"/>
  <c r="O26" i="12"/>
  <c r="R49" i="12"/>
  <c r="O49" i="12"/>
  <c r="O67" i="12"/>
  <c r="O82" i="12"/>
  <c r="O88" i="12"/>
  <c r="P95" i="12"/>
  <c r="O103" i="12"/>
  <c r="P112" i="12"/>
  <c r="P117" i="12"/>
  <c r="O117" i="12"/>
  <c r="O130" i="12"/>
  <c r="O137" i="12"/>
  <c r="P137" i="12"/>
  <c r="O161" i="12"/>
  <c r="P161" i="12"/>
  <c r="P214" i="12"/>
  <c r="O214" i="12"/>
  <c r="P257" i="12"/>
  <c r="O257" i="12"/>
  <c r="P29" i="12"/>
  <c r="O29" i="12"/>
  <c r="O171" i="12"/>
  <c r="P171" i="12"/>
  <c r="P185" i="12"/>
  <c r="O185" i="12"/>
  <c r="O204" i="12"/>
  <c r="P204" i="12"/>
  <c r="P237" i="12"/>
  <c r="O237" i="12"/>
  <c r="O15" i="12"/>
  <c r="O39" i="12"/>
  <c r="P66" i="12"/>
  <c r="O66" i="12"/>
  <c r="R67" i="12"/>
  <c r="O72" i="12"/>
  <c r="R78" i="12"/>
  <c r="O78" i="12"/>
  <c r="P81" i="12"/>
  <c r="O81" i="12"/>
  <c r="O122" i="12"/>
  <c r="P129" i="12"/>
  <c r="O129" i="12"/>
  <c r="L7" i="12"/>
  <c r="L287" i="12"/>
  <c r="L291" i="12" s="1"/>
  <c r="L286" i="12" s="1"/>
  <c r="P195" i="12"/>
  <c r="O195" i="12"/>
  <c r="P228" i="12"/>
  <c r="O228" i="12"/>
  <c r="P233" i="12"/>
  <c r="O233" i="12"/>
  <c r="O243" i="12"/>
  <c r="P181" i="12"/>
  <c r="O181" i="12"/>
  <c r="O190" i="12"/>
  <c r="P190" i="12"/>
  <c r="F138" i="12"/>
  <c r="O11" i="12"/>
  <c r="P14" i="12"/>
  <c r="O14" i="12"/>
  <c r="O25" i="12"/>
  <c r="P38" i="12"/>
  <c r="O38" i="12"/>
  <c r="O48" i="12"/>
  <c r="O69" i="12"/>
  <c r="O108" i="12"/>
  <c r="O156" i="12"/>
  <c r="P156" i="12"/>
  <c r="O177" i="12"/>
  <c r="R200" i="12"/>
  <c r="O200" i="12"/>
  <c r="P242" i="12"/>
  <c r="O242" i="12"/>
  <c r="P252" i="12"/>
  <c r="O252" i="12"/>
  <c r="O10" i="12"/>
  <c r="N138" i="12"/>
  <c r="P9" i="12"/>
  <c r="O9" i="12"/>
  <c r="O21" i="12"/>
  <c r="P24" i="12"/>
  <c r="O24" i="12"/>
  <c r="O35" i="12"/>
  <c r="P42" i="12"/>
  <c r="O45" i="12"/>
  <c r="P71" i="12"/>
  <c r="O71" i="12"/>
  <c r="R72" i="12"/>
  <c r="O87" i="12"/>
  <c r="O93" i="12"/>
  <c r="O102" i="12"/>
  <c r="P105" i="12"/>
  <c r="P121" i="12"/>
  <c r="O121" i="12"/>
  <c r="P147" i="12"/>
  <c r="E278" i="12"/>
  <c r="O147" i="12"/>
  <c r="P152" i="12"/>
  <c r="O152" i="12"/>
  <c r="P176" i="12"/>
  <c r="O176" i="12"/>
  <c r="D289" i="12"/>
  <c r="P47" i="12"/>
  <c r="O47" i="12"/>
  <c r="P133" i="12"/>
  <c r="O133" i="12"/>
  <c r="D7" i="12"/>
  <c r="D287" i="12"/>
  <c r="F278" i="12"/>
  <c r="P166" i="12"/>
  <c r="O166" i="12"/>
  <c r="P199" i="12"/>
  <c r="O199" i="12"/>
  <c r="P209" i="12"/>
  <c r="O209" i="12"/>
  <c r="P247" i="12"/>
  <c r="O247" i="12"/>
  <c r="O262" i="12"/>
  <c r="O266" i="12"/>
  <c r="O270" i="12"/>
  <c r="O274" i="12"/>
  <c r="O57" i="12"/>
  <c r="O62" i="12"/>
  <c r="O86" i="12"/>
  <c r="O96" i="12"/>
  <c r="O101" i="12"/>
  <c r="O106" i="12"/>
  <c r="O111" i="12"/>
  <c r="O218" i="12"/>
  <c r="O232" i="12"/>
  <c r="K7" i="12"/>
  <c r="O52" i="12"/>
  <c r="O91" i="12"/>
  <c r="O120" i="12"/>
  <c r="O124" i="12"/>
  <c r="O128" i="12"/>
  <c r="O132" i="12"/>
  <c r="O136" i="12"/>
  <c r="Q138" i="12"/>
  <c r="O150" i="12"/>
  <c r="O184" i="12"/>
  <c r="O198" i="12"/>
  <c r="O217" i="12"/>
  <c r="O231" i="12"/>
  <c r="O174" i="12"/>
  <c r="O179" i="12"/>
  <c r="O212" i="12"/>
  <c r="O240" i="12"/>
  <c r="O245" i="12"/>
  <c r="Q278" i="12"/>
  <c r="N258" i="11"/>
  <c r="N118" i="11"/>
  <c r="N256" i="11"/>
  <c r="N116" i="11"/>
  <c r="N254" i="11"/>
  <c r="N113" i="11"/>
  <c r="N251" i="11"/>
  <c r="N110" i="11"/>
  <c r="N249" i="11"/>
  <c r="N108" i="11"/>
  <c r="N247" i="11"/>
  <c r="N105" i="11"/>
  <c r="N245" i="11"/>
  <c r="N102" i="11"/>
  <c r="N243" i="11"/>
  <c r="N100" i="11"/>
  <c r="N240" i="11"/>
  <c r="N97" i="11"/>
  <c r="N236" i="11"/>
  <c r="N95" i="11"/>
  <c r="N232" i="11"/>
  <c r="I138" i="12" l="1"/>
  <c r="I287" i="12" s="1"/>
  <c r="J7" i="12"/>
  <c r="I146" i="12"/>
  <c r="P287" i="12"/>
  <c r="P7" i="12"/>
  <c r="J289" i="12"/>
  <c r="J146" i="12"/>
  <c r="E289" i="12"/>
  <c r="E146" i="12"/>
  <c r="F287" i="12"/>
  <c r="F7" i="12"/>
  <c r="Q289" i="12"/>
  <c r="Q146" i="12"/>
  <c r="Q287" i="12"/>
  <c r="Q7" i="12"/>
  <c r="F146" i="12"/>
  <c r="F289" i="12"/>
  <c r="E287" i="12"/>
  <c r="E7" i="12"/>
  <c r="P278" i="12"/>
  <c r="D291" i="12"/>
  <c r="R138" i="12"/>
  <c r="N287" i="12"/>
  <c r="O138" i="12"/>
  <c r="N7" i="12"/>
  <c r="J291" i="12"/>
  <c r="J286" i="12" s="1"/>
  <c r="N91" i="11"/>
  <c r="N228" i="11"/>
  <c r="N89" i="11"/>
  <c r="N225" i="11"/>
  <c r="F291" i="12" l="1"/>
  <c r="F286" i="12" s="1"/>
  <c r="E291" i="12"/>
  <c r="E286" i="12" s="1"/>
  <c r="O287" i="12"/>
  <c r="O7" i="12"/>
  <c r="D286" i="12"/>
  <c r="I286" i="12"/>
  <c r="Q291" i="12"/>
  <c r="Q286" i="12" s="1"/>
  <c r="I291" i="12"/>
  <c r="R287" i="12"/>
  <c r="R7" i="12"/>
  <c r="P289" i="12"/>
  <c r="P146" i="12"/>
  <c r="N87" i="11"/>
  <c r="N222" i="11"/>
  <c r="N84" i="11"/>
  <c r="P291" i="12" l="1"/>
  <c r="P286" i="12" s="1"/>
  <c r="N218" i="11"/>
  <c r="N80" i="11"/>
  <c r="N215" i="11"/>
  <c r="N78" i="11"/>
  <c r="N212" i="11"/>
  <c r="N75" i="11"/>
  <c r="N209" i="11"/>
  <c r="N72" i="11"/>
  <c r="N206" i="11"/>
  <c r="N69" i="11"/>
  <c r="N203" i="11" l="1"/>
  <c r="N67" i="11"/>
  <c r="N200" i="11"/>
  <c r="N64" i="11"/>
  <c r="N196" i="11"/>
  <c r="N61" i="11" l="1"/>
  <c r="N192" i="11" l="1"/>
  <c r="N58" i="11"/>
  <c r="N189" i="11"/>
  <c r="N55" i="11"/>
  <c r="N187" i="11"/>
  <c r="N52" i="11"/>
  <c r="N182" i="11"/>
  <c r="N49" i="11"/>
  <c r="N179" i="11" l="1"/>
  <c r="N45" i="11"/>
  <c r="N177" i="11"/>
  <c r="N42" i="11"/>
  <c r="N174" i="11"/>
  <c r="N38" i="11"/>
  <c r="N171" i="11"/>
  <c r="N35" i="11"/>
  <c r="N168" i="11"/>
  <c r="N33" i="11"/>
  <c r="N165" i="11"/>
  <c r="N27" i="11"/>
  <c r="N163" i="11"/>
  <c r="N24" i="11"/>
  <c r="N160" i="11"/>
  <c r="N22" i="11"/>
  <c r="N158" i="11"/>
  <c r="N19" i="11"/>
  <c r="N155" i="11"/>
  <c r="N16" i="11"/>
  <c r="N151" i="11"/>
  <c r="N14" i="11"/>
  <c r="N149" i="11"/>
  <c r="N10" i="11"/>
  <c r="P282" i="11" l="1"/>
  <c r="M278" i="11"/>
  <c r="M289" i="11" s="1"/>
  <c r="L278" i="11"/>
  <c r="K278" i="11"/>
  <c r="K289" i="11" s="1"/>
  <c r="H278" i="11"/>
  <c r="H289" i="11" s="1"/>
  <c r="G278" i="11"/>
  <c r="G289" i="11" s="1"/>
  <c r="D278" i="11"/>
  <c r="C278" i="11"/>
  <c r="C146" i="11" s="1"/>
  <c r="R277" i="11"/>
  <c r="Q277" i="11"/>
  <c r="P277" i="11"/>
  <c r="O277" i="11"/>
  <c r="F277" i="11"/>
  <c r="E277" i="11"/>
  <c r="R276" i="11"/>
  <c r="Q276" i="11"/>
  <c r="P276" i="11"/>
  <c r="O276" i="11"/>
  <c r="F276" i="11"/>
  <c r="E276" i="11"/>
  <c r="R275" i="11"/>
  <c r="Q275" i="11"/>
  <c r="P275" i="11"/>
  <c r="O275" i="11"/>
  <c r="F275" i="11"/>
  <c r="E275" i="11"/>
  <c r="R274" i="11"/>
  <c r="Q274" i="11"/>
  <c r="F274" i="11"/>
  <c r="E274" i="11"/>
  <c r="R273" i="11"/>
  <c r="Q273" i="11"/>
  <c r="P273" i="11"/>
  <c r="O273" i="11"/>
  <c r="F273" i="11"/>
  <c r="E273" i="11"/>
  <c r="R272" i="11"/>
  <c r="Q272" i="11"/>
  <c r="P272" i="11"/>
  <c r="O272" i="11"/>
  <c r="F272" i="11"/>
  <c r="E272" i="11"/>
  <c r="R271" i="11"/>
  <c r="Q271" i="11"/>
  <c r="P271" i="11"/>
  <c r="O271" i="11"/>
  <c r="F271" i="11"/>
  <c r="E271" i="11"/>
  <c r="R270" i="11"/>
  <c r="Q270" i="11"/>
  <c r="F270" i="11"/>
  <c r="E270" i="11"/>
  <c r="R269" i="11"/>
  <c r="Q269" i="11"/>
  <c r="P269" i="11"/>
  <c r="O269" i="11"/>
  <c r="F269" i="11"/>
  <c r="E269" i="11"/>
  <c r="R268" i="11"/>
  <c r="Q268" i="11"/>
  <c r="P268" i="11"/>
  <c r="O268" i="11"/>
  <c r="F268" i="11"/>
  <c r="E268" i="11"/>
  <c r="R267" i="11"/>
  <c r="Q267" i="11"/>
  <c r="P267" i="11"/>
  <c r="O267" i="11"/>
  <c r="F267" i="11"/>
  <c r="E267" i="11"/>
  <c r="R266" i="11"/>
  <c r="Q266" i="11"/>
  <c r="F266" i="11"/>
  <c r="E266" i="11"/>
  <c r="R265" i="11"/>
  <c r="Q265" i="11"/>
  <c r="P265" i="11"/>
  <c r="O265" i="11"/>
  <c r="F265" i="11"/>
  <c r="E265" i="11"/>
  <c r="R264" i="11"/>
  <c r="Q264" i="11"/>
  <c r="P264" i="11"/>
  <c r="O264" i="11"/>
  <c r="F264" i="11"/>
  <c r="E264" i="11"/>
  <c r="R263" i="11"/>
  <c r="Q263" i="11"/>
  <c r="P263" i="11"/>
  <c r="O263" i="11"/>
  <c r="F263" i="11"/>
  <c r="E263" i="11"/>
  <c r="R262" i="11"/>
  <c r="Q262" i="11"/>
  <c r="F262" i="11"/>
  <c r="E262" i="11"/>
  <c r="R261" i="11"/>
  <c r="Q261" i="11"/>
  <c r="P261" i="11"/>
  <c r="O261" i="11"/>
  <c r="F261" i="11"/>
  <c r="E261" i="11"/>
  <c r="R260" i="11"/>
  <c r="Q260" i="11"/>
  <c r="P260" i="11"/>
  <c r="O260" i="11"/>
  <c r="F260" i="11"/>
  <c r="E260" i="11"/>
  <c r="R259" i="11"/>
  <c r="Q259" i="11"/>
  <c r="P259" i="11"/>
  <c r="O259" i="11"/>
  <c r="F259" i="11"/>
  <c r="E259" i="11"/>
  <c r="R258" i="11"/>
  <c r="Q258" i="11"/>
  <c r="F258" i="11"/>
  <c r="E258" i="11"/>
  <c r="R257" i="11"/>
  <c r="Q257" i="11"/>
  <c r="P257" i="11"/>
  <c r="O257" i="11"/>
  <c r="F257" i="11"/>
  <c r="E257" i="11"/>
  <c r="R256" i="11"/>
  <c r="Q256" i="11"/>
  <c r="O256" i="11"/>
  <c r="F256" i="11"/>
  <c r="E256" i="11"/>
  <c r="P256" i="11" s="1"/>
  <c r="R255" i="11"/>
  <c r="Q255" i="11"/>
  <c r="P255" i="11"/>
  <c r="O255" i="11"/>
  <c r="F255" i="11"/>
  <c r="E255" i="11"/>
  <c r="R254" i="11"/>
  <c r="Q254" i="11"/>
  <c r="F254" i="11"/>
  <c r="E254" i="11"/>
  <c r="R253" i="11"/>
  <c r="Q253" i="11"/>
  <c r="P253" i="11"/>
  <c r="O253" i="11"/>
  <c r="F253" i="11"/>
  <c r="E253" i="11"/>
  <c r="R252" i="11"/>
  <c r="Q252" i="11"/>
  <c r="P252" i="11"/>
  <c r="F252" i="11"/>
  <c r="E252" i="11"/>
  <c r="O252" i="11" s="1"/>
  <c r="R251" i="11"/>
  <c r="Q251" i="11"/>
  <c r="F251" i="11"/>
  <c r="E251" i="11"/>
  <c r="P251" i="11" s="1"/>
  <c r="Q250" i="11"/>
  <c r="P250" i="11"/>
  <c r="F250" i="11"/>
  <c r="E250" i="11"/>
  <c r="R249" i="11"/>
  <c r="Q249" i="11"/>
  <c r="F249" i="11"/>
  <c r="E249" i="11"/>
  <c r="R248" i="11"/>
  <c r="Q248" i="11"/>
  <c r="F248" i="11"/>
  <c r="E248" i="11"/>
  <c r="P248" i="11" s="1"/>
  <c r="Q247" i="11"/>
  <c r="R247" i="11"/>
  <c r="F247" i="11"/>
  <c r="E247" i="11"/>
  <c r="O247" i="11" s="1"/>
  <c r="R246" i="11"/>
  <c r="Q246" i="11"/>
  <c r="O246" i="11"/>
  <c r="F246" i="11"/>
  <c r="E246" i="11"/>
  <c r="P246" i="11" s="1"/>
  <c r="Q245" i="11"/>
  <c r="F245" i="11"/>
  <c r="E245" i="11"/>
  <c r="P245" i="11" s="1"/>
  <c r="R244" i="11"/>
  <c r="Q244" i="11"/>
  <c r="F244" i="11"/>
  <c r="E244" i="11"/>
  <c r="R243" i="11"/>
  <c r="Q243" i="11"/>
  <c r="F243" i="11"/>
  <c r="E243" i="11"/>
  <c r="P243" i="11" s="1"/>
  <c r="Q242" i="11"/>
  <c r="O242" i="11"/>
  <c r="R242" i="11"/>
  <c r="F242" i="11"/>
  <c r="E242" i="11"/>
  <c r="P242" i="11" s="1"/>
  <c r="R241" i="11"/>
  <c r="Q241" i="11"/>
  <c r="P241" i="11"/>
  <c r="F241" i="11"/>
  <c r="E241" i="11"/>
  <c r="O241" i="11" s="1"/>
  <c r="R240" i="11"/>
  <c r="Q240" i="11"/>
  <c r="F240" i="11"/>
  <c r="E240" i="11"/>
  <c r="Q239" i="11"/>
  <c r="R239" i="11"/>
  <c r="F239" i="11"/>
  <c r="E239" i="11"/>
  <c r="P239" i="11" s="1"/>
  <c r="R238" i="11"/>
  <c r="Q238" i="11"/>
  <c r="F238" i="11"/>
  <c r="E238" i="11"/>
  <c r="P238" i="11" s="1"/>
  <c r="R237" i="11"/>
  <c r="Q237" i="11"/>
  <c r="P237" i="11"/>
  <c r="F237" i="11"/>
  <c r="E237" i="11"/>
  <c r="O237" i="11" s="1"/>
  <c r="Q236" i="11"/>
  <c r="R236" i="11"/>
  <c r="F236" i="11"/>
  <c r="E236" i="11"/>
  <c r="P236" i="11" s="1"/>
  <c r="R235" i="11"/>
  <c r="Q235" i="11"/>
  <c r="F235" i="11"/>
  <c r="E235" i="11"/>
  <c r="R234" i="11"/>
  <c r="Q234" i="11"/>
  <c r="O234" i="11"/>
  <c r="F234" i="11"/>
  <c r="E234" i="11"/>
  <c r="P234" i="11" s="1"/>
  <c r="R233" i="11"/>
  <c r="Q233" i="11"/>
  <c r="P233" i="11"/>
  <c r="F233" i="11"/>
  <c r="E233" i="11"/>
  <c r="O233" i="11" s="1"/>
  <c r="R232" i="11"/>
  <c r="Q232" i="11"/>
  <c r="F232" i="11"/>
  <c r="E232" i="11"/>
  <c r="P232" i="11" s="1"/>
  <c r="R231" i="11"/>
  <c r="Q231" i="11"/>
  <c r="O231" i="11"/>
  <c r="F231" i="11"/>
  <c r="E231" i="11"/>
  <c r="P231" i="11" s="1"/>
  <c r="R230" i="11"/>
  <c r="Q230" i="11"/>
  <c r="F230" i="11"/>
  <c r="E230" i="11"/>
  <c r="R229" i="11"/>
  <c r="Q229" i="11"/>
  <c r="P229" i="11"/>
  <c r="O229" i="11"/>
  <c r="F229" i="11"/>
  <c r="E229" i="11"/>
  <c r="R228" i="11"/>
  <c r="Q228" i="11"/>
  <c r="F228" i="11"/>
  <c r="E228" i="11"/>
  <c r="P228" i="11" s="1"/>
  <c r="R227" i="11"/>
  <c r="Q227" i="11"/>
  <c r="P227" i="11"/>
  <c r="F227" i="11"/>
  <c r="E227" i="11"/>
  <c r="O227" i="11" s="1"/>
  <c r="R226" i="11"/>
  <c r="Q226" i="11"/>
  <c r="O226" i="11"/>
  <c r="F226" i="11"/>
  <c r="E226" i="11"/>
  <c r="P226" i="11" s="1"/>
  <c r="R225" i="11"/>
  <c r="Q225" i="11"/>
  <c r="F225" i="11"/>
  <c r="E225" i="11"/>
  <c r="R224" i="11"/>
  <c r="Q224" i="11"/>
  <c r="O224" i="11"/>
  <c r="F224" i="11"/>
  <c r="E224" i="11"/>
  <c r="P224" i="11" s="1"/>
  <c r="R223" i="11"/>
  <c r="Q223" i="11"/>
  <c r="O223" i="11"/>
  <c r="F223" i="11"/>
  <c r="E223" i="11"/>
  <c r="P223" i="11" s="1"/>
  <c r="R222" i="11"/>
  <c r="Q222" i="11"/>
  <c r="F222" i="11"/>
  <c r="E222" i="11"/>
  <c r="O222" i="11" s="1"/>
  <c r="R221" i="11"/>
  <c r="Q221" i="11"/>
  <c r="O221" i="11"/>
  <c r="F221" i="11"/>
  <c r="E221" i="11"/>
  <c r="P221" i="11" s="1"/>
  <c r="R220" i="11"/>
  <c r="Q220" i="11"/>
  <c r="F220" i="11"/>
  <c r="E220" i="11"/>
  <c r="R219" i="11"/>
  <c r="Q219" i="11"/>
  <c r="F219" i="11"/>
  <c r="E219" i="11"/>
  <c r="P219" i="11" s="1"/>
  <c r="R218" i="11"/>
  <c r="Q218" i="11"/>
  <c r="F218" i="11"/>
  <c r="E218" i="11"/>
  <c r="P218" i="11" s="1"/>
  <c r="R217" i="11"/>
  <c r="Q217" i="11"/>
  <c r="P217" i="11"/>
  <c r="O217" i="11"/>
  <c r="F217" i="11"/>
  <c r="E217" i="11"/>
  <c r="R216" i="11"/>
  <c r="Q216" i="11"/>
  <c r="F216" i="11"/>
  <c r="E216" i="11"/>
  <c r="P216" i="11" s="1"/>
  <c r="R215" i="11"/>
  <c r="Q215" i="11"/>
  <c r="F215" i="11"/>
  <c r="E215" i="11"/>
  <c r="R214" i="11"/>
  <c r="Q214" i="11"/>
  <c r="F214" i="11"/>
  <c r="E214" i="11"/>
  <c r="P214" i="11" s="1"/>
  <c r="R213" i="11"/>
  <c r="Q213" i="11"/>
  <c r="F213" i="11"/>
  <c r="E213" i="11"/>
  <c r="P213" i="11" s="1"/>
  <c r="Q212" i="11"/>
  <c r="R212" i="11"/>
  <c r="F212" i="11"/>
  <c r="E212" i="11"/>
  <c r="P212" i="11" s="1"/>
  <c r="R211" i="11"/>
  <c r="Q211" i="11"/>
  <c r="F211" i="11"/>
  <c r="E211" i="11"/>
  <c r="R210" i="11"/>
  <c r="Q210" i="11"/>
  <c r="P210" i="11"/>
  <c r="F210" i="11"/>
  <c r="E210" i="11"/>
  <c r="O210" i="11" s="1"/>
  <c r="R209" i="11"/>
  <c r="Q209" i="11"/>
  <c r="F209" i="11"/>
  <c r="E209" i="11"/>
  <c r="P209" i="11" s="1"/>
  <c r="R208" i="11"/>
  <c r="Q208" i="11"/>
  <c r="P208" i="11"/>
  <c r="F208" i="11"/>
  <c r="E208" i="11"/>
  <c r="O208" i="11" s="1"/>
  <c r="R207" i="11"/>
  <c r="Q207" i="11"/>
  <c r="F207" i="11"/>
  <c r="E207" i="11"/>
  <c r="P207" i="11" s="1"/>
  <c r="R206" i="11"/>
  <c r="Q206" i="11"/>
  <c r="F206" i="11"/>
  <c r="E206" i="11"/>
  <c r="R205" i="11"/>
  <c r="Q205" i="11"/>
  <c r="P205" i="11"/>
  <c r="F205" i="11"/>
  <c r="E205" i="11"/>
  <c r="O205" i="11" s="1"/>
  <c r="R204" i="11"/>
  <c r="Q204" i="11"/>
  <c r="F204" i="11"/>
  <c r="E204" i="11"/>
  <c r="P204" i="11" s="1"/>
  <c r="R203" i="11"/>
  <c r="Q203" i="11"/>
  <c r="F203" i="11"/>
  <c r="E203" i="11"/>
  <c r="P203" i="11" s="1"/>
  <c r="Q202" i="11"/>
  <c r="F202" i="11"/>
  <c r="E202" i="11"/>
  <c r="P202" i="11" s="1"/>
  <c r="R201" i="11"/>
  <c r="Q201" i="11"/>
  <c r="F201" i="11"/>
  <c r="E201" i="11"/>
  <c r="R200" i="11"/>
  <c r="Q200" i="11"/>
  <c r="P200" i="11"/>
  <c r="F200" i="11"/>
  <c r="E200" i="11"/>
  <c r="O200" i="11" s="1"/>
  <c r="R199" i="11"/>
  <c r="Q199" i="11"/>
  <c r="F199" i="11"/>
  <c r="E199" i="11"/>
  <c r="P199" i="11" s="1"/>
  <c r="R198" i="11"/>
  <c r="Q198" i="11"/>
  <c r="P198" i="11"/>
  <c r="F198" i="11"/>
  <c r="E198" i="11"/>
  <c r="O198" i="11" s="1"/>
  <c r="Q197" i="11"/>
  <c r="P197" i="11"/>
  <c r="F197" i="11"/>
  <c r="E197" i="11"/>
  <c r="R196" i="11"/>
  <c r="Q196" i="11"/>
  <c r="F196" i="11"/>
  <c r="E196" i="11"/>
  <c r="R195" i="11"/>
  <c r="Q195" i="11"/>
  <c r="F195" i="11"/>
  <c r="E195" i="11"/>
  <c r="P195" i="11" s="1"/>
  <c r="R194" i="11"/>
  <c r="Q194" i="11"/>
  <c r="P194" i="11"/>
  <c r="O194" i="11"/>
  <c r="F194" i="11"/>
  <c r="E194" i="11"/>
  <c r="Q193" i="11"/>
  <c r="O193" i="11"/>
  <c r="R193" i="11"/>
  <c r="F193" i="11"/>
  <c r="E193" i="11"/>
  <c r="P193" i="11" s="1"/>
  <c r="R192" i="11"/>
  <c r="Q192" i="11"/>
  <c r="F192" i="11"/>
  <c r="E192" i="11"/>
  <c r="R191" i="11"/>
  <c r="Q191" i="11"/>
  <c r="F191" i="11"/>
  <c r="E191" i="11"/>
  <c r="P191" i="11" s="1"/>
  <c r="R190" i="11"/>
  <c r="Q190" i="11"/>
  <c r="P190" i="11"/>
  <c r="F190" i="11"/>
  <c r="E190" i="11"/>
  <c r="O190" i="11" s="1"/>
  <c r="R189" i="11"/>
  <c r="Q189" i="11"/>
  <c r="F189" i="11"/>
  <c r="E189" i="11"/>
  <c r="P189" i="11" s="1"/>
  <c r="R188" i="11"/>
  <c r="Q188" i="11"/>
  <c r="O188" i="11"/>
  <c r="F188" i="11"/>
  <c r="E188" i="11"/>
  <c r="P188" i="11" s="1"/>
  <c r="R187" i="11"/>
  <c r="Q187" i="11"/>
  <c r="F187" i="11"/>
  <c r="E187" i="11"/>
  <c r="R186" i="11"/>
  <c r="Q186" i="11"/>
  <c r="O186" i="11"/>
  <c r="F186" i="11"/>
  <c r="E186" i="11"/>
  <c r="P186" i="11" s="1"/>
  <c r="R185" i="11"/>
  <c r="Q185" i="11"/>
  <c r="P185" i="11"/>
  <c r="F185" i="11"/>
  <c r="E185" i="11"/>
  <c r="O185" i="11" s="1"/>
  <c r="R184" i="11"/>
  <c r="Q184" i="11"/>
  <c r="P184" i="11"/>
  <c r="O184" i="11"/>
  <c r="F184" i="11"/>
  <c r="E184" i="11"/>
  <c r="R183" i="11"/>
  <c r="Q183" i="11"/>
  <c r="O183" i="11"/>
  <c r="F183" i="11"/>
  <c r="E183" i="11"/>
  <c r="P183" i="11" s="1"/>
  <c r="R182" i="11"/>
  <c r="Q182" i="11"/>
  <c r="F182" i="11"/>
  <c r="E182" i="11"/>
  <c r="R181" i="11"/>
  <c r="Q181" i="11"/>
  <c r="F181" i="11"/>
  <c r="E181" i="11"/>
  <c r="P181" i="11" s="1"/>
  <c r="Q180" i="11"/>
  <c r="R180" i="11"/>
  <c r="F180" i="11"/>
  <c r="E180" i="11"/>
  <c r="P180" i="11" s="1"/>
  <c r="R179" i="11"/>
  <c r="Q179" i="11"/>
  <c r="F179" i="11"/>
  <c r="E179" i="11"/>
  <c r="O179" i="11" s="1"/>
  <c r="R178" i="11"/>
  <c r="Q178" i="11"/>
  <c r="F178" i="11"/>
  <c r="E178" i="11"/>
  <c r="R177" i="11"/>
  <c r="Q177" i="11"/>
  <c r="F177" i="11"/>
  <c r="E177" i="11"/>
  <c r="P177" i="11" s="1"/>
  <c r="R176" i="11"/>
  <c r="Q176" i="11"/>
  <c r="O176" i="11"/>
  <c r="F176" i="11"/>
  <c r="E176" i="11"/>
  <c r="P176" i="11" s="1"/>
  <c r="R175" i="11"/>
  <c r="Q175" i="11"/>
  <c r="F175" i="11"/>
  <c r="E175" i="11"/>
  <c r="P175" i="11" s="1"/>
  <c r="Q174" i="11"/>
  <c r="R174" i="11"/>
  <c r="F174" i="11"/>
  <c r="E174" i="11"/>
  <c r="P174" i="11" s="1"/>
  <c r="R173" i="11"/>
  <c r="Q173" i="11"/>
  <c r="F173" i="11"/>
  <c r="E173" i="11"/>
  <c r="R172" i="11"/>
  <c r="Q172" i="11"/>
  <c r="P172" i="11"/>
  <c r="F172" i="11"/>
  <c r="E172" i="11"/>
  <c r="O172" i="11" s="1"/>
  <c r="R171" i="11"/>
  <c r="Q171" i="11"/>
  <c r="F171" i="11"/>
  <c r="E171" i="11"/>
  <c r="P171" i="11" s="1"/>
  <c r="R170" i="11"/>
  <c r="Q170" i="11"/>
  <c r="P170" i="11"/>
  <c r="O170" i="11"/>
  <c r="F170" i="11"/>
  <c r="E170" i="11"/>
  <c r="R169" i="11"/>
  <c r="Q169" i="11"/>
  <c r="F169" i="11"/>
  <c r="E169" i="11"/>
  <c r="P169" i="11" s="1"/>
  <c r="R168" i="11"/>
  <c r="Q168" i="11"/>
  <c r="F168" i="11"/>
  <c r="E168" i="11"/>
  <c r="R167" i="11"/>
  <c r="Q167" i="11"/>
  <c r="P167" i="11"/>
  <c r="O167" i="11"/>
  <c r="F167" i="11"/>
  <c r="E167" i="11"/>
  <c r="R166" i="11"/>
  <c r="Q166" i="11"/>
  <c r="F166" i="11"/>
  <c r="E166" i="11"/>
  <c r="P166" i="11" s="1"/>
  <c r="R165" i="11"/>
  <c r="Q165" i="11"/>
  <c r="F165" i="11"/>
  <c r="E165" i="11"/>
  <c r="P165" i="11" s="1"/>
  <c r="R164" i="11"/>
  <c r="Q164" i="11"/>
  <c r="F164" i="11"/>
  <c r="E164" i="11"/>
  <c r="P164" i="11" s="1"/>
  <c r="R163" i="11"/>
  <c r="Q163" i="11"/>
  <c r="F163" i="11"/>
  <c r="E163" i="11"/>
  <c r="R162" i="11"/>
  <c r="Q162" i="11"/>
  <c r="F162" i="11"/>
  <c r="E162" i="11"/>
  <c r="P162" i="11" s="1"/>
  <c r="Q161" i="11"/>
  <c r="P161" i="11"/>
  <c r="O161" i="11"/>
  <c r="R161" i="11"/>
  <c r="F161" i="11"/>
  <c r="E161" i="11"/>
  <c r="R160" i="11"/>
  <c r="Q160" i="11"/>
  <c r="F160" i="11"/>
  <c r="E160" i="11"/>
  <c r="P160" i="11" s="1"/>
  <c r="R159" i="11"/>
  <c r="Q159" i="11"/>
  <c r="F159" i="11"/>
  <c r="E159" i="11"/>
  <c r="Q158" i="11"/>
  <c r="R158" i="11"/>
  <c r="F158" i="11"/>
  <c r="E158" i="11"/>
  <c r="P158" i="11" s="1"/>
  <c r="R157" i="11"/>
  <c r="Q157" i="11"/>
  <c r="F157" i="11"/>
  <c r="E157" i="11"/>
  <c r="P157" i="11" s="1"/>
  <c r="Q156" i="11"/>
  <c r="P156" i="11"/>
  <c r="O156" i="11"/>
  <c r="R156" i="11"/>
  <c r="F156" i="11"/>
  <c r="E156" i="11"/>
  <c r="R155" i="11"/>
  <c r="Q155" i="11"/>
  <c r="F155" i="11"/>
  <c r="E155" i="11"/>
  <c r="P155" i="11" s="1"/>
  <c r="Q154" i="11"/>
  <c r="F154" i="11"/>
  <c r="E154" i="11"/>
  <c r="P154" i="11" s="1"/>
  <c r="R153" i="11"/>
  <c r="Q153" i="11"/>
  <c r="F153" i="11"/>
  <c r="E153" i="11"/>
  <c r="R152" i="11"/>
  <c r="Q152" i="11"/>
  <c r="F152" i="11"/>
  <c r="E152" i="11"/>
  <c r="P152" i="11" s="1"/>
  <c r="Q151" i="11"/>
  <c r="R151" i="11"/>
  <c r="F151" i="11"/>
  <c r="E151" i="11"/>
  <c r="P151" i="11" s="1"/>
  <c r="R150" i="11"/>
  <c r="Q150" i="11"/>
  <c r="F150" i="11"/>
  <c r="E150" i="11"/>
  <c r="P150" i="11" s="1"/>
  <c r="R149" i="11"/>
  <c r="Q149" i="11"/>
  <c r="F149" i="11"/>
  <c r="E149" i="11"/>
  <c r="Q148" i="11"/>
  <c r="R148" i="11"/>
  <c r="F148" i="11"/>
  <c r="E148" i="11"/>
  <c r="P148" i="11" s="1"/>
  <c r="R147" i="11"/>
  <c r="Q147" i="11"/>
  <c r="F147" i="11"/>
  <c r="E147" i="11"/>
  <c r="P147" i="11" s="1"/>
  <c r="P142" i="11"/>
  <c r="M138" i="11"/>
  <c r="M287" i="11" s="1"/>
  <c r="L138" i="11"/>
  <c r="L287" i="11" s="1"/>
  <c r="K138" i="11"/>
  <c r="K287" i="11" s="1"/>
  <c r="H138" i="11"/>
  <c r="H287" i="11" s="1"/>
  <c r="G138" i="11"/>
  <c r="G287" i="11" s="1"/>
  <c r="D138" i="11"/>
  <c r="D287" i="11" s="1"/>
  <c r="C138" i="11"/>
  <c r="C287" i="11" s="1"/>
  <c r="R137" i="11"/>
  <c r="Q137" i="11"/>
  <c r="P137" i="11"/>
  <c r="O137" i="11"/>
  <c r="F137" i="11"/>
  <c r="E137" i="11"/>
  <c r="R136" i="11"/>
  <c r="Q136" i="11"/>
  <c r="P136" i="11"/>
  <c r="O136" i="11"/>
  <c r="F136" i="11"/>
  <c r="E136" i="11"/>
  <c r="R135" i="11"/>
  <c r="Q135" i="11"/>
  <c r="F135" i="11"/>
  <c r="E135" i="11"/>
  <c r="R134" i="11"/>
  <c r="Q134" i="11"/>
  <c r="P134" i="11"/>
  <c r="F134" i="11"/>
  <c r="E134" i="11"/>
  <c r="O134" i="11" s="1"/>
  <c r="R133" i="11"/>
  <c r="Q133" i="11"/>
  <c r="P133" i="11"/>
  <c r="O133" i="11"/>
  <c r="F133" i="11"/>
  <c r="E133" i="11"/>
  <c r="R132" i="11"/>
  <c r="Q132" i="11"/>
  <c r="P132" i="11"/>
  <c r="O132" i="11"/>
  <c r="F132" i="11"/>
  <c r="E132" i="11"/>
  <c r="R131" i="11"/>
  <c r="Q131" i="11"/>
  <c r="F131" i="11"/>
  <c r="E131" i="11"/>
  <c r="R130" i="11"/>
  <c r="Q130" i="11"/>
  <c r="P130" i="11"/>
  <c r="F130" i="11"/>
  <c r="E130" i="11"/>
  <c r="O130" i="11" s="1"/>
  <c r="R129" i="11"/>
  <c r="Q129" i="11"/>
  <c r="P129" i="11"/>
  <c r="O129" i="11"/>
  <c r="F129" i="11"/>
  <c r="E129" i="11"/>
  <c r="R128" i="11"/>
  <c r="Q128" i="11"/>
  <c r="P128" i="11"/>
  <c r="O128" i="11"/>
  <c r="F128" i="11"/>
  <c r="E128" i="11"/>
  <c r="R127" i="11"/>
  <c r="Q127" i="11"/>
  <c r="F127" i="11"/>
  <c r="E127" i="11"/>
  <c r="R126" i="11"/>
  <c r="Q126" i="11"/>
  <c r="P126" i="11"/>
  <c r="F126" i="11"/>
  <c r="E126" i="11"/>
  <c r="O126" i="11" s="1"/>
  <c r="R125" i="11"/>
  <c r="Q125" i="11"/>
  <c r="P125" i="11"/>
  <c r="O125" i="11"/>
  <c r="F125" i="11"/>
  <c r="E125" i="11"/>
  <c r="R124" i="11"/>
  <c r="Q124" i="11"/>
  <c r="P124" i="11"/>
  <c r="O124" i="11"/>
  <c r="F124" i="11"/>
  <c r="E124" i="11"/>
  <c r="R123" i="11"/>
  <c r="Q123" i="11"/>
  <c r="F123" i="11"/>
  <c r="E123" i="11"/>
  <c r="O123" i="11" s="1"/>
  <c r="R122" i="11"/>
  <c r="Q122" i="11"/>
  <c r="P122" i="11"/>
  <c r="F122" i="11"/>
  <c r="E122" i="11"/>
  <c r="O122" i="11" s="1"/>
  <c r="R121" i="11"/>
  <c r="Q121" i="11"/>
  <c r="P121" i="11"/>
  <c r="O121" i="11"/>
  <c r="F121" i="11"/>
  <c r="E121" i="11"/>
  <c r="R120" i="11"/>
  <c r="Q120" i="11"/>
  <c r="P120" i="11"/>
  <c r="O120" i="11"/>
  <c r="F120" i="11"/>
  <c r="E120" i="11"/>
  <c r="R119" i="11"/>
  <c r="Q119" i="11"/>
  <c r="F119" i="11"/>
  <c r="E119" i="11"/>
  <c r="O119" i="11" s="1"/>
  <c r="R118" i="11"/>
  <c r="Q118" i="11"/>
  <c r="F118" i="11"/>
  <c r="E118" i="11"/>
  <c r="O118" i="11" s="1"/>
  <c r="R117" i="11"/>
  <c r="Q117" i="11"/>
  <c r="F117" i="11"/>
  <c r="E117" i="11"/>
  <c r="P117" i="11" s="1"/>
  <c r="R116" i="11"/>
  <c r="Q116" i="11"/>
  <c r="F116" i="11"/>
  <c r="E116" i="11"/>
  <c r="O116" i="11" s="1"/>
  <c r="Q115" i="11"/>
  <c r="R115" i="11"/>
  <c r="F115" i="11"/>
  <c r="E115" i="11"/>
  <c r="P115" i="11" s="1"/>
  <c r="R114" i="11"/>
  <c r="Q114" i="11"/>
  <c r="F114" i="11"/>
  <c r="E114" i="11"/>
  <c r="O114" i="11" s="1"/>
  <c r="R113" i="11"/>
  <c r="Q113" i="11"/>
  <c r="F113" i="11"/>
  <c r="E113" i="11"/>
  <c r="O113" i="11" s="1"/>
  <c r="R112" i="11"/>
  <c r="Q112" i="11"/>
  <c r="F112" i="11"/>
  <c r="E112" i="11"/>
  <c r="P112" i="11" s="1"/>
  <c r="R111" i="11"/>
  <c r="Q111" i="11"/>
  <c r="P111" i="11"/>
  <c r="F111" i="11"/>
  <c r="E111" i="11"/>
  <c r="O111" i="11" s="1"/>
  <c r="R110" i="11"/>
  <c r="Q110" i="11"/>
  <c r="F110" i="11"/>
  <c r="E110" i="11"/>
  <c r="P110" i="11" s="1"/>
  <c r="R109" i="11"/>
  <c r="Q109" i="11"/>
  <c r="F109" i="11"/>
  <c r="E109" i="11"/>
  <c r="P109" i="11" s="1"/>
  <c r="R108" i="11"/>
  <c r="Q108" i="11"/>
  <c r="F108" i="11"/>
  <c r="E108" i="11"/>
  <c r="O108" i="11" s="1"/>
  <c r="Q107" i="11"/>
  <c r="F107" i="11"/>
  <c r="E107" i="11"/>
  <c r="P107" i="11" s="1"/>
  <c r="R106" i="11"/>
  <c r="Q106" i="11"/>
  <c r="O106" i="11"/>
  <c r="F106" i="11"/>
  <c r="E106" i="11"/>
  <c r="P106" i="11" s="1"/>
  <c r="R105" i="11"/>
  <c r="Q105" i="11"/>
  <c r="F105" i="11"/>
  <c r="E105" i="11"/>
  <c r="P105" i="11" s="1"/>
  <c r="R104" i="11"/>
  <c r="Q104" i="11"/>
  <c r="F104" i="11"/>
  <c r="E104" i="11"/>
  <c r="P104" i="11" s="1"/>
  <c r="R103" i="11"/>
  <c r="Q103" i="11"/>
  <c r="P103" i="11"/>
  <c r="F103" i="11"/>
  <c r="E103" i="11"/>
  <c r="O103" i="11" s="1"/>
  <c r="R102" i="11"/>
  <c r="Q102" i="11"/>
  <c r="F102" i="11"/>
  <c r="E102" i="11"/>
  <c r="P102" i="11" s="1"/>
  <c r="Q101" i="11"/>
  <c r="F101" i="11"/>
  <c r="E101" i="11"/>
  <c r="P101" i="11" s="1"/>
  <c r="R100" i="11"/>
  <c r="Q100" i="11"/>
  <c r="F100" i="11"/>
  <c r="E100" i="11"/>
  <c r="P100" i="11" s="1"/>
  <c r="R99" i="11"/>
  <c r="Q99" i="11"/>
  <c r="F99" i="11"/>
  <c r="E99" i="11"/>
  <c r="P99" i="11" s="1"/>
  <c r="R98" i="11"/>
  <c r="Q98" i="11"/>
  <c r="O98" i="11"/>
  <c r="F98" i="11"/>
  <c r="E98" i="11"/>
  <c r="P98" i="11" s="1"/>
  <c r="R97" i="11"/>
  <c r="Q97" i="11"/>
  <c r="F97" i="11"/>
  <c r="E97" i="11"/>
  <c r="P97" i="11" s="1"/>
  <c r="Q96" i="11"/>
  <c r="O96" i="11"/>
  <c r="R96" i="11"/>
  <c r="F96" i="11"/>
  <c r="E96" i="11"/>
  <c r="P96" i="11" s="1"/>
  <c r="R95" i="11"/>
  <c r="Q95" i="11"/>
  <c r="F95" i="11"/>
  <c r="E95" i="11"/>
  <c r="O95" i="11" s="1"/>
  <c r="R94" i="11"/>
  <c r="Q94" i="11"/>
  <c r="F94" i="11"/>
  <c r="E94" i="11"/>
  <c r="O94" i="11" s="1"/>
  <c r="R93" i="11"/>
  <c r="Q93" i="11"/>
  <c r="P93" i="11"/>
  <c r="O93" i="11"/>
  <c r="F93" i="11"/>
  <c r="E93" i="11"/>
  <c r="Q92" i="11"/>
  <c r="R92" i="11"/>
  <c r="F92" i="11"/>
  <c r="E92" i="11"/>
  <c r="P92" i="11" s="1"/>
  <c r="R91" i="11"/>
  <c r="Q91" i="11"/>
  <c r="F91" i="11"/>
  <c r="E91" i="11"/>
  <c r="P91" i="11" s="1"/>
  <c r="R90" i="11"/>
  <c r="Q90" i="11"/>
  <c r="O90" i="11"/>
  <c r="F90" i="11"/>
  <c r="E90" i="11"/>
  <c r="P90" i="11" s="1"/>
  <c r="R89" i="11"/>
  <c r="Q89" i="11"/>
  <c r="F89" i="11"/>
  <c r="E89" i="11"/>
  <c r="P89" i="11" s="1"/>
  <c r="Q88" i="11"/>
  <c r="R88" i="11"/>
  <c r="F88" i="11"/>
  <c r="E88" i="11"/>
  <c r="P88" i="11" s="1"/>
  <c r="R87" i="11"/>
  <c r="Q87" i="11"/>
  <c r="F87" i="11"/>
  <c r="E87" i="11"/>
  <c r="P87" i="11" s="1"/>
  <c r="R86" i="11"/>
  <c r="Q86" i="11"/>
  <c r="F86" i="11"/>
  <c r="E86" i="11"/>
  <c r="O86" i="11" s="1"/>
  <c r="Q85" i="11"/>
  <c r="P85" i="11"/>
  <c r="O85" i="11"/>
  <c r="F85" i="11"/>
  <c r="E85" i="11"/>
  <c r="R84" i="11"/>
  <c r="Q84" i="11"/>
  <c r="F84" i="11"/>
  <c r="E84" i="11"/>
  <c r="P84" i="11" s="1"/>
  <c r="R83" i="11"/>
  <c r="Q83" i="11"/>
  <c r="F83" i="11"/>
  <c r="E83" i="11"/>
  <c r="P83" i="11" s="1"/>
  <c r="R82" i="11"/>
  <c r="Q82" i="11"/>
  <c r="O82" i="11"/>
  <c r="F82" i="11"/>
  <c r="E82" i="11"/>
  <c r="P82" i="11" s="1"/>
  <c r="R81" i="11"/>
  <c r="Q81" i="11"/>
  <c r="F81" i="11"/>
  <c r="E81" i="11"/>
  <c r="P81" i="11" s="1"/>
  <c r="R80" i="11"/>
  <c r="Q80" i="11"/>
  <c r="F80" i="11"/>
  <c r="E80" i="11"/>
  <c r="O80" i="11" s="1"/>
  <c r="Q79" i="11"/>
  <c r="F79" i="11"/>
  <c r="E79" i="11"/>
  <c r="P79" i="11" s="1"/>
  <c r="R78" i="11"/>
  <c r="Q78" i="11"/>
  <c r="F78" i="11"/>
  <c r="E78" i="11"/>
  <c r="P78" i="11" s="1"/>
  <c r="R77" i="11"/>
  <c r="Q77" i="11"/>
  <c r="O77" i="11"/>
  <c r="F77" i="11"/>
  <c r="E77" i="11"/>
  <c r="P77" i="11" s="1"/>
  <c r="R76" i="11"/>
  <c r="Q76" i="11"/>
  <c r="F76" i="11"/>
  <c r="E76" i="11"/>
  <c r="P76" i="11" s="1"/>
  <c r="R75" i="11"/>
  <c r="Q75" i="11"/>
  <c r="F75" i="11"/>
  <c r="E75" i="11"/>
  <c r="O75" i="11" s="1"/>
  <c r="R74" i="11"/>
  <c r="Q74" i="11"/>
  <c r="P74" i="11"/>
  <c r="F74" i="11"/>
  <c r="E74" i="11"/>
  <c r="O74" i="11" s="1"/>
  <c r="R73" i="11"/>
  <c r="Q73" i="11"/>
  <c r="F73" i="11"/>
  <c r="E73" i="11"/>
  <c r="P73" i="11" s="1"/>
  <c r="R72" i="11"/>
  <c r="Q72" i="11"/>
  <c r="F72" i="11"/>
  <c r="E72" i="11"/>
  <c r="P72" i="11" s="1"/>
  <c r="R71" i="11"/>
  <c r="Q71" i="11"/>
  <c r="F71" i="11"/>
  <c r="E71" i="11"/>
  <c r="P71" i="11" s="1"/>
  <c r="R70" i="11"/>
  <c r="Q70" i="11"/>
  <c r="F70" i="11"/>
  <c r="E70" i="11"/>
  <c r="P70" i="11" s="1"/>
  <c r="Q69" i="11"/>
  <c r="R69" i="11"/>
  <c r="F69" i="11"/>
  <c r="E69" i="11"/>
  <c r="P69" i="11" s="1"/>
  <c r="R68" i="11"/>
  <c r="Q68" i="11"/>
  <c r="P68" i="11"/>
  <c r="O68" i="11"/>
  <c r="F68" i="11"/>
  <c r="E68" i="11"/>
  <c r="Q67" i="11"/>
  <c r="F67" i="11"/>
  <c r="E67" i="11"/>
  <c r="P67" i="11" s="1"/>
  <c r="R66" i="11"/>
  <c r="Q66" i="11"/>
  <c r="F66" i="11"/>
  <c r="E66" i="11"/>
  <c r="P66" i="11" s="1"/>
  <c r="R65" i="11"/>
  <c r="Q65" i="11"/>
  <c r="F65" i="11"/>
  <c r="E65" i="11"/>
  <c r="P65" i="11" s="1"/>
  <c r="Q64" i="11"/>
  <c r="O64" i="11"/>
  <c r="R64" i="11"/>
  <c r="F64" i="11"/>
  <c r="E64" i="11"/>
  <c r="P64" i="11" s="1"/>
  <c r="R63" i="11"/>
  <c r="Q63" i="11"/>
  <c r="P63" i="11"/>
  <c r="O63" i="11"/>
  <c r="F63" i="11"/>
  <c r="E63" i="11"/>
  <c r="Q62" i="11"/>
  <c r="F62" i="11"/>
  <c r="E62" i="11"/>
  <c r="P62" i="11" s="1"/>
  <c r="R61" i="11"/>
  <c r="Q61" i="11"/>
  <c r="F61" i="11"/>
  <c r="E61" i="11"/>
  <c r="P61" i="11" s="1"/>
  <c r="R60" i="11"/>
  <c r="Q60" i="11"/>
  <c r="F60" i="11"/>
  <c r="E60" i="11"/>
  <c r="P60" i="11" s="1"/>
  <c r="R59" i="11"/>
  <c r="Q59" i="11"/>
  <c r="F59" i="11"/>
  <c r="E59" i="11"/>
  <c r="P59" i="11" s="1"/>
  <c r="R58" i="11"/>
  <c r="Q58" i="11"/>
  <c r="F58" i="11"/>
  <c r="E58" i="11"/>
  <c r="P58" i="11" s="1"/>
  <c r="R57" i="11"/>
  <c r="Q57" i="11"/>
  <c r="F57" i="11"/>
  <c r="E57" i="11"/>
  <c r="P57" i="11" s="1"/>
  <c r="R56" i="11"/>
  <c r="Q56" i="11"/>
  <c r="P56" i="11"/>
  <c r="O56" i="11"/>
  <c r="F56" i="11"/>
  <c r="E56" i="11"/>
  <c r="R55" i="11"/>
  <c r="Q55" i="11"/>
  <c r="P55" i="11"/>
  <c r="F55" i="11"/>
  <c r="E55" i="11"/>
  <c r="O55" i="11" s="1"/>
  <c r="Q54" i="11"/>
  <c r="R54" i="11"/>
  <c r="F54" i="11"/>
  <c r="E54" i="11"/>
  <c r="P54" i="11" s="1"/>
  <c r="R53" i="11"/>
  <c r="Q53" i="11"/>
  <c r="O53" i="11"/>
  <c r="F53" i="11"/>
  <c r="E53" i="11"/>
  <c r="P53" i="11" s="1"/>
  <c r="R52" i="11"/>
  <c r="Q52" i="11"/>
  <c r="F52" i="11"/>
  <c r="E52" i="11"/>
  <c r="P52" i="11" s="1"/>
  <c r="R51" i="11"/>
  <c r="Q51" i="11"/>
  <c r="F51" i="11"/>
  <c r="E51" i="11"/>
  <c r="P51" i="11" s="1"/>
  <c r="R50" i="11"/>
  <c r="Q50" i="11"/>
  <c r="O50" i="11"/>
  <c r="F50" i="11"/>
  <c r="E50" i="11"/>
  <c r="P50" i="11" s="1"/>
  <c r="Q49" i="11"/>
  <c r="R49" i="11"/>
  <c r="F49" i="11"/>
  <c r="E49" i="11"/>
  <c r="P49" i="11" s="1"/>
  <c r="R48" i="11"/>
  <c r="Q48" i="11"/>
  <c r="F48" i="11"/>
  <c r="E48" i="11"/>
  <c r="O48" i="11" s="1"/>
  <c r="R47" i="11"/>
  <c r="Q47" i="11"/>
  <c r="F47" i="11"/>
  <c r="E47" i="11"/>
  <c r="O47" i="11" s="1"/>
  <c r="R46" i="11"/>
  <c r="Q46" i="11"/>
  <c r="P46" i="11"/>
  <c r="F46" i="11"/>
  <c r="E46" i="11"/>
  <c r="O46" i="11" s="1"/>
  <c r="Q45" i="11"/>
  <c r="R45" i="11"/>
  <c r="F45" i="11"/>
  <c r="E45" i="11"/>
  <c r="P45" i="11" s="1"/>
  <c r="R44" i="11"/>
  <c r="Q44" i="11"/>
  <c r="F44" i="11"/>
  <c r="E44" i="11"/>
  <c r="P44" i="11" s="1"/>
  <c r="R43" i="11"/>
  <c r="Q43" i="11"/>
  <c r="F43" i="11"/>
  <c r="E43" i="11"/>
  <c r="P43" i="11" s="1"/>
  <c r="R42" i="11"/>
  <c r="Q42" i="11"/>
  <c r="O42" i="11"/>
  <c r="F42" i="11"/>
  <c r="E42" i="11"/>
  <c r="P42" i="11" s="1"/>
  <c r="R41" i="11"/>
  <c r="Q41" i="11"/>
  <c r="F41" i="11"/>
  <c r="E41" i="11"/>
  <c r="P41" i="11" s="1"/>
  <c r="R40" i="11"/>
  <c r="Q40" i="11"/>
  <c r="F40" i="11"/>
  <c r="E40" i="11"/>
  <c r="P40" i="11" s="1"/>
  <c r="R39" i="11"/>
  <c r="Q39" i="11"/>
  <c r="F39" i="11"/>
  <c r="E39" i="11"/>
  <c r="P39" i="11" s="1"/>
  <c r="R38" i="11"/>
  <c r="Q38" i="11"/>
  <c r="F38" i="11"/>
  <c r="E38" i="11"/>
  <c r="P38" i="11" s="1"/>
  <c r="R37" i="11"/>
  <c r="Q37" i="11"/>
  <c r="F37" i="11"/>
  <c r="E37" i="11"/>
  <c r="P37" i="11" s="1"/>
  <c r="Q36" i="11"/>
  <c r="P36" i="11"/>
  <c r="O36" i="11"/>
  <c r="R36" i="11"/>
  <c r="F36" i="11"/>
  <c r="E36" i="11"/>
  <c r="R35" i="11"/>
  <c r="Q35" i="11"/>
  <c r="F35" i="11"/>
  <c r="E35" i="11"/>
  <c r="P35" i="11" s="1"/>
  <c r="R34" i="11"/>
  <c r="Q34" i="11"/>
  <c r="F34" i="11"/>
  <c r="E34" i="11"/>
  <c r="O34" i="11" s="1"/>
  <c r="R33" i="11"/>
  <c r="Q33" i="11"/>
  <c r="F33" i="11"/>
  <c r="E33" i="11"/>
  <c r="P33" i="11" s="1"/>
  <c r="R32" i="11"/>
  <c r="Q32" i="11"/>
  <c r="F32" i="11"/>
  <c r="E32" i="11"/>
  <c r="P32" i="11" s="1"/>
  <c r="Q31" i="11"/>
  <c r="P31" i="11"/>
  <c r="O31" i="11"/>
  <c r="R31" i="11"/>
  <c r="F31" i="11"/>
  <c r="E31" i="11"/>
  <c r="R30" i="11"/>
  <c r="Q30" i="11"/>
  <c r="O30" i="11"/>
  <c r="F30" i="11"/>
  <c r="E30" i="11"/>
  <c r="P30" i="11" s="1"/>
  <c r="R29" i="11"/>
  <c r="Q29" i="11"/>
  <c r="F29" i="11"/>
  <c r="E29" i="11"/>
  <c r="O29" i="11" s="1"/>
  <c r="Q28" i="11"/>
  <c r="P28" i="11"/>
  <c r="O28" i="11"/>
  <c r="F28" i="11"/>
  <c r="E28" i="11"/>
  <c r="R27" i="11"/>
  <c r="Q27" i="11"/>
  <c r="F27" i="11"/>
  <c r="E27" i="11"/>
  <c r="P27" i="11" s="1"/>
  <c r="R26" i="11"/>
  <c r="Q26" i="11"/>
  <c r="F26" i="11"/>
  <c r="E26" i="11"/>
  <c r="P26" i="11" s="1"/>
  <c r="Q25" i="11"/>
  <c r="R25" i="11"/>
  <c r="F25" i="11"/>
  <c r="E25" i="11"/>
  <c r="P25" i="11" s="1"/>
  <c r="R24" i="11"/>
  <c r="Q24" i="11"/>
  <c r="F24" i="11"/>
  <c r="E24" i="11"/>
  <c r="O24" i="11" s="1"/>
  <c r="R23" i="11"/>
  <c r="Q23" i="11"/>
  <c r="P23" i="11"/>
  <c r="O23" i="11"/>
  <c r="F23" i="11"/>
  <c r="E23" i="11"/>
  <c r="R22" i="11"/>
  <c r="Q22" i="11"/>
  <c r="F22" i="11"/>
  <c r="E22" i="11"/>
  <c r="P22" i="11" s="1"/>
  <c r="Q21" i="11"/>
  <c r="R21" i="11"/>
  <c r="F21" i="11"/>
  <c r="E21" i="11"/>
  <c r="P21" i="11" s="1"/>
  <c r="R20" i="11"/>
  <c r="Q20" i="11"/>
  <c r="F20" i="11"/>
  <c r="E20" i="11"/>
  <c r="P20" i="11" s="1"/>
  <c r="R19" i="11"/>
  <c r="Q19" i="11"/>
  <c r="F19" i="11"/>
  <c r="E19" i="11"/>
  <c r="P19" i="11" s="1"/>
  <c r="R18" i="11"/>
  <c r="Q18" i="11"/>
  <c r="P18" i="11"/>
  <c r="O18" i="11"/>
  <c r="F18" i="11"/>
  <c r="E18" i="11"/>
  <c r="R17" i="11"/>
  <c r="Q17" i="11"/>
  <c r="P17" i="11"/>
  <c r="O17" i="11"/>
  <c r="F17" i="11"/>
  <c r="E17" i="11"/>
  <c r="R16" i="11"/>
  <c r="Q16" i="11"/>
  <c r="F16" i="11"/>
  <c r="E16" i="11"/>
  <c r="P16" i="11" s="1"/>
  <c r="R15" i="11"/>
  <c r="Q15" i="11"/>
  <c r="O15" i="11"/>
  <c r="F15" i="11"/>
  <c r="E15" i="11"/>
  <c r="P15" i="11" s="1"/>
  <c r="R14" i="11"/>
  <c r="Q14" i="11"/>
  <c r="F14" i="11"/>
  <c r="E14" i="11"/>
  <c r="O14" i="11" s="1"/>
  <c r="R13" i="11"/>
  <c r="Q13" i="11"/>
  <c r="F13" i="11"/>
  <c r="E13" i="11"/>
  <c r="P13" i="11" s="1"/>
  <c r="Q12" i="11"/>
  <c r="R12" i="11"/>
  <c r="F12" i="11"/>
  <c r="E12" i="11"/>
  <c r="P12" i="11" s="1"/>
  <c r="R11" i="11"/>
  <c r="Q11" i="11"/>
  <c r="F11" i="11"/>
  <c r="E11" i="11"/>
  <c r="P11" i="11" s="1"/>
  <c r="R10" i="11"/>
  <c r="Q10" i="11"/>
  <c r="F10" i="11"/>
  <c r="E10" i="11"/>
  <c r="P10" i="11" s="1"/>
  <c r="R9" i="11"/>
  <c r="Q9" i="11"/>
  <c r="O9" i="11"/>
  <c r="N138" i="11"/>
  <c r="N7" i="11" s="1"/>
  <c r="F9" i="11"/>
  <c r="E9" i="11"/>
  <c r="P9" i="11" s="1"/>
  <c r="R8" i="11"/>
  <c r="Q8" i="11"/>
  <c r="F8" i="11"/>
  <c r="E8" i="11"/>
  <c r="P8" i="11" s="1"/>
  <c r="P118" i="11" l="1"/>
  <c r="P116" i="11"/>
  <c r="P113" i="11"/>
  <c r="P108" i="11"/>
  <c r="P247" i="11"/>
  <c r="O232" i="11"/>
  <c r="O87" i="11"/>
  <c r="P222" i="11"/>
  <c r="O218" i="11"/>
  <c r="P80" i="11"/>
  <c r="O78" i="11"/>
  <c r="O212" i="11"/>
  <c r="P75" i="11"/>
  <c r="O69" i="11"/>
  <c r="O203" i="11"/>
  <c r="P179" i="11"/>
  <c r="O45" i="11"/>
  <c r="O177" i="11"/>
  <c r="O165" i="11"/>
  <c r="O151" i="11"/>
  <c r="M7" i="11"/>
  <c r="D7" i="11"/>
  <c r="P14" i="11"/>
  <c r="M291" i="11"/>
  <c r="M286" i="11" s="1"/>
  <c r="M146" i="11"/>
  <c r="G146" i="11"/>
  <c r="L7" i="11"/>
  <c r="K7" i="11"/>
  <c r="J138" i="11"/>
  <c r="J287" i="11" s="1"/>
  <c r="H7" i="11"/>
  <c r="I7" i="11" s="1"/>
  <c r="G7" i="11"/>
  <c r="C7" i="11"/>
  <c r="F138" i="11"/>
  <c r="F7" i="11" s="1"/>
  <c r="O8" i="11"/>
  <c r="O22" i="11"/>
  <c r="O33" i="11"/>
  <c r="O52" i="11"/>
  <c r="O73" i="11"/>
  <c r="O79" i="11"/>
  <c r="Q138" i="11"/>
  <c r="O13" i="11"/>
  <c r="O25" i="11"/>
  <c r="O35" i="11"/>
  <c r="O38" i="11"/>
  <c r="O41" i="11"/>
  <c r="O62" i="11"/>
  <c r="O76" i="11"/>
  <c r="O89" i="11"/>
  <c r="O92" i="11"/>
  <c r="P95" i="11"/>
  <c r="O102" i="11"/>
  <c r="O105" i="11"/>
  <c r="P47" i="11"/>
  <c r="O65" i="11"/>
  <c r="O21" i="11"/>
  <c r="O32" i="11"/>
  <c r="O40" i="11"/>
  <c r="O59" i="11"/>
  <c r="O72" i="11"/>
  <c r="O91" i="11"/>
  <c r="O88" i="11"/>
  <c r="P94" i="11"/>
  <c r="O101" i="11"/>
  <c r="P114" i="11"/>
  <c r="P119" i="11"/>
  <c r="O26" i="11"/>
  <c r="H146" i="11"/>
  <c r="G291" i="11"/>
  <c r="G286" i="11" s="1"/>
  <c r="H291" i="11"/>
  <c r="H286" i="11" s="1"/>
  <c r="K291" i="11"/>
  <c r="K286" i="11" s="1"/>
  <c r="O180" i="11"/>
  <c r="O189" i="11"/>
  <c r="O204" i="11"/>
  <c r="O213" i="11"/>
  <c r="O219" i="11"/>
  <c r="O251" i="11"/>
  <c r="O164" i="11"/>
  <c r="O171" i="11"/>
  <c r="O207" i="11"/>
  <c r="O150" i="11"/>
  <c r="O175" i="11"/>
  <c r="O191" i="11"/>
  <c r="O199" i="11"/>
  <c r="O209" i="11"/>
  <c r="O228" i="11"/>
  <c r="O155" i="11"/>
  <c r="O160" i="11"/>
  <c r="O166" i="11"/>
  <c r="O169" i="11"/>
  <c r="O216" i="11"/>
  <c r="P274" i="11"/>
  <c r="O274" i="11"/>
  <c r="O12" i="11"/>
  <c r="O16" i="11"/>
  <c r="O20" i="11"/>
  <c r="P24" i="11"/>
  <c r="O27" i="11"/>
  <c r="P34" i="11"/>
  <c r="P48" i="11"/>
  <c r="O51" i="11"/>
  <c r="O54" i="11"/>
  <c r="O58" i="11"/>
  <c r="O61" i="11"/>
  <c r="R62" i="11"/>
  <c r="O71" i="11"/>
  <c r="R79" i="11"/>
  <c r="O97" i="11"/>
  <c r="O100" i="11"/>
  <c r="O104" i="11"/>
  <c r="O107" i="11"/>
  <c r="P127" i="11"/>
  <c r="O127" i="11"/>
  <c r="O174" i="11"/>
  <c r="P192" i="11"/>
  <c r="O192" i="11"/>
  <c r="P215" i="11"/>
  <c r="O215" i="11"/>
  <c r="P182" i="11"/>
  <c r="O182" i="11"/>
  <c r="P201" i="11"/>
  <c r="O201" i="11"/>
  <c r="O11" i="11"/>
  <c r="R28" i="11"/>
  <c r="O37" i="11"/>
  <c r="O44" i="11"/>
  <c r="O67" i="11"/>
  <c r="O81" i="11"/>
  <c r="O84" i="11"/>
  <c r="R85" i="11"/>
  <c r="R101" i="11"/>
  <c r="O110" i="11"/>
  <c r="P153" i="11"/>
  <c r="O153" i="11"/>
  <c r="P173" i="11"/>
  <c r="O173" i="11"/>
  <c r="R197" i="11"/>
  <c r="O197" i="11"/>
  <c r="P225" i="11"/>
  <c r="O225" i="11"/>
  <c r="P240" i="11"/>
  <c r="O240" i="11"/>
  <c r="P254" i="11"/>
  <c r="O254" i="11"/>
  <c r="P270" i="11"/>
  <c r="O270" i="11"/>
  <c r="J278" i="11"/>
  <c r="Q278" i="11"/>
  <c r="K146" i="11"/>
  <c r="R154" i="11"/>
  <c r="O154" i="11"/>
  <c r="P230" i="11"/>
  <c r="O230" i="11"/>
  <c r="P135" i="11"/>
  <c r="O135" i="11"/>
  <c r="P163" i="11"/>
  <c r="O163" i="11"/>
  <c r="P206" i="11"/>
  <c r="O206" i="11"/>
  <c r="O236" i="11"/>
  <c r="L146" i="11"/>
  <c r="L289" i="11"/>
  <c r="L291" i="11" s="1"/>
  <c r="P258" i="11"/>
  <c r="O258" i="11"/>
  <c r="O10" i="11"/>
  <c r="O19" i="11"/>
  <c r="O39" i="11"/>
  <c r="O57" i="11"/>
  <c r="O60" i="11"/>
  <c r="O70" i="11"/>
  <c r="O83" i="11"/>
  <c r="O99" i="11"/>
  <c r="R107" i="11"/>
  <c r="O112" i="11"/>
  <c r="O115" i="11"/>
  <c r="P178" i="11"/>
  <c r="O178" i="11"/>
  <c r="P187" i="11"/>
  <c r="O187" i="11"/>
  <c r="P196" i="11"/>
  <c r="O196" i="11"/>
  <c r="P235" i="11"/>
  <c r="O235" i="11"/>
  <c r="R245" i="11"/>
  <c r="O245" i="11"/>
  <c r="P266" i="11"/>
  <c r="O266" i="11"/>
  <c r="N287" i="11"/>
  <c r="P29" i="11"/>
  <c r="O43" i="11"/>
  <c r="O66" i="11"/>
  <c r="R67" i="11"/>
  <c r="P86" i="11"/>
  <c r="O109" i="11"/>
  <c r="O117" i="11"/>
  <c r="P123" i="11"/>
  <c r="P220" i="11"/>
  <c r="O220" i="11"/>
  <c r="R250" i="11"/>
  <c r="O250" i="11"/>
  <c r="E138" i="11"/>
  <c r="O138" i="11" s="1"/>
  <c r="P131" i="11"/>
  <c r="O131" i="11"/>
  <c r="R138" i="11"/>
  <c r="P149" i="11"/>
  <c r="O149" i="11"/>
  <c r="R202" i="11"/>
  <c r="O202" i="11"/>
  <c r="P211" i="11"/>
  <c r="O211" i="11"/>
  <c r="P244" i="11"/>
  <c r="O244" i="11"/>
  <c r="P262" i="11"/>
  <c r="O262" i="11"/>
  <c r="C289" i="11"/>
  <c r="C291" i="11" s="1"/>
  <c r="C286" i="11" s="1"/>
  <c r="O49" i="11"/>
  <c r="F278" i="11"/>
  <c r="P159" i="11"/>
  <c r="O159" i="11"/>
  <c r="P168" i="11"/>
  <c r="O168" i="11"/>
  <c r="P249" i="11"/>
  <c r="O249" i="11"/>
  <c r="D146" i="11"/>
  <c r="D289" i="11"/>
  <c r="D291" i="11" s="1"/>
  <c r="E278" i="11"/>
  <c r="N278" i="11"/>
  <c r="O148" i="11"/>
  <c r="O158" i="11"/>
  <c r="O239" i="11"/>
  <c r="O147" i="11"/>
  <c r="O152" i="11"/>
  <c r="O157" i="11"/>
  <c r="O162" i="11"/>
  <c r="O181" i="11"/>
  <c r="O195" i="11"/>
  <c r="O214" i="11"/>
  <c r="O238" i="11"/>
  <c r="O243" i="11"/>
  <c r="O248" i="11"/>
  <c r="N250" i="10"/>
  <c r="N117" i="10"/>
  <c r="N247" i="10"/>
  <c r="N115" i="10"/>
  <c r="N245" i="10"/>
  <c r="N112" i="10"/>
  <c r="N242" i="10"/>
  <c r="N109" i="10"/>
  <c r="N239" i="10"/>
  <c r="N107" i="10"/>
  <c r="N236" i="10"/>
  <c r="N104" i="10"/>
  <c r="I138" i="11" l="1"/>
  <c r="I287" i="11" s="1"/>
  <c r="F287" i="11"/>
  <c r="J7" i="11"/>
  <c r="Q287" i="11"/>
  <c r="Q7" i="11"/>
  <c r="I278" i="11"/>
  <c r="I289" i="11" s="1"/>
  <c r="I146" i="11"/>
  <c r="D286" i="11"/>
  <c r="I291" i="11"/>
  <c r="I286" i="11"/>
  <c r="Q291" i="11"/>
  <c r="Q286" i="11" s="1"/>
  <c r="O287" i="11"/>
  <c r="O7" i="11"/>
  <c r="L286" i="11"/>
  <c r="J291" i="11"/>
  <c r="J286" i="11" s="1"/>
  <c r="R287" i="11"/>
  <c r="R7" i="11"/>
  <c r="E146" i="11"/>
  <c r="E289" i="11"/>
  <c r="F146" i="11"/>
  <c r="F289" i="11"/>
  <c r="R278" i="11"/>
  <c r="N146" i="11"/>
  <c r="N289" i="11"/>
  <c r="N291" i="11" s="1"/>
  <c r="O278" i="11"/>
  <c r="J146" i="11"/>
  <c r="J289" i="11"/>
  <c r="P138" i="11"/>
  <c r="E287" i="11"/>
  <c r="E7" i="11"/>
  <c r="P278" i="11"/>
  <c r="Q289" i="11"/>
  <c r="Q146" i="11"/>
  <c r="N232" i="10"/>
  <c r="N101" i="10"/>
  <c r="N229" i="10"/>
  <c r="N96" i="10"/>
  <c r="N227" i="10"/>
  <c r="N92" i="10"/>
  <c r="N225" i="10"/>
  <c r="N88" i="10"/>
  <c r="N222" i="10"/>
  <c r="N85" i="10"/>
  <c r="N220" i="10"/>
  <c r="N81" i="10"/>
  <c r="N217" i="10"/>
  <c r="N79" i="10"/>
  <c r="N212" i="10"/>
  <c r="N76" i="10"/>
  <c r="F291" i="11" l="1"/>
  <c r="F286" i="11" s="1"/>
  <c r="E291" i="11"/>
  <c r="O291" i="11" s="1"/>
  <c r="O286" i="11" s="1"/>
  <c r="N286" i="11"/>
  <c r="R291" i="11"/>
  <c r="R286" i="11" s="1"/>
  <c r="S292" i="11"/>
  <c r="P287" i="11"/>
  <c r="P7" i="11"/>
  <c r="R146" i="11"/>
  <c r="R289" i="11"/>
  <c r="O146" i="11"/>
  <c r="O289" i="11"/>
  <c r="P289" i="11"/>
  <c r="P146" i="11"/>
  <c r="N209" i="10"/>
  <c r="N73" i="10"/>
  <c r="N206" i="10"/>
  <c r="N69" i="10"/>
  <c r="N202" i="10"/>
  <c r="N67" i="10"/>
  <c r="N200" i="10"/>
  <c r="N64" i="10"/>
  <c r="N197" i="10"/>
  <c r="N62" i="10"/>
  <c r="N193" i="10"/>
  <c r="N56" i="10"/>
  <c r="N189" i="10"/>
  <c r="N54" i="10"/>
  <c r="N187" i="10"/>
  <c r="N49" i="10"/>
  <c r="N184" i="10"/>
  <c r="N45" i="10"/>
  <c r="P291" i="11" l="1"/>
  <c r="P286" i="11" s="1"/>
  <c r="E286" i="11"/>
  <c r="N180" i="10"/>
  <c r="N42" i="10"/>
  <c r="N176" i="10" l="1"/>
  <c r="N39" i="10"/>
  <c r="N174" i="10" l="1"/>
  <c r="N36" i="10"/>
  <c r="N171" i="10"/>
  <c r="N33" i="10"/>
  <c r="N168" i="10"/>
  <c r="N31" i="10"/>
  <c r="N165" i="10"/>
  <c r="N28" i="10" l="1"/>
  <c r="N161" i="10"/>
  <c r="N25" i="10"/>
  <c r="N158" i="10"/>
  <c r="N21" i="10"/>
  <c r="N156" i="10"/>
  <c r="N18" i="10"/>
  <c r="N154" i="10"/>
  <c r="N15" i="10"/>
  <c r="N151" i="10"/>
  <c r="N12" i="10"/>
  <c r="N148" i="10"/>
  <c r="N9" i="10"/>
  <c r="P282" i="10" l="1"/>
  <c r="M278" i="10"/>
  <c r="M289" i="10" s="1"/>
  <c r="L278" i="10"/>
  <c r="L289" i="10" s="1"/>
  <c r="K278" i="10"/>
  <c r="H278" i="10"/>
  <c r="H289" i="10" s="1"/>
  <c r="G278" i="10"/>
  <c r="G146" i="10" s="1"/>
  <c r="D278" i="10"/>
  <c r="D289" i="10" s="1"/>
  <c r="C278" i="10"/>
  <c r="C289" i="10" s="1"/>
  <c r="R277" i="10"/>
  <c r="Q277" i="10"/>
  <c r="P277" i="10"/>
  <c r="O277" i="10"/>
  <c r="F277" i="10"/>
  <c r="E277" i="10"/>
  <c r="R276" i="10"/>
  <c r="Q276" i="10"/>
  <c r="P276" i="10"/>
  <c r="O276" i="10"/>
  <c r="F276" i="10"/>
  <c r="E276" i="10"/>
  <c r="R275" i="10"/>
  <c r="Q275" i="10"/>
  <c r="P275" i="10"/>
  <c r="O275" i="10"/>
  <c r="F275" i="10"/>
  <c r="E275" i="10"/>
  <c r="R274" i="10"/>
  <c r="Q274" i="10"/>
  <c r="F274" i="10"/>
  <c r="E274" i="10"/>
  <c r="O274" i="10" s="1"/>
  <c r="R273" i="10"/>
  <c r="Q273" i="10"/>
  <c r="F273" i="10"/>
  <c r="E273" i="10"/>
  <c r="P273" i="10" s="1"/>
  <c r="R272" i="10"/>
  <c r="Q272" i="10"/>
  <c r="P272" i="10"/>
  <c r="O272" i="10"/>
  <c r="F272" i="10"/>
  <c r="E272" i="10"/>
  <c r="R271" i="10"/>
  <c r="Q271" i="10"/>
  <c r="F271" i="10"/>
  <c r="E271" i="10"/>
  <c r="P271" i="10" s="1"/>
  <c r="R270" i="10"/>
  <c r="Q270" i="10"/>
  <c r="F270" i="10"/>
  <c r="E270" i="10"/>
  <c r="O270" i="10" s="1"/>
  <c r="R269" i="10"/>
  <c r="Q269" i="10"/>
  <c r="P269" i="10"/>
  <c r="O269" i="10"/>
  <c r="F269" i="10"/>
  <c r="E269" i="10"/>
  <c r="R268" i="10"/>
  <c r="Q268" i="10"/>
  <c r="F268" i="10"/>
  <c r="E268" i="10"/>
  <c r="P268" i="10" s="1"/>
  <c r="R267" i="10"/>
  <c r="Q267" i="10"/>
  <c r="F267" i="10"/>
  <c r="E267" i="10"/>
  <c r="P267" i="10" s="1"/>
  <c r="R266" i="10"/>
  <c r="Q266" i="10"/>
  <c r="F266" i="10"/>
  <c r="E266" i="10"/>
  <c r="O266" i="10" s="1"/>
  <c r="R265" i="10"/>
  <c r="Q265" i="10"/>
  <c r="F265" i="10"/>
  <c r="E265" i="10"/>
  <c r="P265" i="10" s="1"/>
  <c r="R264" i="10"/>
  <c r="Q264" i="10"/>
  <c r="P264" i="10"/>
  <c r="O264" i="10"/>
  <c r="F264" i="10"/>
  <c r="E264" i="10"/>
  <c r="R263" i="10"/>
  <c r="Q263" i="10"/>
  <c r="F263" i="10"/>
  <c r="E263" i="10"/>
  <c r="P263" i="10" s="1"/>
  <c r="R262" i="10"/>
  <c r="Q262" i="10"/>
  <c r="F262" i="10"/>
  <c r="E262" i="10"/>
  <c r="O262" i="10" s="1"/>
  <c r="Q261" i="10"/>
  <c r="F261" i="10"/>
  <c r="E261" i="10"/>
  <c r="P261" i="10" s="1"/>
  <c r="R260" i="10"/>
  <c r="Q260" i="10"/>
  <c r="F260" i="10"/>
  <c r="E260" i="10"/>
  <c r="O260" i="10" s="1"/>
  <c r="Q259" i="10"/>
  <c r="P259" i="10"/>
  <c r="O259" i="10"/>
  <c r="R259" i="10"/>
  <c r="F259" i="10"/>
  <c r="E259" i="10"/>
  <c r="R258" i="10"/>
  <c r="Q258" i="10"/>
  <c r="P258" i="10"/>
  <c r="O258" i="10"/>
  <c r="F258" i="10"/>
  <c r="E258" i="10"/>
  <c r="Q257" i="10"/>
  <c r="F257" i="10"/>
  <c r="E257" i="10"/>
  <c r="P257" i="10" s="1"/>
  <c r="R256" i="10"/>
  <c r="Q256" i="10"/>
  <c r="O256" i="10"/>
  <c r="F256" i="10"/>
  <c r="E256" i="10"/>
  <c r="P256" i="10" s="1"/>
  <c r="R255" i="10"/>
  <c r="Q255" i="10"/>
  <c r="P255" i="10"/>
  <c r="O255" i="10"/>
  <c r="F255" i="10"/>
  <c r="E255" i="10"/>
  <c r="R254" i="10"/>
  <c r="Q254" i="10"/>
  <c r="F254" i="10"/>
  <c r="E254" i="10"/>
  <c r="P254" i="10" s="1"/>
  <c r="Q253" i="10"/>
  <c r="R253" i="10"/>
  <c r="F253" i="10"/>
  <c r="E253" i="10"/>
  <c r="P253" i="10" s="1"/>
  <c r="R252" i="10"/>
  <c r="Q252" i="10"/>
  <c r="F252" i="10"/>
  <c r="E252" i="10"/>
  <c r="P252" i="10" s="1"/>
  <c r="R251" i="10"/>
  <c r="Q251" i="10"/>
  <c r="F251" i="10"/>
  <c r="E251" i="10"/>
  <c r="P251" i="10" s="1"/>
  <c r="R250" i="10"/>
  <c r="Q250" i="10"/>
  <c r="P250" i="10"/>
  <c r="F250" i="10"/>
  <c r="E250" i="10"/>
  <c r="O250" i="10" s="1"/>
  <c r="R249" i="10"/>
  <c r="Q249" i="10"/>
  <c r="F249" i="10"/>
  <c r="E249" i="10"/>
  <c r="P249" i="10" s="1"/>
  <c r="R248" i="10"/>
  <c r="Q248" i="10"/>
  <c r="F248" i="10"/>
  <c r="E248" i="10"/>
  <c r="P248" i="10" s="1"/>
  <c r="R247" i="10"/>
  <c r="Q247" i="10"/>
  <c r="F247" i="10"/>
  <c r="E247" i="10"/>
  <c r="P247" i="10" s="1"/>
  <c r="R246" i="10"/>
  <c r="Q246" i="10"/>
  <c r="F246" i="10"/>
  <c r="E246" i="10"/>
  <c r="P246" i="10" s="1"/>
  <c r="R245" i="10"/>
  <c r="Q245" i="10"/>
  <c r="F245" i="10"/>
  <c r="E245" i="10"/>
  <c r="O245" i="10" s="1"/>
  <c r="R244" i="10"/>
  <c r="Q244" i="10"/>
  <c r="P244" i="10"/>
  <c r="O244" i="10"/>
  <c r="F244" i="10"/>
  <c r="E244" i="10"/>
  <c r="R243" i="10"/>
  <c r="Q243" i="10"/>
  <c r="F243" i="10"/>
  <c r="E243" i="10"/>
  <c r="P243" i="10" s="1"/>
  <c r="Q242" i="10"/>
  <c r="F242" i="10"/>
  <c r="E242" i="10"/>
  <c r="P242" i="10" s="1"/>
  <c r="R241" i="10"/>
  <c r="Q241" i="10"/>
  <c r="O241" i="10"/>
  <c r="F241" i="10"/>
  <c r="E241" i="10"/>
  <c r="P241" i="10" s="1"/>
  <c r="R240" i="10"/>
  <c r="Q240" i="10"/>
  <c r="F240" i="10"/>
  <c r="E240" i="10"/>
  <c r="P240" i="10" s="1"/>
  <c r="R239" i="10"/>
  <c r="Q239" i="10"/>
  <c r="F239" i="10"/>
  <c r="E239" i="10"/>
  <c r="P239" i="10" s="1"/>
  <c r="Q238" i="10"/>
  <c r="R238" i="10"/>
  <c r="F238" i="10"/>
  <c r="E238" i="10"/>
  <c r="P238" i="10" s="1"/>
  <c r="R237" i="10"/>
  <c r="Q237" i="10"/>
  <c r="P237" i="10"/>
  <c r="F237" i="10"/>
  <c r="E237" i="10"/>
  <c r="O237" i="10" s="1"/>
  <c r="R236" i="10"/>
  <c r="Q236" i="10"/>
  <c r="F236" i="10"/>
  <c r="E236" i="10"/>
  <c r="O236" i="10" s="1"/>
  <c r="R235" i="10"/>
  <c r="Q235" i="10"/>
  <c r="F235" i="10"/>
  <c r="E235" i="10"/>
  <c r="P235" i="10" s="1"/>
  <c r="R234" i="10"/>
  <c r="Q234" i="10"/>
  <c r="F234" i="10"/>
  <c r="E234" i="10"/>
  <c r="P234" i="10" s="1"/>
  <c r="R233" i="10"/>
  <c r="Q233" i="10"/>
  <c r="F233" i="10"/>
  <c r="E233" i="10"/>
  <c r="P233" i="10" s="1"/>
  <c r="R232" i="10"/>
  <c r="Q232" i="10"/>
  <c r="F232" i="10"/>
  <c r="E232" i="10"/>
  <c r="P232" i="10" s="1"/>
  <c r="R231" i="10"/>
  <c r="Q231" i="10"/>
  <c r="P231" i="10"/>
  <c r="F231" i="10"/>
  <c r="E231" i="10"/>
  <c r="O231" i="10" s="1"/>
  <c r="R230" i="10"/>
  <c r="Q230" i="10"/>
  <c r="P230" i="10"/>
  <c r="O230" i="10"/>
  <c r="F230" i="10"/>
  <c r="E230" i="10"/>
  <c r="Q229" i="10"/>
  <c r="R229" i="10"/>
  <c r="F229" i="10"/>
  <c r="E229" i="10"/>
  <c r="P229" i="10" s="1"/>
  <c r="R228" i="10"/>
  <c r="Q228" i="10"/>
  <c r="F228" i="10"/>
  <c r="E228" i="10"/>
  <c r="P228" i="10" s="1"/>
  <c r="R227" i="10"/>
  <c r="Q227" i="10"/>
  <c r="F227" i="10"/>
  <c r="E227" i="10"/>
  <c r="P227" i="10" s="1"/>
  <c r="R226" i="10"/>
  <c r="Q226" i="10"/>
  <c r="F226" i="10"/>
  <c r="E226" i="10"/>
  <c r="P226" i="10" s="1"/>
  <c r="R225" i="10"/>
  <c r="Q225" i="10"/>
  <c r="F225" i="10"/>
  <c r="E225" i="10"/>
  <c r="P225" i="10" s="1"/>
  <c r="R224" i="10"/>
  <c r="Q224" i="10"/>
  <c r="F224" i="10"/>
  <c r="E224" i="10"/>
  <c r="P224" i="10" s="1"/>
  <c r="R223" i="10"/>
  <c r="Q223" i="10"/>
  <c r="F223" i="10"/>
  <c r="E223" i="10"/>
  <c r="P223" i="10" s="1"/>
  <c r="R222" i="10"/>
  <c r="Q222" i="10"/>
  <c r="F222" i="10"/>
  <c r="E222" i="10"/>
  <c r="P222" i="10" s="1"/>
  <c r="R221" i="10"/>
  <c r="Q221" i="10"/>
  <c r="P221" i="10"/>
  <c r="O221" i="10"/>
  <c r="F221" i="10"/>
  <c r="E221" i="10"/>
  <c r="R220" i="10"/>
  <c r="Q220" i="10"/>
  <c r="F220" i="10"/>
  <c r="E220" i="10"/>
  <c r="P220" i="10" s="1"/>
  <c r="R219" i="10"/>
  <c r="Q219" i="10"/>
  <c r="F219" i="10"/>
  <c r="E219" i="10"/>
  <c r="P219" i="10" s="1"/>
  <c r="R218" i="10"/>
  <c r="Q218" i="10"/>
  <c r="P218" i="10"/>
  <c r="F218" i="10"/>
  <c r="E218" i="10"/>
  <c r="O218" i="10" s="1"/>
  <c r="R217" i="10"/>
  <c r="Q217" i="10"/>
  <c r="F217" i="10"/>
  <c r="E217" i="10"/>
  <c r="P217" i="10" s="1"/>
  <c r="R216" i="10"/>
  <c r="Q216" i="10"/>
  <c r="O216" i="10"/>
  <c r="F216" i="10"/>
  <c r="E216" i="10"/>
  <c r="P216" i="10" s="1"/>
  <c r="R215" i="10"/>
  <c r="Q215" i="10"/>
  <c r="P215" i="10"/>
  <c r="F215" i="10"/>
  <c r="E215" i="10"/>
  <c r="O215" i="10" s="1"/>
  <c r="Q214" i="10"/>
  <c r="R214" i="10"/>
  <c r="F214" i="10"/>
  <c r="E214" i="10"/>
  <c r="P214" i="10" s="1"/>
  <c r="R213" i="10"/>
  <c r="Q213" i="10"/>
  <c r="F213" i="10"/>
  <c r="E213" i="10"/>
  <c r="O213" i="10" s="1"/>
  <c r="R212" i="10"/>
  <c r="Q212" i="10"/>
  <c r="F212" i="10"/>
  <c r="E212" i="10"/>
  <c r="P212" i="10" s="1"/>
  <c r="R211" i="10"/>
  <c r="Q211" i="10"/>
  <c r="F211" i="10"/>
  <c r="E211" i="10"/>
  <c r="P211" i="10" s="1"/>
  <c r="R210" i="10"/>
  <c r="Q210" i="10"/>
  <c r="F210" i="10"/>
  <c r="E210" i="10"/>
  <c r="P210" i="10" s="1"/>
  <c r="Q209" i="10"/>
  <c r="R209" i="10"/>
  <c r="F209" i="10"/>
  <c r="E209" i="10"/>
  <c r="P209" i="10" s="1"/>
  <c r="R208" i="10"/>
  <c r="Q208" i="10"/>
  <c r="P208" i="10"/>
  <c r="F208" i="10"/>
  <c r="E208" i="10"/>
  <c r="O208" i="10" s="1"/>
  <c r="Q207" i="10"/>
  <c r="F207" i="10"/>
  <c r="E207" i="10"/>
  <c r="P207" i="10" s="1"/>
  <c r="R206" i="10"/>
  <c r="Q206" i="10"/>
  <c r="F206" i="10"/>
  <c r="E206" i="10"/>
  <c r="P206" i="10" s="1"/>
  <c r="Q205" i="10"/>
  <c r="R205" i="10"/>
  <c r="F205" i="10"/>
  <c r="E205" i="10"/>
  <c r="P205" i="10" s="1"/>
  <c r="R204" i="10"/>
  <c r="Q204" i="10"/>
  <c r="F204" i="10"/>
  <c r="E204" i="10"/>
  <c r="P204" i="10" s="1"/>
  <c r="Q203" i="10"/>
  <c r="F203" i="10"/>
  <c r="E203" i="10"/>
  <c r="P203" i="10" s="1"/>
  <c r="R202" i="10"/>
  <c r="Q202" i="10"/>
  <c r="F202" i="10"/>
  <c r="E202" i="10"/>
  <c r="P202" i="10" s="1"/>
  <c r="R201" i="10"/>
  <c r="Q201" i="10"/>
  <c r="P201" i="10"/>
  <c r="O201" i="10"/>
  <c r="F201" i="10"/>
  <c r="E201" i="10"/>
  <c r="Q200" i="10"/>
  <c r="R200" i="10"/>
  <c r="F200" i="10"/>
  <c r="E200" i="10"/>
  <c r="P200" i="10" s="1"/>
  <c r="R199" i="10"/>
  <c r="Q199" i="10"/>
  <c r="F199" i="10"/>
  <c r="E199" i="10"/>
  <c r="P199" i="10" s="1"/>
  <c r="R198" i="10"/>
  <c r="Q198" i="10"/>
  <c r="F198" i="10"/>
  <c r="E198" i="10"/>
  <c r="O198" i="10" s="1"/>
  <c r="R197" i="10"/>
  <c r="Q197" i="10"/>
  <c r="F197" i="10"/>
  <c r="E197" i="10"/>
  <c r="O197" i="10" s="1"/>
  <c r="Q196" i="10"/>
  <c r="R196" i="10"/>
  <c r="F196" i="10"/>
  <c r="E196" i="10"/>
  <c r="P196" i="10" s="1"/>
  <c r="R195" i="10"/>
  <c r="Q195" i="10"/>
  <c r="F195" i="10"/>
  <c r="E195" i="10"/>
  <c r="P195" i="10" s="1"/>
  <c r="R194" i="10"/>
  <c r="Q194" i="10"/>
  <c r="O194" i="10"/>
  <c r="F194" i="10"/>
  <c r="E194" i="10"/>
  <c r="P194" i="10" s="1"/>
  <c r="R193" i="10"/>
  <c r="Q193" i="10"/>
  <c r="F193" i="10"/>
  <c r="E193" i="10"/>
  <c r="P193" i="10" s="1"/>
  <c r="R192" i="10"/>
  <c r="Q192" i="10"/>
  <c r="F192" i="10"/>
  <c r="E192" i="10"/>
  <c r="O192" i="10" s="1"/>
  <c r="R191" i="10"/>
  <c r="Q191" i="10"/>
  <c r="P191" i="10"/>
  <c r="O191" i="10"/>
  <c r="F191" i="10"/>
  <c r="E191" i="10"/>
  <c r="R190" i="10"/>
  <c r="Q190" i="10"/>
  <c r="P190" i="10"/>
  <c r="O190" i="10"/>
  <c r="F190" i="10"/>
  <c r="E190" i="10"/>
  <c r="R189" i="10"/>
  <c r="Q189" i="10"/>
  <c r="F189" i="10"/>
  <c r="E189" i="10"/>
  <c r="P189" i="10" s="1"/>
  <c r="R188" i="10"/>
  <c r="Q188" i="10"/>
  <c r="F188" i="10"/>
  <c r="E188" i="10"/>
  <c r="P188" i="10" s="1"/>
  <c r="R187" i="10"/>
  <c r="Q187" i="10"/>
  <c r="F187" i="10"/>
  <c r="E187" i="10"/>
  <c r="O187" i="10" s="1"/>
  <c r="R186" i="10"/>
  <c r="Q186" i="10"/>
  <c r="F186" i="10"/>
  <c r="E186" i="10"/>
  <c r="P186" i="10" s="1"/>
  <c r="Q185" i="10"/>
  <c r="R185" i="10"/>
  <c r="F185" i="10"/>
  <c r="E185" i="10"/>
  <c r="P185" i="10" s="1"/>
  <c r="R184" i="10"/>
  <c r="Q184" i="10"/>
  <c r="F184" i="10"/>
  <c r="E184" i="10"/>
  <c r="P184" i="10" s="1"/>
  <c r="R183" i="10"/>
  <c r="Q183" i="10"/>
  <c r="O183" i="10"/>
  <c r="F183" i="10"/>
  <c r="E183" i="10"/>
  <c r="P183" i="10" s="1"/>
  <c r="R182" i="10"/>
  <c r="Q182" i="10"/>
  <c r="P182" i="10"/>
  <c r="O182" i="10"/>
  <c r="F182" i="10"/>
  <c r="E182" i="10"/>
  <c r="R181" i="10"/>
  <c r="Q181" i="10"/>
  <c r="F181" i="10"/>
  <c r="E181" i="10"/>
  <c r="P181" i="10" s="1"/>
  <c r="R180" i="10"/>
  <c r="Q180" i="10"/>
  <c r="F180" i="10"/>
  <c r="E180" i="10"/>
  <c r="P180" i="10" s="1"/>
  <c r="R179" i="10"/>
  <c r="Q179" i="10"/>
  <c r="O179" i="10"/>
  <c r="F179" i="10"/>
  <c r="E179" i="10"/>
  <c r="P179" i="10" s="1"/>
  <c r="R178" i="10"/>
  <c r="Q178" i="10"/>
  <c r="F178" i="10"/>
  <c r="E178" i="10"/>
  <c r="P178" i="10" s="1"/>
  <c r="R177" i="10"/>
  <c r="Q177" i="10"/>
  <c r="F177" i="10"/>
  <c r="E177" i="10"/>
  <c r="P177" i="10" s="1"/>
  <c r="Q176" i="10"/>
  <c r="R176" i="10"/>
  <c r="F176" i="10"/>
  <c r="E176" i="10"/>
  <c r="P176" i="10" s="1"/>
  <c r="R175" i="10"/>
  <c r="Q175" i="10"/>
  <c r="F175" i="10"/>
  <c r="E175" i="10"/>
  <c r="P175" i="10" s="1"/>
  <c r="Q174" i="10"/>
  <c r="F174" i="10"/>
  <c r="E174" i="10"/>
  <c r="P174" i="10" s="1"/>
  <c r="R173" i="10"/>
  <c r="Q173" i="10"/>
  <c r="F173" i="10"/>
  <c r="E173" i="10"/>
  <c r="P173" i="10" s="1"/>
  <c r="R172" i="10"/>
  <c r="Q172" i="10"/>
  <c r="P172" i="10"/>
  <c r="O172" i="10"/>
  <c r="F172" i="10"/>
  <c r="E172" i="10"/>
  <c r="Q171" i="10"/>
  <c r="R171" i="10"/>
  <c r="F171" i="10"/>
  <c r="E171" i="10"/>
  <c r="P171" i="10" s="1"/>
  <c r="R170" i="10"/>
  <c r="Q170" i="10"/>
  <c r="F170" i="10"/>
  <c r="E170" i="10"/>
  <c r="P170" i="10" s="1"/>
  <c r="R169" i="10"/>
  <c r="Q169" i="10"/>
  <c r="F169" i="10"/>
  <c r="E169" i="10"/>
  <c r="P169" i="10" s="1"/>
  <c r="R168" i="10"/>
  <c r="Q168" i="10"/>
  <c r="F168" i="10"/>
  <c r="E168" i="10"/>
  <c r="P168" i="10" s="1"/>
  <c r="R167" i="10"/>
  <c r="Q167" i="10"/>
  <c r="F167" i="10"/>
  <c r="E167" i="10"/>
  <c r="P167" i="10" s="1"/>
  <c r="R166" i="10"/>
  <c r="Q166" i="10"/>
  <c r="F166" i="10"/>
  <c r="E166" i="10"/>
  <c r="P166" i="10" s="1"/>
  <c r="R165" i="10"/>
  <c r="Q165" i="10"/>
  <c r="O165" i="10"/>
  <c r="F165" i="10"/>
  <c r="E165" i="10"/>
  <c r="P165" i="10" s="1"/>
  <c r="R164" i="10"/>
  <c r="Q164" i="10"/>
  <c r="O164" i="10"/>
  <c r="F164" i="10"/>
  <c r="E164" i="10"/>
  <c r="P164" i="10" s="1"/>
  <c r="R163" i="10"/>
  <c r="Q163" i="10"/>
  <c r="F163" i="10"/>
  <c r="E163" i="10"/>
  <c r="O163" i="10" s="1"/>
  <c r="R162" i="10"/>
  <c r="Q162" i="10"/>
  <c r="P162" i="10"/>
  <c r="F162" i="10"/>
  <c r="E162" i="10"/>
  <c r="O162" i="10" s="1"/>
  <c r="R161" i="10"/>
  <c r="Q161" i="10"/>
  <c r="F161" i="10"/>
  <c r="E161" i="10"/>
  <c r="P161" i="10" s="1"/>
  <c r="Q160" i="10"/>
  <c r="F160" i="10"/>
  <c r="E160" i="10"/>
  <c r="P160" i="10" s="1"/>
  <c r="R159" i="10"/>
  <c r="Q159" i="10"/>
  <c r="F159" i="10"/>
  <c r="E159" i="10"/>
  <c r="P159" i="10" s="1"/>
  <c r="R158" i="10"/>
  <c r="Q158" i="10"/>
  <c r="P158" i="10"/>
  <c r="F158" i="10"/>
  <c r="E158" i="10"/>
  <c r="O158" i="10" s="1"/>
  <c r="R157" i="10"/>
  <c r="Q157" i="10"/>
  <c r="F157" i="10"/>
  <c r="E157" i="10"/>
  <c r="P157" i="10" s="1"/>
  <c r="Q156" i="10"/>
  <c r="R156" i="10"/>
  <c r="F156" i="10"/>
  <c r="E156" i="10"/>
  <c r="P156" i="10" s="1"/>
  <c r="R155" i="10"/>
  <c r="Q155" i="10"/>
  <c r="F155" i="10"/>
  <c r="E155" i="10"/>
  <c r="O155" i="10" s="1"/>
  <c r="Q154" i="10"/>
  <c r="R154" i="10"/>
  <c r="F154" i="10"/>
  <c r="E154" i="10"/>
  <c r="P154" i="10" s="1"/>
  <c r="R153" i="10"/>
  <c r="Q153" i="10"/>
  <c r="F153" i="10"/>
  <c r="E153" i="10"/>
  <c r="P153" i="10" s="1"/>
  <c r="R152" i="10"/>
  <c r="Q152" i="10"/>
  <c r="F152" i="10"/>
  <c r="E152" i="10"/>
  <c r="P152" i="10" s="1"/>
  <c r="R151" i="10"/>
  <c r="Q151" i="10"/>
  <c r="F151" i="10"/>
  <c r="E151" i="10"/>
  <c r="P151" i="10" s="1"/>
  <c r="R150" i="10"/>
  <c r="Q150" i="10"/>
  <c r="F150" i="10"/>
  <c r="E150" i="10"/>
  <c r="P150" i="10" s="1"/>
  <c r="R149" i="10"/>
  <c r="Q149" i="10"/>
  <c r="P149" i="10"/>
  <c r="F149" i="10"/>
  <c r="E149" i="10"/>
  <c r="O149" i="10" s="1"/>
  <c r="Q148" i="10"/>
  <c r="F148" i="10"/>
  <c r="E148" i="10"/>
  <c r="P148" i="10" s="1"/>
  <c r="R147" i="10"/>
  <c r="Q147" i="10"/>
  <c r="F147" i="10"/>
  <c r="E147" i="10"/>
  <c r="P147" i="10" s="1"/>
  <c r="P142" i="10"/>
  <c r="M138" i="10"/>
  <c r="M287" i="10" s="1"/>
  <c r="L138" i="10"/>
  <c r="L287" i="10" s="1"/>
  <c r="K138" i="10"/>
  <c r="K7" i="10" s="1"/>
  <c r="H138" i="10"/>
  <c r="H287" i="10" s="1"/>
  <c r="G138" i="10"/>
  <c r="G287" i="10" s="1"/>
  <c r="D138" i="10"/>
  <c r="D287" i="10" s="1"/>
  <c r="C138" i="10"/>
  <c r="C287" i="10" s="1"/>
  <c r="R137" i="10"/>
  <c r="Q137" i="10"/>
  <c r="O137" i="10"/>
  <c r="F137" i="10"/>
  <c r="E137" i="10"/>
  <c r="P137" i="10" s="1"/>
  <c r="R136" i="10"/>
  <c r="Q136" i="10"/>
  <c r="O136" i="10"/>
  <c r="F136" i="10"/>
  <c r="E136" i="10"/>
  <c r="P136" i="10" s="1"/>
  <c r="R135" i="10"/>
  <c r="Q135" i="10"/>
  <c r="O135" i="10"/>
  <c r="F135" i="10"/>
  <c r="E135" i="10"/>
  <c r="P135" i="10" s="1"/>
  <c r="R134" i="10"/>
  <c r="Q134" i="10"/>
  <c r="P134" i="10"/>
  <c r="F134" i="10"/>
  <c r="E134" i="10"/>
  <c r="O134" i="10" s="1"/>
  <c r="R133" i="10"/>
  <c r="Q133" i="10"/>
  <c r="F133" i="10"/>
  <c r="E133" i="10"/>
  <c r="P133" i="10" s="1"/>
  <c r="R132" i="10"/>
  <c r="Q132" i="10"/>
  <c r="O132" i="10"/>
  <c r="F132" i="10"/>
  <c r="E132" i="10"/>
  <c r="P132" i="10" s="1"/>
  <c r="R131" i="10"/>
  <c r="Q131" i="10"/>
  <c r="P131" i="10"/>
  <c r="F131" i="10"/>
  <c r="E131" i="10"/>
  <c r="O131" i="10" s="1"/>
  <c r="R130" i="10"/>
  <c r="Q130" i="10"/>
  <c r="F130" i="10"/>
  <c r="E130" i="10"/>
  <c r="P130" i="10" s="1"/>
  <c r="R129" i="10"/>
  <c r="Q129" i="10"/>
  <c r="O129" i="10"/>
  <c r="F129" i="10"/>
  <c r="E129" i="10"/>
  <c r="P129" i="10" s="1"/>
  <c r="R128" i="10"/>
  <c r="Q128" i="10"/>
  <c r="F128" i="10"/>
  <c r="E128" i="10"/>
  <c r="P128" i="10" s="1"/>
  <c r="R127" i="10"/>
  <c r="Q127" i="10"/>
  <c r="F127" i="10"/>
  <c r="E127" i="10"/>
  <c r="P127" i="10" s="1"/>
  <c r="R126" i="10"/>
  <c r="Q126" i="10"/>
  <c r="F126" i="10"/>
  <c r="E126" i="10"/>
  <c r="P126" i="10" s="1"/>
  <c r="R125" i="10"/>
  <c r="Q125" i="10"/>
  <c r="F125" i="10"/>
  <c r="E125" i="10"/>
  <c r="P125" i="10" s="1"/>
  <c r="R124" i="10"/>
  <c r="Q124" i="10"/>
  <c r="F124" i="10"/>
  <c r="E124" i="10"/>
  <c r="P124" i="10" s="1"/>
  <c r="R123" i="10"/>
  <c r="Q123" i="10"/>
  <c r="P123" i="10"/>
  <c r="O123" i="10"/>
  <c r="F123" i="10"/>
  <c r="E123" i="10"/>
  <c r="R122" i="10"/>
  <c r="Q122" i="10"/>
  <c r="F122" i="10"/>
  <c r="E122" i="10"/>
  <c r="P122" i="10" s="1"/>
  <c r="R121" i="10"/>
  <c r="Q121" i="10"/>
  <c r="F121" i="10"/>
  <c r="E121" i="10"/>
  <c r="P121" i="10" s="1"/>
  <c r="R120" i="10"/>
  <c r="Q120" i="10"/>
  <c r="O120" i="10"/>
  <c r="F120" i="10"/>
  <c r="E120" i="10"/>
  <c r="P120" i="10" s="1"/>
  <c r="R119" i="10"/>
  <c r="Q119" i="10"/>
  <c r="O119" i="10"/>
  <c r="F119" i="10"/>
  <c r="E119" i="10"/>
  <c r="P119" i="10" s="1"/>
  <c r="R118" i="10"/>
  <c r="Q118" i="10"/>
  <c r="F118" i="10"/>
  <c r="E118" i="10"/>
  <c r="O118" i="10" s="1"/>
  <c r="R117" i="10"/>
  <c r="Q117" i="10"/>
  <c r="F117" i="10"/>
  <c r="E117" i="10"/>
  <c r="P117" i="10" s="1"/>
  <c r="R116" i="10"/>
  <c r="Q116" i="10"/>
  <c r="F116" i="10"/>
  <c r="E116" i="10"/>
  <c r="P116" i="10" s="1"/>
  <c r="R115" i="10"/>
  <c r="Q115" i="10"/>
  <c r="F115" i="10"/>
  <c r="E115" i="10"/>
  <c r="O115" i="10" s="1"/>
  <c r="Q114" i="10"/>
  <c r="P114" i="10"/>
  <c r="R114" i="10"/>
  <c r="F114" i="10"/>
  <c r="E114" i="10"/>
  <c r="R113" i="10"/>
  <c r="Q113" i="10"/>
  <c r="F113" i="10"/>
  <c r="E113" i="10"/>
  <c r="P113" i="10" s="1"/>
  <c r="R112" i="10"/>
  <c r="Q112" i="10"/>
  <c r="F112" i="10"/>
  <c r="E112" i="10"/>
  <c r="P112" i="10" s="1"/>
  <c r="R111" i="10"/>
  <c r="Q111" i="10"/>
  <c r="O111" i="10"/>
  <c r="F111" i="10"/>
  <c r="E111" i="10"/>
  <c r="P111" i="10" s="1"/>
  <c r="R110" i="10"/>
  <c r="Q110" i="10"/>
  <c r="F110" i="10"/>
  <c r="E110" i="10"/>
  <c r="P110" i="10" s="1"/>
  <c r="Q109" i="10"/>
  <c r="R109" i="10"/>
  <c r="F109" i="10"/>
  <c r="E109" i="10"/>
  <c r="O109" i="10" s="1"/>
  <c r="R108" i="10"/>
  <c r="Q108" i="10"/>
  <c r="F108" i="10"/>
  <c r="E108" i="10"/>
  <c r="P108" i="10" s="1"/>
  <c r="Q107" i="10"/>
  <c r="F107" i="10"/>
  <c r="E107" i="10"/>
  <c r="P107" i="10" s="1"/>
  <c r="R106" i="10"/>
  <c r="Q106" i="10"/>
  <c r="O106" i="10"/>
  <c r="F106" i="10"/>
  <c r="E106" i="10"/>
  <c r="P106" i="10" s="1"/>
  <c r="R105" i="10"/>
  <c r="Q105" i="10"/>
  <c r="F105" i="10"/>
  <c r="E105" i="10"/>
  <c r="P105" i="10" s="1"/>
  <c r="Q104" i="10"/>
  <c r="P104" i="10"/>
  <c r="R104" i="10"/>
  <c r="F104" i="10"/>
  <c r="E104" i="10"/>
  <c r="O104" i="10" s="1"/>
  <c r="R103" i="10"/>
  <c r="Q103" i="10"/>
  <c r="F103" i="10"/>
  <c r="E103" i="10"/>
  <c r="P103" i="10" s="1"/>
  <c r="R102" i="10"/>
  <c r="Q102" i="10"/>
  <c r="P102" i="10"/>
  <c r="F102" i="10"/>
  <c r="E102" i="10"/>
  <c r="O102" i="10" s="1"/>
  <c r="R101" i="10"/>
  <c r="Q101" i="10"/>
  <c r="F101" i="10"/>
  <c r="E101" i="10"/>
  <c r="P101" i="10" s="1"/>
  <c r="R100" i="10"/>
  <c r="Q100" i="10"/>
  <c r="P100" i="10"/>
  <c r="O100" i="10"/>
  <c r="F100" i="10"/>
  <c r="E100" i="10"/>
  <c r="R99" i="10"/>
  <c r="Q99" i="10"/>
  <c r="F99" i="10"/>
  <c r="E99" i="10"/>
  <c r="P99" i="10" s="1"/>
  <c r="Q98" i="10"/>
  <c r="R98" i="10"/>
  <c r="F98" i="10"/>
  <c r="E98" i="10"/>
  <c r="P98" i="10" s="1"/>
  <c r="R97" i="10"/>
  <c r="Q97" i="10"/>
  <c r="F97" i="10"/>
  <c r="E97" i="10"/>
  <c r="O97" i="10" s="1"/>
  <c r="R96" i="10"/>
  <c r="Q96" i="10"/>
  <c r="F96" i="10"/>
  <c r="E96" i="10"/>
  <c r="O96" i="10" s="1"/>
  <c r="R95" i="10"/>
  <c r="Q95" i="10"/>
  <c r="O95" i="10"/>
  <c r="F95" i="10"/>
  <c r="E95" i="10"/>
  <c r="P95" i="10" s="1"/>
  <c r="R94" i="10"/>
  <c r="Q94" i="10"/>
  <c r="F94" i="10"/>
  <c r="E94" i="10"/>
  <c r="P94" i="10" s="1"/>
  <c r="Q93" i="10"/>
  <c r="R93" i="10"/>
  <c r="F93" i="10"/>
  <c r="E93" i="10"/>
  <c r="P93" i="10" s="1"/>
  <c r="R92" i="10"/>
  <c r="Q92" i="10"/>
  <c r="F92" i="10"/>
  <c r="E92" i="10"/>
  <c r="O92" i="10" s="1"/>
  <c r="R91" i="10"/>
  <c r="Q91" i="10"/>
  <c r="F91" i="10"/>
  <c r="E91" i="10"/>
  <c r="P91" i="10" s="1"/>
  <c r="R90" i="10"/>
  <c r="Q90" i="10"/>
  <c r="P90" i="10"/>
  <c r="O90" i="10"/>
  <c r="F90" i="10"/>
  <c r="E90" i="10"/>
  <c r="Q89" i="10"/>
  <c r="R89" i="10"/>
  <c r="F89" i="10"/>
  <c r="E89" i="10"/>
  <c r="P89" i="10" s="1"/>
  <c r="R88" i="10"/>
  <c r="Q88" i="10"/>
  <c r="F88" i="10"/>
  <c r="E88" i="10"/>
  <c r="O88" i="10" s="1"/>
  <c r="R87" i="10"/>
  <c r="Q87" i="10"/>
  <c r="F87" i="10"/>
  <c r="E87" i="10"/>
  <c r="P87" i="10" s="1"/>
  <c r="R86" i="10"/>
  <c r="Q86" i="10"/>
  <c r="F86" i="10"/>
  <c r="E86" i="10"/>
  <c r="P86" i="10" s="1"/>
  <c r="R85" i="10"/>
  <c r="Q85" i="10"/>
  <c r="F85" i="10"/>
  <c r="E85" i="10"/>
  <c r="P85" i="10" s="1"/>
  <c r="R84" i="10"/>
  <c r="Q84" i="10"/>
  <c r="F84" i="10"/>
  <c r="E84" i="10"/>
  <c r="P84" i="10" s="1"/>
  <c r="R83" i="10"/>
  <c r="Q83" i="10"/>
  <c r="F83" i="10"/>
  <c r="E83" i="10"/>
  <c r="P83" i="10" s="1"/>
  <c r="Q82" i="10"/>
  <c r="P82" i="10"/>
  <c r="O82" i="10"/>
  <c r="F82" i="10"/>
  <c r="E82" i="10"/>
  <c r="R81" i="10"/>
  <c r="Q81" i="10"/>
  <c r="F81" i="10"/>
  <c r="E81" i="10"/>
  <c r="P81" i="10" s="1"/>
  <c r="R80" i="10"/>
  <c r="Q80" i="10"/>
  <c r="F80" i="10"/>
  <c r="E80" i="10"/>
  <c r="P80" i="10" s="1"/>
  <c r="R79" i="10"/>
  <c r="Q79" i="10"/>
  <c r="F79" i="10"/>
  <c r="E79" i="10"/>
  <c r="O79" i="10" s="1"/>
  <c r="Q78" i="10"/>
  <c r="R78" i="10"/>
  <c r="F78" i="10"/>
  <c r="E78" i="10"/>
  <c r="P78" i="10" s="1"/>
  <c r="R77" i="10"/>
  <c r="Q77" i="10"/>
  <c r="P77" i="10"/>
  <c r="F77" i="10"/>
  <c r="E77" i="10"/>
  <c r="O77" i="10" s="1"/>
  <c r="R76" i="10"/>
  <c r="Q76" i="10"/>
  <c r="F76" i="10"/>
  <c r="E76" i="10"/>
  <c r="O76" i="10" s="1"/>
  <c r="R75" i="10"/>
  <c r="Q75" i="10"/>
  <c r="F75" i="10"/>
  <c r="E75" i="10"/>
  <c r="P75" i="10" s="1"/>
  <c r="R74" i="10"/>
  <c r="Q74" i="10"/>
  <c r="P74" i="10"/>
  <c r="O74" i="10"/>
  <c r="F74" i="10"/>
  <c r="E74" i="10"/>
  <c r="R73" i="10"/>
  <c r="Q73" i="10"/>
  <c r="F73" i="10"/>
  <c r="E73" i="10"/>
  <c r="P73" i="10" s="1"/>
  <c r="R72" i="10"/>
  <c r="Q72" i="10"/>
  <c r="F72" i="10"/>
  <c r="E72" i="10"/>
  <c r="P72" i="10" s="1"/>
  <c r="R71" i="10"/>
  <c r="Q71" i="10"/>
  <c r="P71" i="10"/>
  <c r="F71" i="10"/>
  <c r="E71" i="10"/>
  <c r="O71" i="10" s="1"/>
  <c r="R70" i="10"/>
  <c r="Q70" i="10"/>
  <c r="P70" i="10"/>
  <c r="F70" i="10"/>
  <c r="E70" i="10"/>
  <c r="O70" i="10" s="1"/>
  <c r="Q69" i="10"/>
  <c r="R69" i="10"/>
  <c r="F69" i="10"/>
  <c r="E69" i="10"/>
  <c r="O69" i="10" s="1"/>
  <c r="R68" i="10"/>
  <c r="Q68" i="10"/>
  <c r="F68" i="10"/>
  <c r="E68" i="10"/>
  <c r="P68" i="10" s="1"/>
  <c r="R67" i="10"/>
  <c r="Q67" i="10"/>
  <c r="F67" i="10"/>
  <c r="E67" i="10"/>
  <c r="P67" i="10" s="1"/>
  <c r="R66" i="10"/>
  <c r="Q66" i="10"/>
  <c r="F66" i="10"/>
  <c r="E66" i="10"/>
  <c r="O66" i="10" s="1"/>
  <c r="Q65" i="10"/>
  <c r="R65" i="10"/>
  <c r="F65" i="10"/>
  <c r="E65" i="10"/>
  <c r="P65" i="10" s="1"/>
  <c r="R64" i="10"/>
  <c r="Q64" i="10"/>
  <c r="F64" i="10"/>
  <c r="E64" i="10"/>
  <c r="P64" i="10" s="1"/>
  <c r="R63" i="10"/>
  <c r="Q63" i="10"/>
  <c r="O63" i="10"/>
  <c r="F63" i="10"/>
  <c r="E63" i="10"/>
  <c r="P63" i="10" s="1"/>
  <c r="R62" i="10"/>
  <c r="Q62" i="10"/>
  <c r="F62" i="10"/>
  <c r="E62" i="10"/>
  <c r="P62" i="10" s="1"/>
  <c r="R61" i="10"/>
  <c r="Q61" i="10"/>
  <c r="F61" i="10"/>
  <c r="E61" i="10"/>
  <c r="P61" i="10" s="1"/>
  <c r="R60" i="10"/>
  <c r="Q60" i="10"/>
  <c r="P60" i="10"/>
  <c r="O60" i="10"/>
  <c r="F60" i="10"/>
  <c r="E60" i="10"/>
  <c r="R59" i="10"/>
  <c r="Q59" i="10"/>
  <c r="F59" i="10"/>
  <c r="E59" i="10"/>
  <c r="P59" i="10" s="1"/>
  <c r="R58" i="10"/>
  <c r="Q58" i="10"/>
  <c r="F58" i="10"/>
  <c r="E58" i="10"/>
  <c r="P58" i="10" s="1"/>
  <c r="R57" i="10"/>
  <c r="Q57" i="10"/>
  <c r="F57" i="10"/>
  <c r="E57" i="10"/>
  <c r="P57" i="10" s="1"/>
  <c r="R56" i="10"/>
  <c r="Q56" i="10"/>
  <c r="F56" i="10"/>
  <c r="E56" i="10"/>
  <c r="O56" i="10" s="1"/>
  <c r="Q55" i="10"/>
  <c r="R55" i="10"/>
  <c r="F55" i="10"/>
  <c r="E55" i="10"/>
  <c r="P55" i="10" s="1"/>
  <c r="R54" i="10"/>
  <c r="Q54" i="10"/>
  <c r="F54" i="10"/>
  <c r="E54" i="10"/>
  <c r="O54" i="10" s="1"/>
  <c r="R53" i="10"/>
  <c r="Q53" i="10"/>
  <c r="F53" i="10"/>
  <c r="E53" i="10"/>
  <c r="O53" i="10" s="1"/>
  <c r="Q52" i="10"/>
  <c r="P52" i="10"/>
  <c r="O52" i="10"/>
  <c r="F52" i="10"/>
  <c r="E52" i="10"/>
  <c r="R51" i="10"/>
  <c r="Q51" i="10"/>
  <c r="F51" i="10"/>
  <c r="E51" i="10"/>
  <c r="P51" i="10" s="1"/>
  <c r="Q50" i="10"/>
  <c r="R50" i="10"/>
  <c r="F50" i="10"/>
  <c r="E50" i="10"/>
  <c r="P50" i="10" s="1"/>
  <c r="R49" i="10"/>
  <c r="Q49" i="10"/>
  <c r="F49" i="10"/>
  <c r="E49" i="10"/>
  <c r="P49" i="10" s="1"/>
  <c r="R48" i="10"/>
  <c r="Q48" i="10"/>
  <c r="F48" i="10"/>
  <c r="E48" i="10"/>
  <c r="O48" i="10" s="1"/>
  <c r="Q47" i="10"/>
  <c r="P47" i="10"/>
  <c r="R47" i="10"/>
  <c r="F47" i="10"/>
  <c r="E47" i="10"/>
  <c r="R46" i="10"/>
  <c r="Q46" i="10"/>
  <c r="F46" i="10"/>
  <c r="E46" i="10"/>
  <c r="P46" i="10" s="1"/>
  <c r="Q45" i="10"/>
  <c r="R45" i="10"/>
  <c r="F45" i="10"/>
  <c r="E45" i="10"/>
  <c r="P45" i="10" s="1"/>
  <c r="R44" i="10"/>
  <c r="Q44" i="10"/>
  <c r="F44" i="10"/>
  <c r="E44" i="10"/>
  <c r="P44" i="10" s="1"/>
  <c r="R43" i="10"/>
  <c r="Q43" i="10"/>
  <c r="P43" i="10"/>
  <c r="F43" i="10"/>
  <c r="E43" i="10"/>
  <c r="O43" i="10" s="1"/>
  <c r="R42" i="10"/>
  <c r="Q42" i="10"/>
  <c r="F42" i="10"/>
  <c r="E42" i="10"/>
  <c r="P42" i="10" s="1"/>
  <c r="R41" i="10"/>
  <c r="Q41" i="10"/>
  <c r="F41" i="10"/>
  <c r="E41" i="10"/>
  <c r="P41" i="10" s="1"/>
  <c r="R40" i="10"/>
  <c r="Q40" i="10"/>
  <c r="P40" i="10"/>
  <c r="F40" i="10"/>
  <c r="E40" i="10"/>
  <c r="O40" i="10" s="1"/>
  <c r="Q39" i="10"/>
  <c r="R39" i="10"/>
  <c r="F39" i="10"/>
  <c r="E39" i="10"/>
  <c r="P39" i="10" s="1"/>
  <c r="R38" i="10"/>
  <c r="Q38" i="10"/>
  <c r="P38" i="10"/>
  <c r="F38" i="10"/>
  <c r="E38" i="10"/>
  <c r="O38" i="10" s="1"/>
  <c r="R37" i="10"/>
  <c r="Q37" i="10"/>
  <c r="F37" i="10"/>
  <c r="E37" i="10"/>
  <c r="P37" i="10" s="1"/>
  <c r="R36" i="10"/>
  <c r="Q36" i="10"/>
  <c r="F36" i="10"/>
  <c r="E36" i="10"/>
  <c r="P36" i="10" s="1"/>
  <c r="R35" i="10"/>
  <c r="Q35" i="10"/>
  <c r="F35" i="10"/>
  <c r="E35" i="10"/>
  <c r="P35" i="10" s="1"/>
  <c r="R34" i="10"/>
  <c r="Q34" i="10"/>
  <c r="F34" i="10"/>
  <c r="E34" i="10"/>
  <c r="P34" i="10" s="1"/>
  <c r="R33" i="10"/>
  <c r="Q33" i="10"/>
  <c r="F33" i="10"/>
  <c r="E33" i="10"/>
  <c r="P33" i="10" s="1"/>
  <c r="R32" i="10"/>
  <c r="Q32" i="10"/>
  <c r="P32" i="10"/>
  <c r="F32" i="10"/>
  <c r="E32" i="10"/>
  <c r="O32" i="10" s="1"/>
  <c r="R31" i="10"/>
  <c r="Q31" i="10"/>
  <c r="F31" i="10"/>
  <c r="E31" i="10"/>
  <c r="P31" i="10" s="1"/>
  <c r="R30" i="10"/>
  <c r="Q30" i="10"/>
  <c r="O30" i="10"/>
  <c r="F30" i="10"/>
  <c r="E30" i="10"/>
  <c r="P30" i="10" s="1"/>
  <c r="Q29" i="10"/>
  <c r="R29" i="10"/>
  <c r="F29" i="10"/>
  <c r="E29" i="10"/>
  <c r="P29" i="10" s="1"/>
  <c r="R28" i="10"/>
  <c r="Q28" i="10"/>
  <c r="F28" i="10"/>
  <c r="E28" i="10"/>
  <c r="O28" i="10" s="1"/>
  <c r="R27" i="10"/>
  <c r="Q27" i="10"/>
  <c r="F27" i="10"/>
  <c r="E27" i="10"/>
  <c r="P27" i="10" s="1"/>
  <c r="R26" i="10"/>
  <c r="Q26" i="10"/>
  <c r="P26" i="10"/>
  <c r="F26" i="10"/>
  <c r="E26" i="10"/>
  <c r="O26" i="10" s="1"/>
  <c r="Q25" i="10"/>
  <c r="R25" i="10"/>
  <c r="F25" i="10"/>
  <c r="E25" i="10"/>
  <c r="P25" i="10" s="1"/>
  <c r="R24" i="10"/>
  <c r="Q24" i="10"/>
  <c r="F24" i="10"/>
  <c r="E24" i="10"/>
  <c r="P24" i="10" s="1"/>
  <c r="R23" i="10"/>
  <c r="Q23" i="10"/>
  <c r="F23" i="10"/>
  <c r="E23" i="10"/>
  <c r="O23" i="10" s="1"/>
  <c r="Q22" i="10"/>
  <c r="P22" i="10"/>
  <c r="O22" i="10"/>
  <c r="F22" i="10"/>
  <c r="E22" i="10"/>
  <c r="R21" i="10"/>
  <c r="Q21" i="10"/>
  <c r="F21" i="10"/>
  <c r="E21" i="10"/>
  <c r="P21" i="10" s="1"/>
  <c r="R20" i="10"/>
  <c r="Q20" i="10"/>
  <c r="P20" i="10"/>
  <c r="F20" i="10"/>
  <c r="E20" i="10"/>
  <c r="O20" i="10" s="1"/>
  <c r="R19" i="10"/>
  <c r="Q19" i="10"/>
  <c r="F19" i="10"/>
  <c r="E19" i="10"/>
  <c r="O19" i="10" s="1"/>
  <c r="Q18" i="10"/>
  <c r="R18" i="10"/>
  <c r="F18" i="10"/>
  <c r="E18" i="10"/>
  <c r="P18" i="10" s="1"/>
  <c r="R17" i="10"/>
  <c r="Q17" i="10"/>
  <c r="F17" i="10"/>
  <c r="E17" i="10"/>
  <c r="P17" i="10" s="1"/>
  <c r="R16" i="10"/>
  <c r="Q16" i="10"/>
  <c r="P16" i="10"/>
  <c r="F16" i="10"/>
  <c r="E16" i="10"/>
  <c r="O16" i="10" s="1"/>
  <c r="R15" i="10"/>
  <c r="Q15" i="10"/>
  <c r="F15" i="10"/>
  <c r="E15" i="10"/>
  <c r="P15" i="10" s="1"/>
  <c r="R14" i="10"/>
  <c r="Q14" i="10"/>
  <c r="P14" i="10"/>
  <c r="F14" i="10"/>
  <c r="E14" i="10"/>
  <c r="O14" i="10" s="1"/>
  <c r="R13" i="10"/>
  <c r="Q13" i="10"/>
  <c r="F13" i="10"/>
  <c r="E13" i="10"/>
  <c r="P13" i="10" s="1"/>
  <c r="R12" i="10"/>
  <c r="Q12" i="10"/>
  <c r="F12" i="10"/>
  <c r="E12" i="10"/>
  <c r="P12" i="10" s="1"/>
  <c r="R11" i="10"/>
  <c r="Q11" i="10"/>
  <c r="P11" i="10"/>
  <c r="O11" i="10"/>
  <c r="F11" i="10"/>
  <c r="E11" i="10"/>
  <c r="R10" i="10"/>
  <c r="Q10" i="10"/>
  <c r="F10" i="10"/>
  <c r="E10" i="10"/>
  <c r="P10" i="10" s="1"/>
  <c r="Q9" i="10"/>
  <c r="R9" i="10"/>
  <c r="F9" i="10"/>
  <c r="E9" i="10"/>
  <c r="P9" i="10" s="1"/>
  <c r="R8" i="10"/>
  <c r="Q8" i="10"/>
  <c r="O8" i="10"/>
  <c r="F8" i="10"/>
  <c r="E8" i="10"/>
  <c r="P8" i="10" s="1"/>
  <c r="O247" i="10" l="1"/>
  <c r="P115" i="10"/>
  <c r="O112" i="10"/>
  <c r="P109" i="10"/>
  <c r="O107" i="10"/>
  <c r="P236" i="10"/>
  <c r="P88" i="10"/>
  <c r="O222" i="10"/>
  <c r="O85" i="10"/>
  <c r="O81" i="10"/>
  <c r="P76" i="10"/>
  <c r="O67" i="10"/>
  <c r="P56" i="10"/>
  <c r="P54" i="10"/>
  <c r="O45" i="10"/>
  <c r="O36" i="10"/>
  <c r="O33" i="10"/>
  <c r="L7" i="10"/>
  <c r="O31" i="10"/>
  <c r="O161" i="10"/>
  <c r="M7" i="10"/>
  <c r="D7" i="10"/>
  <c r="M146" i="10"/>
  <c r="O151" i="10"/>
  <c r="H7" i="10"/>
  <c r="I7" i="10" s="1"/>
  <c r="G7" i="10"/>
  <c r="M291" i="10"/>
  <c r="M286" i="10" s="1"/>
  <c r="J278" i="10"/>
  <c r="J289" i="10" s="1"/>
  <c r="K146" i="10"/>
  <c r="H146" i="10"/>
  <c r="I146" i="10" s="1"/>
  <c r="D146" i="10"/>
  <c r="D291" i="10"/>
  <c r="D286" i="10" s="1"/>
  <c r="C7" i="10"/>
  <c r="H291" i="10"/>
  <c r="H286" i="10" s="1"/>
  <c r="F278" i="10"/>
  <c r="F146" i="10" s="1"/>
  <c r="G289" i="10"/>
  <c r="G291" i="10" s="1"/>
  <c r="G286" i="10" s="1"/>
  <c r="O147" i="10"/>
  <c r="P155" i="10"/>
  <c r="O181" i="10"/>
  <c r="P187" i="10"/>
  <c r="O193" i="10"/>
  <c r="O220" i="10"/>
  <c r="O227" i="10"/>
  <c r="O268" i="10"/>
  <c r="O157" i="10"/>
  <c r="P163" i="10"/>
  <c r="O168" i="10"/>
  <c r="O176" i="10"/>
  <c r="O205" i="10"/>
  <c r="O217" i="10"/>
  <c r="O235" i="10"/>
  <c r="O240" i="10"/>
  <c r="O248" i="10"/>
  <c r="O254" i="10"/>
  <c r="O175" i="10"/>
  <c r="O186" i="10"/>
  <c r="P192" i="10"/>
  <c r="P197" i="10"/>
  <c r="O204" i="10"/>
  <c r="O226" i="10"/>
  <c r="O232" i="10"/>
  <c r="P245" i="10"/>
  <c r="O251" i="10"/>
  <c r="O265" i="10"/>
  <c r="O273" i="10"/>
  <c r="O180" i="10"/>
  <c r="O211" i="10"/>
  <c r="O225" i="10"/>
  <c r="O234" i="10"/>
  <c r="P262" i="10"/>
  <c r="O253" i="10"/>
  <c r="F138" i="10"/>
  <c r="F287" i="10" s="1"/>
  <c r="O9" i="10"/>
  <c r="O12" i="10"/>
  <c r="O15" i="10"/>
  <c r="O18" i="10"/>
  <c r="P48" i="10"/>
  <c r="O75" i="10"/>
  <c r="O113" i="10"/>
  <c r="O116" i="10"/>
  <c r="O121" i="10"/>
  <c r="O126" i="10"/>
  <c r="P28" i="10"/>
  <c r="O34" i="10"/>
  <c r="O61" i="10"/>
  <c r="P66" i="10"/>
  <c r="P69" i="10"/>
  <c r="O72" i="10"/>
  <c r="O80" i="10"/>
  <c r="O89" i="10"/>
  <c r="P92" i="10"/>
  <c r="P97" i="10"/>
  <c r="O105" i="10"/>
  <c r="P118" i="10"/>
  <c r="P19" i="10"/>
  <c r="O24" i="10"/>
  <c r="O27" i="10"/>
  <c r="O41" i="10"/>
  <c r="O44" i="10"/>
  <c r="O59" i="10"/>
  <c r="P79" i="10"/>
  <c r="O84" i="10"/>
  <c r="P96" i="10"/>
  <c r="E138" i="10"/>
  <c r="E287" i="10" s="1"/>
  <c r="O10" i="10"/>
  <c r="O13" i="10"/>
  <c r="O65" i="10"/>
  <c r="O122" i="10"/>
  <c r="C291" i="10"/>
  <c r="C286" i="10" s="1"/>
  <c r="O17" i="10"/>
  <c r="O29" i="10"/>
  <c r="O46" i="10"/>
  <c r="O50" i="10"/>
  <c r="O57" i="10"/>
  <c r="O64" i="10"/>
  <c r="O68" i="10"/>
  <c r="O86" i="10"/>
  <c r="O103" i="10"/>
  <c r="O124" i="10"/>
  <c r="O127" i="10"/>
  <c r="O130" i="10"/>
  <c r="C146" i="10"/>
  <c r="L146" i="10"/>
  <c r="O160" i="10"/>
  <c r="O167" i="10"/>
  <c r="O171" i="10"/>
  <c r="O174" i="10"/>
  <c r="O178" i="10"/>
  <c r="O189" i="10"/>
  <c r="O200" i="10"/>
  <c r="O203" i="10"/>
  <c r="O207" i="10"/>
  <c r="O210" i="10"/>
  <c r="O214" i="10"/>
  <c r="O229" i="10"/>
  <c r="O233" i="10"/>
  <c r="O243" i="10"/>
  <c r="O261" i="10"/>
  <c r="O271" i="10"/>
  <c r="K289" i="10"/>
  <c r="O21" i="10"/>
  <c r="O25" i="10"/>
  <c r="O35" i="10"/>
  <c r="O39" i="10"/>
  <c r="O42" i="10"/>
  <c r="O49" i="10"/>
  <c r="P53" i="10"/>
  <c r="O93" i="10"/>
  <c r="O99" i="10"/>
  <c r="O110" i="10"/>
  <c r="O114" i="10"/>
  <c r="O117" i="10"/>
  <c r="O133" i="10"/>
  <c r="J138" i="10"/>
  <c r="O150" i="10"/>
  <c r="O153" i="10"/>
  <c r="O170" i="10"/>
  <c r="O185" i="10"/>
  <c r="O196" i="10"/>
  <c r="O199" i="10"/>
  <c r="O239" i="10"/>
  <c r="O267" i="10"/>
  <c r="R22" i="10"/>
  <c r="O78" i="10"/>
  <c r="R82" i="10"/>
  <c r="R107" i="10"/>
  <c r="L291" i="10"/>
  <c r="L286" i="10" s="1"/>
  <c r="O166" i="10"/>
  <c r="O177" i="10"/>
  <c r="O195" i="10"/>
  <c r="O206" i="10"/>
  <c r="P213" i="10"/>
  <c r="O224" i="10"/>
  <c r="O228" i="10"/>
  <c r="O242" i="10"/>
  <c r="O246" i="10"/>
  <c r="R257" i="10"/>
  <c r="O257" i="10"/>
  <c r="R261" i="10"/>
  <c r="O263" i="10"/>
  <c r="P274" i="10"/>
  <c r="K287" i="10"/>
  <c r="O154" i="10"/>
  <c r="O152" i="10"/>
  <c r="O156" i="10"/>
  <c r="O159" i="10"/>
  <c r="R160" i="10"/>
  <c r="O169" i="10"/>
  <c r="O173" i="10"/>
  <c r="R174" i="10"/>
  <c r="O184" i="10"/>
  <c r="O188" i="10"/>
  <c r="O202" i="10"/>
  <c r="R203" i="10"/>
  <c r="R207" i="10"/>
  <c r="O249" i="10"/>
  <c r="P260" i="10"/>
  <c r="P270" i="10"/>
  <c r="N138" i="10"/>
  <c r="P198" i="10"/>
  <c r="O209" i="10"/>
  <c r="O212" i="10"/>
  <c r="O219" i="10"/>
  <c r="O223" i="10"/>
  <c r="O252" i="10"/>
  <c r="P266" i="10"/>
  <c r="P23" i="10"/>
  <c r="O37" i="10"/>
  <c r="O51" i="10"/>
  <c r="O55" i="10"/>
  <c r="O58" i="10"/>
  <c r="O73" i="10"/>
  <c r="O83" i="10"/>
  <c r="O87" i="10"/>
  <c r="O91" i="10"/>
  <c r="O94" i="10"/>
  <c r="O98" i="10"/>
  <c r="O101" i="10"/>
  <c r="O108" i="10"/>
  <c r="O125" i="10"/>
  <c r="E278" i="10"/>
  <c r="O238" i="10"/>
  <c r="R242" i="10"/>
  <c r="O47" i="10"/>
  <c r="R52" i="10"/>
  <c r="O62" i="10"/>
  <c r="O128" i="10"/>
  <c r="Q138" i="10"/>
  <c r="Q278" i="10"/>
  <c r="N261" i="9"/>
  <c r="N114" i="9"/>
  <c r="N259" i="9"/>
  <c r="N112" i="9"/>
  <c r="N257" i="9"/>
  <c r="N109" i="9"/>
  <c r="N255" i="9"/>
  <c r="N107" i="9"/>
  <c r="N253" i="9"/>
  <c r="N104" i="9"/>
  <c r="N251" i="9"/>
  <c r="N101" i="9"/>
  <c r="O148" i="9"/>
  <c r="P148" i="9"/>
  <c r="Q148" i="9"/>
  <c r="R148" i="9"/>
  <c r="E148" i="9"/>
  <c r="F148" i="9"/>
  <c r="I291" i="10" l="1"/>
  <c r="I278" i="10"/>
  <c r="I289" i="10" s="1"/>
  <c r="I138" i="10"/>
  <c r="I287" i="10" s="1"/>
  <c r="J146" i="10"/>
  <c r="F289" i="10"/>
  <c r="F291" i="10" s="1"/>
  <c r="F286" i="10" s="1"/>
  <c r="I286" i="10"/>
  <c r="F7" i="10"/>
  <c r="K291" i="10"/>
  <c r="E7" i="10"/>
  <c r="P138" i="10"/>
  <c r="P287" i="10" s="1"/>
  <c r="N287" i="10"/>
  <c r="R138" i="10"/>
  <c r="O138" i="10"/>
  <c r="N7" i="10"/>
  <c r="J287" i="10"/>
  <c r="J7" i="10"/>
  <c r="E289" i="10"/>
  <c r="E291" i="10" s="1"/>
  <c r="E146" i="10"/>
  <c r="P278" i="10"/>
  <c r="Q287" i="10"/>
  <c r="Q7" i="10"/>
  <c r="Q146" i="10"/>
  <c r="Q289" i="10"/>
  <c r="N249" i="9"/>
  <c r="N98" i="9"/>
  <c r="N246" i="9"/>
  <c r="N95" i="9"/>
  <c r="N242" i="9"/>
  <c r="N93" i="9"/>
  <c r="K286" i="10" l="1"/>
  <c r="J291" i="10"/>
  <c r="J286" i="10"/>
  <c r="Q291" i="10"/>
  <c r="Q286" i="10" s="1"/>
  <c r="E286" i="10"/>
  <c r="P291" i="10"/>
  <c r="P286" i="10" s="1"/>
  <c r="P7" i="10"/>
  <c r="R287" i="10"/>
  <c r="R7" i="10"/>
  <c r="P289" i="10"/>
  <c r="P146" i="10"/>
  <c r="O287" i="10"/>
  <c r="O7" i="10"/>
  <c r="N238" i="9"/>
  <c r="N91" i="9"/>
  <c r="N235" i="9"/>
  <c r="N89" i="9"/>
  <c r="N231" i="9"/>
  <c r="N87" i="9"/>
  <c r="N229" i="9"/>
  <c r="N85" i="9"/>
  <c r="N226" i="9"/>
  <c r="N82" i="9"/>
  <c r="N224" i="9"/>
  <c r="N78" i="9"/>
  <c r="N221" i="9"/>
  <c r="N75" i="9"/>
  <c r="N216" i="9" l="1"/>
  <c r="N72" i="9"/>
  <c r="N214" i="9"/>
  <c r="N69" i="9"/>
  <c r="N212" i="9"/>
  <c r="N67" i="9"/>
  <c r="N209" i="9" l="1"/>
  <c r="N65" i="9"/>
  <c r="N207" i="9"/>
  <c r="N61" i="9"/>
  <c r="N205" i="9"/>
  <c r="N58" i="9"/>
  <c r="N203" i="9" l="1"/>
  <c r="N55" i="9"/>
  <c r="N200" i="9"/>
  <c r="N52" i="9"/>
  <c r="N196" i="9"/>
  <c r="N50" i="9"/>
  <c r="N193" i="9"/>
  <c r="N47" i="9"/>
  <c r="N191" i="9"/>
  <c r="N45" i="9"/>
  <c r="N188" i="9"/>
  <c r="N42" i="9"/>
  <c r="N185" i="9"/>
  <c r="N39" i="9"/>
  <c r="N182" i="9"/>
  <c r="N37" i="9"/>
  <c r="N180" i="9"/>
  <c r="N33" i="9"/>
  <c r="N176" i="9" l="1"/>
  <c r="R176" i="9" s="1"/>
  <c r="N31" i="9"/>
  <c r="R31" i="9" s="1"/>
  <c r="N174" i="9"/>
  <c r="N29" i="9"/>
  <c r="E58" i="9"/>
  <c r="F58" i="9"/>
  <c r="E59" i="9"/>
  <c r="F59" i="9"/>
  <c r="N171" i="9"/>
  <c r="N27" i="9"/>
  <c r="N169" i="9"/>
  <c r="N25" i="9"/>
  <c r="N164" i="9"/>
  <c r="N22" i="9"/>
  <c r="N160" i="9"/>
  <c r="R160" i="9" s="1"/>
  <c r="N18" i="9"/>
  <c r="R18" i="9" s="1"/>
  <c r="N156" i="9"/>
  <c r="N15" i="9"/>
  <c r="N154" i="9"/>
  <c r="N12" i="9"/>
  <c r="R12" i="9" s="1"/>
  <c r="N150" i="9"/>
  <c r="N9" i="9"/>
  <c r="P282" i="9"/>
  <c r="M278" i="9"/>
  <c r="M289" i="9" s="1"/>
  <c r="L278" i="9"/>
  <c r="K278" i="9"/>
  <c r="K289" i="9" s="1"/>
  <c r="H278" i="9"/>
  <c r="H289" i="9" s="1"/>
  <c r="G278" i="9"/>
  <c r="G289" i="9" s="1"/>
  <c r="D278" i="9"/>
  <c r="C278" i="9"/>
  <c r="C289" i="9" s="1"/>
  <c r="R277" i="9"/>
  <c r="Q277" i="9"/>
  <c r="O277" i="9"/>
  <c r="F277" i="9"/>
  <c r="E277" i="9"/>
  <c r="P277" i="9" s="1"/>
  <c r="R276" i="9"/>
  <c r="Q276" i="9"/>
  <c r="P276" i="9"/>
  <c r="F276" i="9"/>
  <c r="E276" i="9"/>
  <c r="O276" i="9" s="1"/>
  <c r="R275" i="9"/>
  <c r="Q275" i="9"/>
  <c r="P275" i="9"/>
  <c r="F275" i="9"/>
  <c r="E275" i="9"/>
  <c r="O275" i="9" s="1"/>
  <c r="R274" i="9"/>
  <c r="Q274" i="9"/>
  <c r="F274" i="9"/>
  <c r="E274" i="9"/>
  <c r="O274" i="9" s="1"/>
  <c r="R273" i="9"/>
  <c r="Q273" i="9"/>
  <c r="O273" i="9"/>
  <c r="F273" i="9"/>
  <c r="E273" i="9"/>
  <c r="P273" i="9" s="1"/>
  <c r="R272" i="9"/>
  <c r="Q272" i="9"/>
  <c r="P272" i="9"/>
  <c r="F272" i="9"/>
  <c r="E272" i="9"/>
  <c r="O272" i="9" s="1"/>
  <c r="R271" i="9"/>
  <c r="Q271" i="9"/>
  <c r="P271" i="9"/>
  <c r="F271" i="9"/>
  <c r="E271" i="9"/>
  <c r="O271" i="9" s="1"/>
  <c r="R270" i="9"/>
  <c r="Q270" i="9"/>
  <c r="F270" i="9"/>
  <c r="E270" i="9"/>
  <c r="O270" i="9" s="1"/>
  <c r="Q269" i="9"/>
  <c r="F269" i="9"/>
  <c r="E269" i="9"/>
  <c r="P269" i="9" s="1"/>
  <c r="R268" i="9"/>
  <c r="Q268" i="9"/>
  <c r="F268" i="9"/>
  <c r="E268" i="9"/>
  <c r="R267" i="9"/>
  <c r="Q267" i="9"/>
  <c r="P267" i="9"/>
  <c r="O267" i="9"/>
  <c r="F267" i="9"/>
  <c r="E267" i="9"/>
  <c r="R266" i="9"/>
  <c r="Q266" i="9"/>
  <c r="O266" i="9"/>
  <c r="F266" i="9"/>
  <c r="E266" i="9"/>
  <c r="P266" i="9" s="1"/>
  <c r="R265" i="9"/>
  <c r="Q265" i="9"/>
  <c r="P265" i="9"/>
  <c r="O265" i="9"/>
  <c r="F265" i="9"/>
  <c r="E265" i="9"/>
  <c r="Q264" i="9"/>
  <c r="F264" i="9"/>
  <c r="E264" i="9"/>
  <c r="P264" i="9" s="1"/>
  <c r="R263" i="9"/>
  <c r="Q263" i="9"/>
  <c r="F263" i="9"/>
  <c r="E263" i="9"/>
  <c r="R262" i="9"/>
  <c r="Q262" i="9"/>
  <c r="P262" i="9"/>
  <c r="F262" i="9"/>
  <c r="E262" i="9"/>
  <c r="O262" i="9" s="1"/>
  <c r="R261" i="9"/>
  <c r="Q261" i="9"/>
  <c r="F261" i="9"/>
  <c r="E261" i="9"/>
  <c r="P261" i="9" s="1"/>
  <c r="R260" i="9"/>
  <c r="Q260" i="9"/>
  <c r="O260" i="9"/>
  <c r="F260" i="9"/>
  <c r="E260" i="9"/>
  <c r="P260" i="9" s="1"/>
  <c r="Q259" i="9"/>
  <c r="R259" i="9"/>
  <c r="F259" i="9"/>
  <c r="E259" i="9"/>
  <c r="P259" i="9" s="1"/>
  <c r="R258" i="9"/>
  <c r="Q258" i="9"/>
  <c r="F258" i="9"/>
  <c r="E258" i="9"/>
  <c r="O258" i="9" s="1"/>
  <c r="R257" i="9"/>
  <c r="Q257" i="9"/>
  <c r="F257" i="9"/>
  <c r="E257" i="9"/>
  <c r="O257" i="9" s="1"/>
  <c r="Q256" i="9"/>
  <c r="R256" i="9"/>
  <c r="F256" i="9"/>
  <c r="E256" i="9"/>
  <c r="P256" i="9" s="1"/>
  <c r="R255" i="9"/>
  <c r="Q255" i="9"/>
  <c r="F255" i="9"/>
  <c r="E255" i="9"/>
  <c r="P255" i="9" s="1"/>
  <c r="Q254" i="9"/>
  <c r="R254" i="9"/>
  <c r="F254" i="9"/>
  <c r="E254" i="9"/>
  <c r="P254" i="9" s="1"/>
  <c r="R253" i="9"/>
  <c r="Q253" i="9"/>
  <c r="F253" i="9"/>
  <c r="E253" i="9"/>
  <c r="O253" i="9" s="1"/>
  <c r="R252" i="9"/>
  <c r="Q252" i="9"/>
  <c r="F252" i="9"/>
  <c r="E252" i="9"/>
  <c r="P252" i="9" s="1"/>
  <c r="R251" i="9"/>
  <c r="Q251" i="9"/>
  <c r="F251" i="9"/>
  <c r="E251" i="9"/>
  <c r="P251" i="9" s="1"/>
  <c r="R250" i="9"/>
  <c r="Q250" i="9"/>
  <c r="F250" i="9"/>
  <c r="E250" i="9"/>
  <c r="P250" i="9" s="1"/>
  <c r="R249" i="9"/>
  <c r="Q249" i="9"/>
  <c r="F249" i="9"/>
  <c r="E249" i="9"/>
  <c r="R248" i="9"/>
  <c r="Q248" i="9"/>
  <c r="O248" i="9"/>
  <c r="F248" i="9"/>
  <c r="E248" i="9"/>
  <c r="P248" i="9" s="1"/>
  <c r="R247" i="9"/>
  <c r="Q247" i="9"/>
  <c r="O247" i="9"/>
  <c r="F247" i="9"/>
  <c r="E247" i="9"/>
  <c r="P247" i="9" s="1"/>
  <c r="R246" i="9"/>
  <c r="Q246" i="9"/>
  <c r="O246" i="9"/>
  <c r="F246" i="9"/>
  <c r="E246" i="9"/>
  <c r="P246" i="9" s="1"/>
  <c r="Q245" i="9"/>
  <c r="F245" i="9"/>
  <c r="E245" i="9"/>
  <c r="P245" i="9" s="1"/>
  <c r="R244" i="9"/>
  <c r="Q244" i="9"/>
  <c r="F244" i="9"/>
  <c r="E244" i="9"/>
  <c r="R243" i="9"/>
  <c r="Q243" i="9"/>
  <c r="P243" i="9"/>
  <c r="F243" i="9"/>
  <c r="E243" i="9"/>
  <c r="O243" i="9" s="1"/>
  <c r="R242" i="9"/>
  <c r="Q242" i="9"/>
  <c r="F242" i="9"/>
  <c r="E242" i="9"/>
  <c r="P242" i="9" s="1"/>
  <c r="Q241" i="9"/>
  <c r="R241" i="9"/>
  <c r="F241" i="9"/>
  <c r="E241" i="9"/>
  <c r="P241" i="9" s="1"/>
  <c r="R240" i="9"/>
  <c r="Q240" i="9"/>
  <c r="F240" i="9"/>
  <c r="E240" i="9"/>
  <c r="P240" i="9" s="1"/>
  <c r="R239" i="9"/>
  <c r="Q239" i="9"/>
  <c r="F239" i="9"/>
  <c r="E239" i="9"/>
  <c r="O239" i="9" s="1"/>
  <c r="R238" i="9"/>
  <c r="Q238" i="9"/>
  <c r="F238" i="9"/>
  <c r="E238" i="9"/>
  <c r="O238" i="9" s="1"/>
  <c r="R237" i="9"/>
  <c r="Q237" i="9"/>
  <c r="O237" i="9"/>
  <c r="F237" i="9"/>
  <c r="E237" i="9"/>
  <c r="P237" i="9" s="1"/>
  <c r="R236" i="9"/>
  <c r="Q236" i="9"/>
  <c r="F236" i="9"/>
  <c r="E236" i="9"/>
  <c r="P236" i="9" s="1"/>
  <c r="Q235" i="9"/>
  <c r="R235" i="9"/>
  <c r="F235" i="9"/>
  <c r="E235" i="9"/>
  <c r="P235" i="9" s="1"/>
  <c r="R234" i="9"/>
  <c r="Q234" i="9"/>
  <c r="P234" i="9"/>
  <c r="F234" i="9"/>
  <c r="E234" i="9"/>
  <c r="O234" i="9" s="1"/>
  <c r="R233" i="9"/>
  <c r="Q233" i="9"/>
  <c r="P233" i="9"/>
  <c r="F233" i="9"/>
  <c r="E233" i="9"/>
  <c r="O233" i="9" s="1"/>
  <c r="Q232" i="9"/>
  <c r="P232" i="9"/>
  <c r="R232" i="9"/>
  <c r="F232" i="9"/>
  <c r="E232" i="9"/>
  <c r="R231" i="9"/>
  <c r="Q231" i="9"/>
  <c r="F231" i="9"/>
  <c r="E231" i="9"/>
  <c r="P231" i="9" s="1"/>
  <c r="R230" i="9"/>
  <c r="Q230" i="9"/>
  <c r="F230" i="9"/>
  <c r="E230" i="9"/>
  <c r="R229" i="9"/>
  <c r="Q229" i="9"/>
  <c r="F229" i="9"/>
  <c r="E229" i="9"/>
  <c r="P229" i="9" s="1"/>
  <c r="R228" i="9"/>
  <c r="Q228" i="9"/>
  <c r="F228" i="9"/>
  <c r="E228" i="9"/>
  <c r="O228" i="9" s="1"/>
  <c r="Q227" i="9"/>
  <c r="P227" i="9"/>
  <c r="R227" i="9"/>
  <c r="F227" i="9"/>
  <c r="E227" i="9"/>
  <c r="R226" i="9"/>
  <c r="Q226" i="9"/>
  <c r="O226" i="9"/>
  <c r="F226" i="9"/>
  <c r="E226" i="9"/>
  <c r="P226" i="9" s="1"/>
  <c r="Q225" i="9"/>
  <c r="R225" i="9"/>
  <c r="F225" i="9"/>
  <c r="E225" i="9"/>
  <c r="P225" i="9" s="1"/>
  <c r="R224" i="9"/>
  <c r="Q224" i="9"/>
  <c r="F224" i="9"/>
  <c r="E224" i="9"/>
  <c r="O224" i="9" s="1"/>
  <c r="R223" i="9"/>
  <c r="Q223" i="9"/>
  <c r="F223" i="9"/>
  <c r="E223" i="9"/>
  <c r="O223" i="9" s="1"/>
  <c r="R222" i="9"/>
  <c r="Q222" i="9"/>
  <c r="F222" i="9"/>
  <c r="E222" i="9"/>
  <c r="P222" i="9" s="1"/>
  <c r="Q221" i="9"/>
  <c r="F221" i="9"/>
  <c r="E221" i="9"/>
  <c r="P221" i="9" s="1"/>
  <c r="R220" i="9"/>
  <c r="Q220" i="9"/>
  <c r="F220" i="9"/>
  <c r="E220" i="9"/>
  <c r="R219" i="9"/>
  <c r="Q219" i="9"/>
  <c r="P219" i="9"/>
  <c r="O219" i="9"/>
  <c r="F219" i="9"/>
  <c r="E219" i="9"/>
  <c r="R218" i="9"/>
  <c r="Q218" i="9"/>
  <c r="O218" i="9"/>
  <c r="F218" i="9"/>
  <c r="E218" i="9"/>
  <c r="P218" i="9" s="1"/>
  <c r="R217" i="9"/>
  <c r="Q217" i="9"/>
  <c r="P217" i="9"/>
  <c r="F217" i="9"/>
  <c r="E217" i="9"/>
  <c r="O217" i="9" s="1"/>
  <c r="R216" i="9"/>
  <c r="Q216" i="9"/>
  <c r="F216" i="9"/>
  <c r="E216" i="9"/>
  <c r="P216" i="9" s="1"/>
  <c r="R215" i="9"/>
  <c r="Q215" i="9"/>
  <c r="F215" i="9"/>
  <c r="E215" i="9"/>
  <c r="R214" i="9"/>
  <c r="Q214" i="9"/>
  <c r="F214" i="9"/>
  <c r="E214" i="9"/>
  <c r="P214" i="9" s="1"/>
  <c r="R213" i="9"/>
  <c r="Q213" i="9"/>
  <c r="F213" i="9"/>
  <c r="E213" i="9"/>
  <c r="P213" i="9" s="1"/>
  <c r="Q212" i="9"/>
  <c r="R212" i="9"/>
  <c r="F212" i="9"/>
  <c r="E212" i="9"/>
  <c r="P212" i="9" s="1"/>
  <c r="R211" i="9"/>
  <c r="Q211" i="9"/>
  <c r="F211" i="9"/>
  <c r="E211" i="9"/>
  <c r="P211" i="9" s="1"/>
  <c r="R210" i="9"/>
  <c r="Q210" i="9"/>
  <c r="F210" i="9"/>
  <c r="E210" i="9"/>
  <c r="O210" i="9" s="1"/>
  <c r="R209" i="9"/>
  <c r="Q209" i="9"/>
  <c r="F209" i="9"/>
  <c r="E209" i="9"/>
  <c r="P209" i="9" s="1"/>
  <c r="R208" i="9"/>
  <c r="Q208" i="9"/>
  <c r="O208" i="9"/>
  <c r="F208" i="9"/>
  <c r="E208" i="9"/>
  <c r="P208" i="9" s="1"/>
  <c r="Q207" i="9"/>
  <c r="R207" i="9"/>
  <c r="F207" i="9"/>
  <c r="E207" i="9"/>
  <c r="P207" i="9" s="1"/>
  <c r="R206" i="9"/>
  <c r="Q206" i="9"/>
  <c r="F206" i="9"/>
  <c r="E206" i="9"/>
  <c r="P206" i="9" s="1"/>
  <c r="R205" i="9"/>
  <c r="Q205" i="9"/>
  <c r="F205" i="9"/>
  <c r="E205" i="9"/>
  <c r="O205" i="9" s="1"/>
  <c r="R204" i="9"/>
  <c r="Q204" i="9"/>
  <c r="O204" i="9"/>
  <c r="F204" i="9"/>
  <c r="E204" i="9"/>
  <c r="P204" i="9" s="1"/>
  <c r="R203" i="9"/>
  <c r="Q203" i="9"/>
  <c r="F203" i="9"/>
  <c r="E203" i="9"/>
  <c r="P203" i="9" s="1"/>
  <c r="R202" i="9"/>
  <c r="Q202" i="9"/>
  <c r="F202" i="9"/>
  <c r="E202" i="9"/>
  <c r="P202" i="9" s="1"/>
  <c r="R201" i="9"/>
  <c r="Q201" i="9"/>
  <c r="F201" i="9"/>
  <c r="E201" i="9"/>
  <c r="R200" i="9"/>
  <c r="Q200" i="9"/>
  <c r="F200" i="9"/>
  <c r="E200" i="9"/>
  <c r="P200" i="9" s="1"/>
  <c r="R199" i="9"/>
  <c r="Q199" i="9"/>
  <c r="F199" i="9"/>
  <c r="E199" i="9"/>
  <c r="O199" i="9" s="1"/>
  <c r="Q198" i="9"/>
  <c r="P198" i="9"/>
  <c r="F198" i="9"/>
  <c r="E198" i="9"/>
  <c r="R197" i="9"/>
  <c r="Q197" i="9"/>
  <c r="F197" i="9"/>
  <c r="E197" i="9"/>
  <c r="P197" i="9" s="1"/>
  <c r="R196" i="9"/>
  <c r="Q196" i="9"/>
  <c r="F196" i="9"/>
  <c r="E196" i="9"/>
  <c r="R195" i="9"/>
  <c r="Q195" i="9"/>
  <c r="F195" i="9"/>
  <c r="E195" i="9"/>
  <c r="P195" i="9" s="1"/>
  <c r="R194" i="9"/>
  <c r="Q194" i="9"/>
  <c r="F194" i="9"/>
  <c r="E194" i="9"/>
  <c r="O194" i="9" s="1"/>
  <c r="R193" i="9"/>
  <c r="Q193" i="9"/>
  <c r="F193" i="9"/>
  <c r="E193" i="9"/>
  <c r="P193" i="9" s="1"/>
  <c r="Q192" i="9"/>
  <c r="F192" i="9"/>
  <c r="E192" i="9"/>
  <c r="P192" i="9" s="1"/>
  <c r="R191" i="9"/>
  <c r="Q191" i="9"/>
  <c r="F191" i="9"/>
  <c r="E191" i="9"/>
  <c r="R190" i="9"/>
  <c r="Q190" i="9"/>
  <c r="F190" i="9"/>
  <c r="E190" i="9"/>
  <c r="P190" i="9" s="1"/>
  <c r="R189" i="9"/>
  <c r="Q189" i="9"/>
  <c r="F189" i="9"/>
  <c r="E189" i="9"/>
  <c r="P189" i="9" s="1"/>
  <c r="Q188" i="9"/>
  <c r="R188" i="9"/>
  <c r="F188" i="9"/>
  <c r="E188" i="9"/>
  <c r="P188" i="9" s="1"/>
  <c r="R187" i="9"/>
  <c r="Q187" i="9"/>
  <c r="F187" i="9"/>
  <c r="E187" i="9"/>
  <c r="P187" i="9" s="1"/>
  <c r="R186" i="9"/>
  <c r="Q186" i="9"/>
  <c r="F186" i="9"/>
  <c r="E186" i="9"/>
  <c r="O186" i="9" s="1"/>
  <c r="R185" i="9"/>
  <c r="Q185" i="9"/>
  <c r="F185" i="9"/>
  <c r="E185" i="9"/>
  <c r="P185" i="9" s="1"/>
  <c r="R184" i="9"/>
  <c r="Q184" i="9"/>
  <c r="F184" i="9"/>
  <c r="E184" i="9"/>
  <c r="P184" i="9" s="1"/>
  <c r="R183" i="9"/>
  <c r="Q183" i="9"/>
  <c r="F183" i="9"/>
  <c r="E183" i="9"/>
  <c r="P183" i="9" s="1"/>
  <c r="R182" i="9"/>
  <c r="Q182" i="9"/>
  <c r="F182" i="9"/>
  <c r="E182" i="9"/>
  <c r="R181" i="9"/>
  <c r="Q181" i="9"/>
  <c r="F181" i="9"/>
  <c r="E181" i="9"/>
  <c r="O181" i="9" s="1"/>
  <c r="R180" i="9"/>
  <c r="Q180" i="9"/>
  <c r="F180" i="9"/>
  <c r="E180" i="9"/>
  <c r="P180" i="9" s="1"/>
  <c r="R179" i="9"/>
  <c r="Q179" i="9"/>
  <c r="O179" i="9"/>
  <c r="F179" i="9"/>
  <c r="E179" i="9"/>
  <c r="P179" i="9" s="1"/>
  <c r="R178" i="9"/>
  <c r="Q178" i="9"/>
  <c r="F178" i="9"/>
  <c r="E178" i="9"/>
  <c r="P178" i="9" s="1"/>
  <c r="R177" i="9"/>
  <c r="Q177" i="9"/>
  <c r="P177" i="9"/>
  <c r="F177" i="9"/>
  <c r="E177" i="9"/>
  <c r="O177" i="9" s="1"/>
  <c r="Q176" i="9"/>
  <c r="F176" i="9"/>
  <c r="E176" i="9"/>
  <c r="R175" i="9"/>
  <c r="Q175" i="9"/>
  <c r="F175" i="9"/>
  <c r="E175" i="9"/>
  <c r="P175" i="9" s="1"/>
  <c r="Q174" i="9"/>
  <c r="F174" i="9"/>
  <c r="E174" i="9"/>
  <c r="P174" i="9" s="1"/>
  <c r="R173" i="9"/>
  <c r="Q173" i="9"/>
  <c r="F173" i="9"/>
  <c r="E173" i="9"/>
  <c r="R172" i="9"/>
  <c r="Q172" i="9"/>
  <c r="F172" i="9"/>
  <c r="E172" i="9"/>
  <c r="P172" i="9" s="1"/>
  <c r="R171" i="9"/>
  <c r="Q171" i="9"/>
  <c r="F171" i="9"/>
  <c r="E171" i="9"/>
  <c r="R170" i="9"/>
  <c r="Q170" i="9"/>
  <c r="F170" i="9"/>
  <c r="E170" i="9"/>
  <c r="P170" i="9" s="1"/>
  <c r="Q169" i="9"/>
  <c r="F169" i="9"/>
  <c r="E169" i="9"/>
  <c r="P169" i="9" s="1"/>
  <c r="R168" i="9"/>
  <c r="Q168" i="9"/>
  <c r="F168" i="9"/>
  <c r="E168" i="9"/>
  <c r="R167" i="9"/>
  <c r="Q167" i="9"/>
  <c r="O167" i="9"/>
  <c r="F167" i="9"/>
  <c r="E167" i="9"/>
  <c r="P167" i="9" s="1"/>
  <c r="R166" i="9"/>
  <c r="Q166" i="9"/>
  <c r="F166" i="9"/>
  <c r="E166" i="9"/>
  <c r="O166" i="9" s="1"/>
  <c r="R165" i="9"/>
  <c r="Q165" i="9"/>
  <c r="F165" i="9"/>
  <c r="E165" i="9"/>
  <c r="P165" i="9" s="1"/>
  <c r="Q164" i="9"/>
  <c r="F164" i="9"/>
  <c r="E164" i="9"/>
  <c r="P164" i="9" s="1"/>
  <c r="R163" i="9"/>
  <c r="Q163" i="9"/>
  <c r="F163" i="9"/>
  <c r="E163" i="9"/>
  <c r="R162" i="9"/>
  <c r="Q162" i="9"/>
  <c r="F162" i="9"/>
  <c r="E162" i="9"/>
  <c r="P162" i="9" s="1"/>
  <c r="R161" i="9"/>
  <c r="Q161" i="9"/>
  <c r="P161" i="9"/>
  <c r="F161" i="9"/>
  <c r="E161" i="9"/>
  <c r="O161" i="9" s="1"/>
  <c r="Q160" i="9"/>
  <c r="F160" i="9"/>
  <c r="E160" i="9"/>
  <c r="P160" i="9" s="1"/>
  <c r="Q159" i="9"/>
  <c r="F159" i="9"/>
  <c r="E159" i="9"/>
  <c r="P159" i="9" s="1"/>
  <c r="R158" i="9"/>
  <c r="Q158" i="9"/>
  <c r="F158" i="9"/>
  <c r="E158" i="9"/>
  <c r="R157" i="9"/>
  <c r="Q157" i="9"/>
  <c r="F157" i="9"/>
  <c r="E157" i="9"/>
  <c r="P157" i="9" s="1"/>
  <c r="R156" i="9"/>
  <c r="Q156" i="9"/>
  <c r="F156" i="9"/>
  <c r="E156" i="9"/>
  <c r="P156" i="9" s="1"/>
  <c r="Q155" i="9"/>
  <c r="P155" i="9"/>
  <c r="R155" i="9"/>
  <c r="F155" i="9"/>
  <c r="E155" i="9"/>
  <c r="O155" i="9" s="1"/>
  <c r="R154" i="9"/>
  <c r="Q154" i="9"/>
  <c r="F154" i="9"/>
  <c r="E154" i="9"/>
  <c r="P154" i="9" s="1"/>
  <c r="R153" i="9"/>
  <c r="Q153" i="9"/>
  <c r="F153" i="9"/>
  <c r="E153" i="9"/>
  <c r="R152" i="9"/>
  <c r="Q152" i="9"/>
  <c r="O152" i="9"/>
  <c r="F152" i="9"/>
  <c r="E152" i="9"/>
  <c r="P152" i="9" s="1"/>
  <c r="R151" i="9"/>
  <c r="Q151" i="9"/>
  <c r="F151" i="9"/>
  <c r="E151" i="9"/>
  <c r="P151" i="9" s="1"/>
  <c r="R150" i="9"/>
  <c r="Q150" i="9"/>
  <c r="F150" i="9"/>
  <c r="E150" i="9"/>
  <c r="P150" i="9" s="1"/>
  <c r="Q149" i="9"/>
  <c r="R149" i="9"/>
  <c r="F149" i="9"/>
  <c r="E149" i="9"/>
  <c r="P149" i="9" s="1"/>
  <c r="R147" i="9"/>
  <c r="Q147" i="9"/>
  <c r="F147" i="9"/>
  <c r="E147" i="9"/>
  <c r="O147" i="9" s="1"/>
  <c r="P142" i="9"/>
  <c r="M138" i="9"/>
  <c r="M287" i="9" s="1"/>
  <c r="L138" i="9"/>
  <c r="L287" i="9" s="1"/>
  <c r="K138" i="9"/>
  <c r="K7" i="9" s="1"/>
  <c r="H138" i="9"/>
  <c r="H287" i="9" s="1"/>
  <c r="G138" i="9"/>
  <c r="G287" i="9" s="1"/>
  <c r="D138" i="9"/>
  <c r="D287" i="9" s="1"/>
  <c r="C138" i="9"/>
  <c r="C287" i="9" s="1"/>
  <c r="R137" i="9"/>
  <c r="Q137" i="9"/>
  <c r="P137" i="9"/>
  <c r="O137" i="9"/>
  <c r="F137" i="9"/>
  <c r="E137" i="9"/>
  <c r="R136" i="9"/>
  <c r="Q136" i="9"/>
  <c r="F136" i="9"/>
  <c r="E136" i="9"/>
  <c r="P136" i="9" s="1"/>
  <c r="R135" i="9"/>
  <c r="Q135" i="9"/>
  <c r="F135" i="9"/>
  <c r="E135" i="9"/>
  <c r="P135" i="9" s="1"/>
  <c r="R134" i="9"/>
  <c r="Q134" i="9"/>
  <c r="F134" i="9"/>
  <c r="E134" i="9"/>
  <c r="O134" i="9" s="1"/>
  <c r="Q133" i="9"/>
  <c r="F133" i="9"/>
  <c r="E133" i="9"/>
  <c r="P133" i="9" s="1"/>
  <c r="R132" i="9"/>
  <c r="Q132" i="9"/>
  <c r="F132" i="9"/>
  <c r="E132" i="9"/>
  <c r="O132" i="9" s="1"/>
  <c r="R131" i="9"/>
  <c r="Q131" i="9"/>
  <c r="P131" i="9"/>
  <c r="F131" i="9"/>
  <c r="E131" i="9"/>
  <c r="O131" i="9" s="1"/>
  <c r="Q130" i="9"/>
  <c r="F130" i="9"/>
  <c r="E130" i="9"/>
  <c r="P130" i="9" s="1"/>
  <c r="R129" i="9"/>
  <c r="Q129" i="9"/>
  <c r="F129" i="9"/>
  <c r="E129" i="9"/>
  <c r="O129" i="9" s="1"/>
  <c r="R128" i="9"/>
  <c r="Q128" i="9"/>
  <c r="F128" i="9"/>
  <c r="E128" i="9"/>
  <c r="P128" i="9" s="1"/>
  <c r="R127" i="9"/>
  <c r="Q127" i="9"/>
  <c r="F127" i="9"/>
  <c r="E127" i="9"/>
  <c r="P127" i="9" s="1"/>
  <c r="R126" i="9"/>
  <c r="Q126" i="9"/>
  <c r="F126" i="9"/>
  <c r="E126" i="9"/>
  <c r="P126" i="9" s="1"/>
  <c r="Q125" i="9"/>
  <c r="F125" i="9"/>
  <c r="E125" i="9"/>
  <c r="P125" i="9" s="1"/>
  <c r="R124" i="9"/>
  <c r="Q124" i="9"/>
  <c r="F124" i="9"/>
  <c r="E124" i="9"/>
  <c r="O124" i="9" s="1"/>
  <c r="Q123" i="9"/>
  <c r="F123" i="9"/>
  <c r="E123" i="9"/>
  <c r="P123" i="9" s="1"/>
  <c r="R122" i="9"/>
  <c r="Q122" i="9"/>
  <c r="F122" i="9"/>
  <c r="E122" i="9"/>
  <c r="O122" i="9" s="1"/>
  <c r="R121" i="9"/>
  <c r="Q121" i="9"/>
  <c r="O121" i="9"/>
  <c r="F121" i="9"/>
  <c r="E121" i="9"/>
  <c r="P121" i="9" s="1"/>
  <c r="Q120" i="9"/>
  <c r="F120" i="9"/>
  <c r="E120" i="9"/>
  <c r="P120" i="9" s="1"/>
  <c r="R119" i="9"/>
  <c r="Q119" i="9"/>
  <c r="F119" i="9"/>
  <c r="E119" i="9"/>
  <c r="O119" i="9" s="1"/>
  <c r="R118" i="9"/>
  <c r="Q118" i="9"/>
  <c r="P118" i="9"/>
  <c r="O118" i="9"/>
  <c r="F118" i="9"/>
  <c r="E118" i="9"/>
  <c r="R117" i="9"/>
  <c r="Q117" i="9"/>
  <c r="F117" i="9"/>
  <c r="E117" i="9"/>
  <c r="P117" i="9" s="1"/>
  <c r="R116" i="9"/>
  <c r="Q116" i="9"/>
  <c r="F116" i="9"/>
  <c r="E116" i="9"/>
  <c r="P116" i="9" s="1"/>
  <c r="R115" i="9"/>
  <c r="Q115" i="9"/>
  <c r="F115" i="9"/>
  <c r="E115" i="9"/>
  <c r="P115" i="9" s="1"/>
  <c r="R114" i="9"/>
  <c r="Q114" i="9"/>
  <c r="F114" i="9"/>
  <c r="E114" i="9"/>
  <c r="P114" i="9" s="1"/>
  <c r="R113" i="9"/>
  <c r="Q113" i="9"/>
  <c r="F113" i="9"/>
  <c r="E113" i="9"/>
  <c r="P113" i="9" s="1"/>
  <c r="R112" i="9"/>
  <c r="Q112" i="9"/>
  <c r="F112" i="9"/>
  <c r="E112" i="9"/>
  <c r="P112" i="9" s="1"/>
  <c r="R111" i="9"/>
  <c r="Q111" i="9"/>
  <c r="F111" i="9"/>
  <c r="E111" i="9"/>
  <c r="P111" i="9" s="1"/>
  <c r="Q110" i="9"/>
  <c r="R110" i="9"/>
  <c r="F110" i="9"/>
  <c r="E110" i="9"/>
  <c r="P110" i="9" s="1"/>
  <c r="R109" i="9"/>
  <c r="Q109" i="9"/>
  <c r="F109" i="9"/>
  <c r="E109" i="9"/>
  <c r="P109" i="9" s="1"/>
  <c r="R108" i="9"/>
  <c r="Q108" i="9"/>
  <c r="F108" i="9"/>
  <c r="E108" i="9"/>
  <c r="O108" i="9" s="1"/>
  <c r="Q107" i="9"/>
  <c r="F107" i="9"/>
  <c r="E107" i="9"/>
  <c r="P107" i="9" s="1"/>
  <c r="R106" i="9"/>
  <c r="Q106" i="9"/>
  <c r="F106" i="9"/>
  <c r="E106" i="9"/>
  <c r="P106" i="9" s="1"/>
  <c r="R105" i="9"/>
  <c r="Q105" i="9"/>
  <c r="F105" i="9"/>
  <c r="E105" i="9"/>
  <c r="O105" i="9" s="1"/>
  <c r="Q104" i="9"/>
  <c r="F104" i="9"/>
  <c r="E104" i="9"/>
  <c r="P104" i="9" s="1"/>
  <c r="R103" i="9"/>
  <c r="Q103" i="9"/>
  <c r="F103" i="9"/>
  <c r="E103" i="9"/>
  <c r="O103" i="9" s="1"/>
  <c r="R102" i="9"/>
  <c r="Q102" i="9"/>
  <c r="F102" i="9"/>
  <c r="E102" i="9"/>
  <c r="P102" i="9" s="1"/>
  <c r="Q101" i="9"/>
  <c r="F101" i="9"/>
  <c r="E101" i="9"/>
  <c r="P101" i="9" s="1"/>
  <c r="R100" i="9"/>
  <c r="Q100" i="9"/>
  <c r="F100" i="9"/>
  <c r="E100" i="9"/>
  <c r="O100" i="9" s="1"/>
  <c r="Q99" i="9"/>
  <c r="F99" i="9"/>
  <c r="E99" i="9"/>
  <c r="P99" i="9" s="1"/>
  <c r="R98" i="9"/>
  <c r="Q98" i="9"/>
  <c r="F98" i="9"/>
  <c r="E98" i="9"/>
  <c r="O98" i="9" s="1"/>
  <c r="R97" i="9"/>
  <c r="Q97" i="9"/>
  <c r="O97" i="9"/>
  <c r="F97" i="9"/>
  <c r="E97" i="9"/>
  <c r="P97" i="9" s="1"/>
  <c r="R96" i="9"/>
  <c r="Q96" i="9"/>
  <c r="F96" i="9"/>
  <c r="E96" i="9"/>
  <c r="P96" i="9" s="1"/>
  <c r="R95" i="9"/>
  <c r="Q95" i="9"/>
  <c r="F95" i="9"/>
  <c r="E95" i="9"/>
  <c r="P95" i="9" s="1"/>
  <c r="R94" i="9"/>
  <c r="Q94" i="9"/>
  <c r="O94" i="9"/>
  <c r="F94" i="9"/>
  <c r="E94" i="9"/>
  <c r="P94" i="9" s="1"/>
  <c r="R93" i="9"/>
  <c r="Q93" i="9"/>
  <c r="F93" i="9"/>
  <c r="E93" i="9"/>
  <c r="P93" i="9" s="1"/>
  <c r="R92" i="9"/>
  <c r="Q92" i="9"/>
  <c r="F92" i="9"/>
  <c r="E92" i="9"/>
  <c r="O92" i="9" s="1"/>
  <c r="R91" i="9"/>
  <c r="Q91" i="9"/>
  <c r="F91" i="9"/>
  <c r="E91" i="9"/>
  <c r="P91" i="9" s="1"/>
  <c r="R90" i="9"/>
  <c r="Q90" i="9"/>
  <c r="F90" i="9"/>
  <c r="E90" i="9"/>
  <c r="P90" i="9" s="1"/>
  <c r="R89" i="9"/>
  <c r="Q89" i="9"/>
  <c r="F89" i="9"/>
  <c r="E89" i="9"/>
  <c r="P89" i="9" s="1"/>
  <c r="R88" i="9"/>
  <c r="Q88" i="9"/>
  <c r="O88" i="9"/>
  <c r="F88" i="9"/>
  <c r="E88" i="9"/>
  <c r="P88" i="9" s="1"/>
  <c r="R87" i="9"/>
  <c r="Q87" i="9"/>
  <c r="F87" i="9"/>
  <c r="E87" i="9"/>
  <c r="P87" i="9" s="1"/>
  <c r="R86" i="9"/>
  <c r="Q86" i="9"/>
  <c r="F86" i="9"/>
  <c r="E86" i="9"/>
  <c r="P86" i="9" s="1"/>
  <c r="R85" i="9"/>
  <c r="Q85" i="9"/>
  <c r="F85" i="9"/>
  <c r="E85" i="9"/>
  <c r="P85" i="9" s="1"/>
  <c r="R84" i="9"/>
  <c r="Q84" i="9"/>
  <c r="F84" i="9"/>
  <c r="E84" i="9"/>
  <c r="O84" i="9" s="1"/>
  <c r="Q83" i="9"/>
  <c r="F83" i="9"/>
  <c r="E83" i="9"/>
  <c r="P83" i="9" s="1"/>
  <c r="R82" i="9"/>
  <c r="Q82" i="9"/>
  <c r="F82" i="9"/>
  <c r="E82" i="9"/>
  <c r="P82" i="9" s="1"/>
  <c r="Q81" i="9"/>
  <c r="R81" i="9"/>
  <c r="F81" i="9"/>
  <c r="E81" i="9"/>
  <c r="P81" i="9" s="1"/>
  <c r="R80" i="9"/>
  <c r="Q80" i="9"/>
  <c r="F80" i="9"/>
  <c r="E80" i="9"/>
  <c r="P80" i="9" s="1"/>
  <c r="R79" i="9"/>
  <c r="Q79" i="9"/>
  <c r="P79" i="9"/>
  <c r="F79" i="9"/>
  <c r="E79" i="9"/>
  <c r="O79" i="9" s="1"/>
  <c r="R78" i="9"/>
  <c r="Q78" i="9"/>
  <c r="F78" i="9"/>
  <c r="E78" i="9"/>
  <c r="P78" i="9" s="1"/>
  <c r="Q77" i="9"/>
  <c r="F77" i="9"/>
  <c r="E77" i="9"/>
  <c r="P77" i="9" s="1"/>
  <c r="R76" i="9"/>
  <c r="Q76" i="9"/>
  <c r="F76" i="9"/>
  <c r="E76" i="9"/>
  <c r="O76" i="9" s="1"/>
  <c r="R75" i="9"/>
  <c r="Q75" i="9"/>
  <c r="F75" i="9"/>
  <c r="E75" i="9"/>
  <c r="P75" i="9" s="1"/>
  <c r="R74" i="9"/>
  <c r="Q74" i="9"/>
  <c r="F74" i="9"/>
  <c r="E74" i="9"/>
  <c r="P74" i="9" s="1"/>
  <c r="R73" i="9"/>
  <c r="Q73" i="9"/>
  <c r="F73" i="9"/>
  <c r="E73" i="9"/>
  <c r="P73" i="9" s="1"/>
  <c r="Q72" i="9"/>
  <c r="R72" i="9"/>
  <c r="F72" i="9"/>
  <c r="E72" i="9"/>
  <c r="P72" i="9" s="1"/>
  <c r="R71" i="9"/>
  <c r="Q71" i="9"/>
  <c r="F71" i="9"/>
  <c r="E71" i="9"/>
  <c r="O71" i="9" s="1"/>
  <c r="R70" i="9"/>
  <c r="Q70" i="9"/>
  <c r="P70" i="9"/>
  <c r="F70" i="9"/>
  <c r="E70" i="9"/>
  <c r="O70" i="9" s="1"/>
  <c r="R69" i="9"/>
  <c r="Q69" i="9"/>
  <c r="F69" i="9"/>
  <c r="E69" i="9"/>
  <c r="P69" i="9" s="1"/>
  <c r="R68" i="9"/>
  <c r="Q68" i="9"/>
  <c r="F68" i="9"/>
  <c r="E68" i="9"/>
  <c r="P68" i="9" s="1"/>
  <c r="R67" i="9"/>
  <c r="Q67" i="9"/>
  <c r="F67" i="9"/>
  <c r="E67" i="9"/>
  <c r="P67" i="9" s="1"/>
  <c r="R66" i="9"/>
  <c r="Q66" i="9"/>
  <c r="F66" i="9"/>
  <c r="E66" i="9"/>
  <c r="P66" i="9" s="1"/>
  <c r="R65" i="9"/>
  <c r="Q65" i="9"/>
  <c r="F65" i="9"/>
  <c r="E65" i="9"/>
  <c r="P65" i="9" s="1"/>
  <c r="R64" i="9"/>
  <c r="Q64" i="9"/>
  <c r="F64" i="9"/>
  <c r="E64" i="9"/>
  <c r="P64" i="9" s="1"/>
  <c r="R63" i="9"/>
  <c r="Q63" i="9"/>
  <c r="F63" i="9"/>
  <c r="E63" i="9"/>
  <c r="P63" i="9" s="1"/>
  <c r="R62" i="9"/>
  <c r="Q62" i="9"/>
  <c r="F62" i="9"/>
  <c r="E62" i="9"/>
  <c r="P62" i="9" s="1"/>
  <c r="R61" i="9"/>
  <c r="Q61" i="9"/>
  <c r="F61" i="9"/>
  <c r="E61" i="9"/>
  <c r="P61" i="9" s="1"/>
  <c r="R60" i="9"/>
  <c r="Q60" i="9"/>
  <c r="F60" i="9"/>
  <c r="E60" i="9"/>
  <c r="P60" i="9" s="1"/>
  <c r="R59" i="9"/>
  <c r="Q59" i="9"/>
  <c r="P59" i="9"/>
  <c r="O59" i="9"/>
  <c r="R58" i="9"/>
  <c r="Q58" i="9"/>
  <c r="P58" i="9"/>
  <c r="O58" i="9"/>
  <c r="R57" i="9"/>
  <c r="Q57" i="9"/>
  <c r="F57" i="9"/>
  <c r="E57" i="9"/>
  <c r="O57" i="9" s="1"/>
  <c r="Q56" i="9"/>
  <c r="F56" i="9"/>
  <c r="E56" i="9"/>
  <c r="P56" i="9" s="1"/>
  <c r="R55" i="9"/>
  <c r="Q55" i="9"/>
  <c r="F55" i="9"/>
  <c r="E55" i="9"/>
  <c r="P55" i="9" s="1"/>
  <c r="R54" i="9"/>
  <c r="Q54" i="9"/>
  <c r="F54" i="9"/>
  <c r="E54" i="9"/>
  <c r="O54" i="9" s="1"/>
  <c r="Q53" i="9"/>
  <c r="R53" i="9"/>
  <c r="F53" i="9"/>
  <c r="E53" i="9"/>
  <c r="P53" i="9" s="1"/>
  <c r="R52" i="9"/>
  <c r="Q52" i="9"/>
  <c r="F52" i="9"/>
  <c r="E52" i="9"/>
  <c r="O52" i="9" s="1"/>
  <c r="R51" i="9"/>
  <c r="Q51" i="9"/>
  <c r="F51" i="9"/>
  <c r="E51" i="9"/>
  <c r="P51" i="9" s="1"/>
  <c r="R50" i="9"/>
  <c r="Q50" i="9"/>
  <c r="F50" i="9"/>
  <c r="E50" i="9"/>
  <c r="R49" i="9"/>
  <c r="Q49" i="9"/>
  <c r="F49" i="9"/>
  <c r="E49" i="9"/>
  <c r="P49" i="9" s="1"/>
  <c r="R48" i="9"/>
  <c r="Q48" i="9"/>
  <c r="F48" i="9"/>
  <c r="E48" i="9"/>
  <c r="P48" i="9" s="1"/>
  <c r="R47" i="9"/>
  <c r="Q47" i="9"/>
  <c r="F47" i="9"/>
  <c r="E47" i="9"/>
  <c r="P47" i="9" s="1"/>
  <c r="R46" i="9"/>
  <c r="Q46" i="9"/>
  <c r="F46" i="9"/>
  <c r="E46" i="9"/>
  <c r="P46" i="9" s="1"/>
  <c r="Q45" i="9"/>
  <c r="R45" i="9"/>
  <c r="F45" i="9"/>
  <c r="E45" i="9"/>
  <c r="P45" i="9" s="1"/>
  <c r="R44" i="9"/>
  <c r="Q44" i="9"/>
  <c r="F44" i="9"/>
  <c r="E44" i="9"/>
  <c r="O44" i="9" s="1"/>
  <c r="R43" i="9"/>
  <c r="Q43" i="9"/>
  <c r="P43" i="9"/>
  <c r="O43" i="9"/>
  <c r="F43" i="9"/>
  <c r="E43" i="9"/>
  <c r="R42" i="9"/>
  <c r="Q42" i="9"/>
  <c r="F42" i="9"/>
  <c r="E42" i="9"/>
  <c r="P42" i="9" s="1"/>
  <c r="R41" i="9"/>
  <c r="Q41" i="9"/>
  <c r="F41" i="9"/>
  <c r="E41" i="9"/>
  <c r="P41" i="9" s="1"/>
  <c r="R40" i="9"/>
  <c r="Q40" i="9"/>
  <c r="F40" i="9"/>
  <c r="E40" i="9"/>
  <c r="P40" i="9" s="1"/>
  <c r="R39" i="9"/>
  <c r="Q39" i="9"/>
  <c r="F39" i="9"/>
  <c r="E39" i="9"/>
  <c r="P39" i="9" s="1"/>
  <c r="Q38" i="9"/>
  <c r="F38" i="9"/>
  <c r="E38" i="9"/>
  <c r="P38" i="9" s="1"/>
  <c r="R37" i="9"/>
  <c r="Q37" i="9"/>
  <c r="F37" i="9"/>
  <c r="E37" i="9"/>
  <c r="P37" i="9" s="1"/>
  <c r="R36" i="9"/>
  <c r="Q36" i="9"/>
  <c r="F36" i="9"/>
  <c r="E36" i="9"/>
  <c r="P36" i="9" s="1"/>
  <c r="R35" i="9"/>
  <c r="Q35" i="9"/>
  <c r="O35" i="9"/>
  <c r="F35" i="9"/>
  <c r="E35" i="9"/>
  <c r="P35" i="9" s="1"/>
  <c r="R34" i="9"/>
  <c r="Q34" i="9"/>
  <c r="F34" i="9"/>
  <c r="E34" i="9"/>
  <c r="P34" i="9" s="1"/>
  <c r="R33" i="9"/>
  <c r="Q33" i="9"/>
  <c r="F33" i="9"/>
  <c r="E33" i="9"/>
  <c r="P33" i="9" s="1"/>
  <c r="Q32" i="9"/>
  <c r="O32" i="9"/>
  <c r="R32" i="9"/>
  <c r="F32" i="9"/>
  <c r="E32" i="9"/>
  <c r="P32" i="9" s="1"/>
  <c r="Q31" i="9"/>
  <c r="F31" i="9"/>
  <c r="E31" i="9"/>
  <c r="P31" i="9" s="1"/>
  <c r="R30" i="9"/>
  <c r="Q30" i="9"/>
  <c r="F30" i="9"/>
  <c r="E30" i="9"/>
  <c r="O30" i="9" s="1"/>
  <c r="R29" i="9"/>
  <c r="Q29" i="9"/>
  <c r="F29" i="9"/>
  <c r="E29" i="9"/>
  <c r="P29" i="9" s="1"/>
  <c r="R28" i="9"/>
  <c r="Q28" i="9"/>
  <c r="F28" i="9"/>
  <c r="E28" i="9"/>
  <c r="P28" i="9" s="1"/>
  <c r="R27" i="9"/>
  <c r="Q27" i="9"/>
  <c r="F27" i="9"/>
  <c r="E27" i="9"/>
  <c r="P27" i="9" s="1"/>
  <c r="R26" i="9"/>
  <c r="Q26" i="9"/>
  <c r="F26" i="9"/>
  <c r="E26" i="9"/>
  <c r="P26" i="9" s="1"/>
  <c r="R25" i="9"/>
  <c r="Q25" i="9"/>
  <c r="F25" i="9"/>
  <c r="E25" i="9"/>
  <c r="P25" i="9" s="1"/>
  <c r="R24" i="9"/>
  <c r="Q24" i="9"/>
  <c r="P24" i="9"/>
  <c r="O24" i="9"/>
  <c r="F24" i="9"/>
  <c r="E24" i="9"/>
  <c r="R23" i="9"/>
  <c r="Q23" i="9"/>
  <c r="F23" i="9"/>
  <c r="E23" i="9"/>
  <c r="O23" i="9" s="1"/>
  <c r="Q22" i="9"/>
  <c r="F22" i="9"/>
  <c r="E22" i="9"/>
  <c r="P22" i="9" s="1"/>
  <c r="R21" i="9"/>
  <c r="Q21" i="9"/>
  <c r="F21" i="9"/>
  <c r="E21" i="9"/>
  <c r="P21" i="9" s="1"/>
  <c r="R20" i="9"/>
  <c r="Q20" i="9"/>
  <c r="F20" i="9"/>
  <c r="E20" i="9"/>
  <c r="P20" i="9" s="1"/>
  <c r="R19" i="9"/>
  <c r="Q19" i="9"/>
  <c r="P19" i="9"/>
  <c r="F19" i="9"/>
  <c r="E19" i="9"/>
  <c r="O19" i="9" s="1"/>
  <c r="Q18" i="9"/>
  <c r="F18" i="9"/>
  <c r="E18" i="9"/>
  <c r="P18" i="9" s="1"/>
  <c r="R17" i="9"/>
  <c r="Q17" i="9"/>
  <c r="F17" i="9"/>
  <c r="E17" i="9"/>
  <c r="P17" i="9" s="1"/>
  <c r="R16" i="9"/>
  <c r="Q16" i="9"/>
  <c r="F16" i="9"/>
  <c r="E16" i="9"/>
  <c r="P16" i="9" s="1"/>
  <c r="R15" i="9"/>
  <c r="Q15" i="9"/>
  <c r="F15" i="9"/>
  <c r="E15" i="9"/>
  <c r="P15" i="9" s="1"/>
  <c r="R14" i="9"/>
  <c r="Q14" i="9"/>
  <c r="F14" i="9"/>
  <c r="E14" i="9"/>
  <c r="P14" i="9" s="1"/>
  <c r="R13" i="9"/>
  <c r="Q13" i="9"/>
  <c r="O13" i="9"/>
  <c r="F13" i="9"/>
  <c r="E13" i="9"/>
  <c r="P13" i="9" s="1"/>
  <c r="Q12" i="9"/>
  <c r="F12" i="9"/>
  <c r="E12" i="9"/>
  <c r="P12" i="9" s="1"/>
  <c r="R11" i="9"/>
  <c r="Q11" i="9"/>
  <c r="F11" i="9"/>
  <c r="E11" i="9"/>
  <c r="P11" i="9" s="1"/>
  <c r="R10" i="9"/>
  <c r="Q10" i="9"/>
  <c r="F10" i="9"/>
  <c r="E10" i="9"/>
  <c r="P10" i="9" s="1"/>
  <c r="Q9" i="9"/>
  <c r="N138" i="9"/>
  <c r="N7" i="9" s="1"/>
  <c r="F9" i="9"/>
  <c r="E9" i="9"/>
  <c r="O9" i="9" s="1"/>
  <c r="R8" i="9"/>
  <c r="Q8" i="9"/>
  <c r="F8" i="9"/>
  <c r="E8" i="9"/>
  <c r="O261" i="9" l="1"/>
  <c r="O109" i="9"/>
  <c r="O255" i="9"/>
  <c r="O251" i="9"/>
  <c r="P76" i="9"/>
  <c r="P166" i="9"/>
  <c r="P199" i="9"/>
  <c r="P210" i="9"/>
  <c r="P92" i="9"/>
  <c r="O126" i="9"/>
  <c r="O172" i="9"/>
  <c r="O10" i="9"/>
  <c r="P71" i="9"/>
  <c r="P54" i="9"/>
  <c r="O64" i="9"/>
  <c r="O73" i="9"/>
  <c r="O102" i="9"/>
  <c r="O115" i="9"/>
  <c r="O136" i="9"/>
  <c r="P186" i="9"/>
  <c r="P194" i="9"/>
  <c r="O51" i="9"/>
  <c r="O114" i="9"/>
  <c r="P147" i="9"/>
  <c r="P181" i="9"/>
  <c r="O242" i="9"/>
  <c r="P238" i="9"/>
  <c r="O229" i="9"/>
  <c r="O85" i="9"/>
  <c r="O82" i="9"/>
  <c r="P224" i="9"/>
  <c r="O212" i="9"/>
  <c r="O209" i="9"/>
  <c r="O207" i="9"/>
  <c r="O61" i="9"/>
  <c r="P52" i="9"/>
  <c r="O193" i="9"/>
  <c r="O188" i="9"/>
  <c r="O185" i="9"/>
  <c r="O180" i="9"/>
  <c r="O176" i="9"/>
  <c r="O171" i="9"/>
  <c r="P171" i="9"/>
  <c r="O160" i="9"/>
  <c r="O18" i="9"/>
  <c r="K146" i="9"/>
  <c r="O156" i="9"/>
  <c r="M146" i="9"/>
  <c r="M291" i="9"/>
  <c r="M286" i="9" s="1"/>
  <c r="H146" i="9"/>
  <c r="I278" i="9" s="1"/>
  <c r="I289" i="9" s="1"/>
  <c r="G291" i="9"/>
  <c r="G286" i="9" s="1"/>
  <c r="C146" i="9"/>
  <c r="M7" i="9"/>
  <c r="L7" i="9"/>
  <c r="H7" i="9"/>
  <c r="I138" i="9" s="1"/>
  <c r="I287" i="9" s="1"/>
  <c r="G7" i="9"/>
  <c r="D7" i="9"/>
  <c r="F278" i="9"/>
  <c r="F146" i="9" s="1"/>
  <c r="J278" i="9"/>
  <c r="H291" i="9"/>
  <c r="H286" i="9" s="1"/>
  <c r="G146" i="9"/>
  <c r="Q278" i="9"/>
  <c r="Q146" i="9" s="1"/>
  <c r="P176" i="9"/>
  <c r="P228" i="9"/>
  <c r="O190" i="9"/>
  <c r="O214" i="9"/>
  <c r="C291" i="9"/>
  <c r="C286" i="9" s="1"/>
  <c r="O203" i="9"/>
  <c r="O231" i="9"/>
  <c r="O236" i="9"/>
  <c r="P239" i="9"/>
  <c r="P274" i="9"/>
  <c r="O165" i="9"/>
  <c r="O157" i="9"/>
  <c r="O170" i="9"/>
  <c r="O184" i="9"/>
  <c r="O241" i="9"/>
  <c r="P223" i="9"/>
  <c r="O250" i="9"/>
  <c r="O151" i="9"/>
  <c r="O175" i="9"/>
  <c r="O195" i="9"/>
  <c r="O200" i="9"/>
  <c r="P205" i="9"/>
  <c r="O222" i="9"/>
  <c r="O252" i="9"/>
  <c r="P253" i="9"/>
  <c r="P258" i="9"/>
  <c r="O162" i="9"/>
  <c r="O189" i="9"/>
  <c r="O213" i="9"/>
  <c r="P257" i="9"/>
  <c r="P270" i="9"/>
  <c r="F138" i="9"/>
  <c r="F287" i="9" s="1"/>
  <c r="P23" i="9"/>
  <c r="O31" i="9"/>
  <c r="O39" i="9"/>
  <c r="O48" i="9"/>
  <c r="O67" i="9"/>
  <c r="O78" i="9"/>
  <c r="P84" i="9"/>
  <c r="O87" i="9"/>
  <c r="O128" i="9"/>
  <c r="O135" i="9"/>
  <c r="O66" i="9"/>
  <c r="O69" i="9"/>
  <c r="O75" i="9"/>
  <c r="O113" i="9"/>
  <c r="O36" i="9"/>
  <c r="C7" i="9"/>
  <c r="E138" i="9"/>
  <c r="E287" i="9" s="1"/>
  <c r="P9" i="9"/>
  <c r="O22" i="9"/>
  <c r="O28" i="9"/>
  <c r="O41" i="9"/>
  <c r="O47" i="9"/>
  <c r="O60" i="9"/>
  <c r="O90" i="9"/>
  <c r="O93" i="9"/>
  <c r="O116" i="9"/>
  <c r="P122" i="9"/>
  <c r="O17" i="9"/>
  <c r="O14" i="9"/>
  <c r="O27" i="9"/>
  <c r="O38" i="9"/>
  <c r="O46" i="9"/>
  <c r="O80" i="9"/>
  <c r="O89" i="9"/>
  <c r="P105" i="9"/>
  <c r="P119" i="9"/>
  <c r="P124" i="9"/>
  <c r="O127" i="9"/>
  <c r="O74" i="9"/>
  <c r="P100" i="9"/>
  <c r="O112" i="9"/>
  <c r="Q138" i="9"/>
  <c r="Q287" i="9" s="1"/>
  <c r="O133" i="9"/>
  <c r="R133" i="9"/>
  <c r="O12" i="9"/>
  <c r="O21" i="9"/>
  <c r="O26" i="9"/>
  <c r="O34" i="9"/>
  <c r="O42" i="9"/>
  <c r="O62" i="9"/>
  <c r="R83" i="9"/>
  <c r="O83" i="9"/>
  <c r="R101" i="9"/>
  <c r="O101" i="9"/>
  <c r="O106" i="9"/>
  <c r="P244" i="9"/>
  <c r="O244" i="9"/>
  <c r="P263" i="9"/>
  <c r="O263" i="9"/>
  <c r="R269" i="9"/>
  <c r="O269" i="9"/>
  <c r="P173" i="9"/>
  <c r="O173" i="9"/>
  <c r="R130" i="9"/>
  <c r="O130" i="9"/>
  <c r="R9" i="9"/>
  <c r="O16" i="9"/>
  <c r="P30" i="9"/>
  <c r="O53" i="9"/>
  <c r="O65" i="9"/>
  <c r="R77" i="9"/>
  <c r="O77" i="9"/>
  <c r="P132" i="9"/>
  <c r="P153" i="9"/>
  <c r="O153" i="9"/>
  <c r="R159" i="9"/>
  <c r="O159" i="9"/>
  <c r="N278" i="9"/>
  <c r="R192" i="9"/>
  <c r="O192" i="9"/>
  <c r="P220" i="9"/>
  <c r="O220" i="9"/>
  <c r="O8" i="9"/>
  <c r="O99" i="9"/>
  <c r="R99" i="9"/>
  <c r="R221" i="9"/>
  <c r="O221" i="9"/>
  <c r="P8" i="9"/>
  <c r="O11" i="9"/>
  <c r="O20" i="9"/>
  <c r="R22" i="9"/>
  <c r="O25" i="9"/>
  <c r="O33" i="9"/>
  <c r="O37" i="9"/>
  <c r="O45" i="9"/>
  <c r="O55" i="9"/>
  <c r="P98" i="9"/>
  <c r="P103" i="9"/>
  <c r="P108" i="9"/>
  <c r="O111" i="9"/>
  <c r="P129" i="9"/>
  <c r="P134" i="9"/>
  <c r="R164" i="9"/>
  <c r="O164" i="9"/>
  <c r="O197" i="9"/>
  <c r="P230" i="9"/>
  <c r="O230" i="9"/>
  <c r="P268" i="9"/>
  <c r="O268" i="9"/>
  <c r="R245" i="9"/>
  <c r="O245" i="9"/>
  <c r="R264" i="9"/>
  <c r="O264" i="9"/>
  <c r="P50" i="9"/>
  <c r="O50" i="9"/>
  <c r="O15" i="9"/>
  <c r="O29" i="9"/>
  <c r="R38" i="9"/>
  <c r="O49" i="9"/>
  <c r="O95" i="9"/>
  <c r="O123" i="9"/>
  <c r="R123" i="9"/>
  <c r="K287" i="9"/>
  <c r="K291" i="9" s="1"/>
  <c r="J138" i="9"/>
  <c r="O150" i="9"/>
  <c r="P158" i="9"/>
  <c r="O158" i="9"/>
  <c r="R169" i="9"/>
  <c r="O169" i="9"/>
  <c r="O183" i="9"/>
  <c r="P191" i="9"/>
  <c r="O191" i="9"/>
  <c r="O202" i="9"/>
  <c r="P249" i="9"/>
  <c r="O249" i="9"/>
  <c r="R56" i="9"/>
  <c r="O56" i="9"/>
  <c r="O104" i="9"/>
  <c r="R104" i="9"/>
  <c r="R198" i="9"/>
  <c r="O198" i="9"/>
  <c r="O40" i="9"/>
  <c r="P44" i="9"/>
  <c r="P57" i="9"/>
  <c r="O117" i="9"/>
  <c r="R120" i="9"/>
  <c r="O120" i="9"/>
  <c r="R125" i="9"/>
  <c r="O125" i="9"/>
  <c r="P163" i="9"/>
  <c r="O163" i="9"/>
  <c r="R174" i="9"/>
  <c r="O174" i="9"/>
  <c r="P196" i="9"/>
  <c r="O196" i="9"/>
  <c r="N287" i="9"/>
  <c r="R138" i="9"/>
  <c r="R107" i="9"/>
  <c r="O107" i="9"/>
  <c r="P168" i="9"/>
  <c r="O168" i="9"/>
  <c r="P182" i="9"/>
  <c r="O182" i="9"/>
  <c r="P201" i="9"/>
  <c r="O201" i="9"/>
  <c r="P215" i="9"/>
  <c r="O215" i="9"/>
  <c r="O227" i="9"/>
  <c r="O232" i="9"/>
  <c r="O256" i="9"/>
  <c r="E278" i="9"/>
  <c r="D289" i="9"/>
  <c r="D291" i="9" s="1"/>
  <c r="L289" i="9"/>
  <c r="L291" i="9" s="1"/>
  <c r="L286" i="9" s="1"/>
  <c r="O63" i="9"/>
  <c r="O68" i="9"/>
  <c r="O86" i="9"/>
  <c r="O91" i="9"/>
  <c r="O96" i="9"/>
  <c r="O154" i="9"/>
  <c r="O178" i="9"/>
  <c r="O187" i="9"/>
  <c r="O206" i="9"/>
  <c r="O211" i="9"/>
  <c r="O216" i="9"/>
  <c r="O240" i="9"/>
  <c r="O72" i="9"/>
  <c r="O81" i="9"/>
  <c r="O110" i="9"/>
  <c r="D146" i="9"/>
  <c r="L146" i="9"/>
  <c r="O149" i="9"/>
  <c r="O225" i="9"/>
  <c r="O235" i="9"/>
  <c r="O254" i="9"/>
  <c r="O259" i="9"/>
  <c r="N268" i="8"/>
  <c r="N133" i="8"/>
  <c r="N265" i="8"/>
  <c r="N130" i="8"/>
  <c r="N263" i="8"/>
  <c r="N127" i="8"/>
  <c r="I146" i="9" l="1"/>
  <c r="Q289" i="9"/>
  <c r="I7" i="9"/>
  <c r="Q7" i="9"/>
  <c r="F289" i="9"/>
  <c r="F291" i="9" s="1"/>
  <c r="F286" i="9" s="1"/>
  <c r="F7" i="9"/>
  <c r="O138" i="9"/>
  <c r="O7" i="9" s="1"/>
  <c r="E7" i="9"/>
  <c r="P138" i="9"/>
  <c r="P7" i="9" s="1"/>
  <c r="J289" i="9"/>
  <c r="J146" i="9"/>
  <c r="D286" i="9"/>
  <c r="I291" i="9"/>
  <c r="I286" i="9"/>
  <c r="R287" i="9"/>
  <c r="R7" i="9"/>
  <c r="J287" i="9"/>
  <c r="J7" i="9"/>
  <c r="E146" i="9"/>
  <c r="E289" i="9"/>
  <c r="E291" i="9" s="1"/>
  <c r="E286" i="9" s="1"/>
  <c r="P278" i="9"/>
  <c r="K286" i="9"/>
  <c r="J291" i="9"/>
  <c r="J286" i="9" s="1"/>
  <c r="Q291" i="9"/>
  <c r="Q286" i="9" s="1"/>
  <c r="R278" i="9"/>
  <c r="N146" i="9"/>
  <c r="N289" i="9"/>
  <c r="N291" i="9" s="1"/>
  <c r="O278" i="9"/>
  <c r="N258" i="8"/>
  <c r="N125" i="8"/>
  <c r="N255" i="8"/>
  <c r="N123" i="8"/>
  <c r="N253" i="8"/>
  <c r="N120" i="8"/>
  <c r="N251" i="8"/>
  <c r="N117" i="8"/>
  <c r="N246" i="8"/>
  <c r="N114" i="8"/>
  <c r="N244" i="8"/>
  <c r="N110" i="8"/>
  <c r="N240" i="8"/>
  <c r="N107" i="8"/>
  <c r="N237" i="8"/>
  <c r="N104" i="8"/>
  <c r="N234" i="8"/>
  <c r="N101" i="8"/>
  <c r="N231" i="8"/>
  <c r="N99" i="8"/>
  <c r="P287" i="9" l="1"/>
  <c r="O287" i="9"/>
  <c r="P291" i="9"/>
  <c r="P286" i="9" s="1"/>
  <c r="P289" i="9"/>
  <c r="P146" i="9"/>
  <c r="R291" i="9"/>
  <c r="R286" i="9" s="1"/>
  <c r="O291" i="9"/>
  <c r="O286" i="9" s="1"/>
  <c r="N286" i="9"/>
  <c r="R289" i="9"/>
  <c r="R146" i="9"/>
  <c r="S292" i="9"/>
  <c r="O146" i="9"/>
  <c r="O289" i="9"/>
  <c r="N228" i="8"/>
  <c r="N95" i="8"/>
  <c r="N226" i="8"/>
  <c r="N92" i="8"/>
  <c r="N224" i="8"/>
  <c r="N90" i="8"/>
  <c r="N220" i="8"/>
  <c r="N87" i="8" l="1"/>
  <c r="N217" i="8"/>
  <c r="N83" i="8"/>
  <c r="N214" i="8"/>
  <c r="N81" i="8"/>
  <c r="N211" i="8"/>
  <c r="N77" i="8"/>
  <c r="N208" i="8"/>
  <c r="N72" i="8"/>
  <c r="N67" i="8"/>
  <c r="N206" i="8"/>
  <c r="N203" i="8"/>
  <c r="N65" i="8"/>
  <c r="N199" i="8"/>
  <c r="N62" i="8"/>
  <c r="N197" i="8"/>
  <c r="N59" i="8"/>
  <c r="O59" i="8" s="1"/>
  <c r="O58" i="8"/>
  <c r="P58" i="8"/>
  <c r="Q58" i="8"/>
  <c r="R58" i="8"/>
  <c r="P59" i="8"/>
  <c r="Q59" i="8"/>
  <c r="O60" i="8"/>
  <c r="P60" i="8"/>
  <c r="Q60" i="8"/>
  <c r="R60" i="8"/>
  <c r="N194" i="8"/>
  <c r="N56" i="8"/>
  <c r="N191" i="8"/>
  <c r="N53" i="8"/>
  <c r="N187" i="8"/>
  <c r="N49" i="8"/>
  <c r="N184" i="8"/>
  <c r="N47" i="8"/>
  <c r="N179" i="8"/>
  <c r="N45" i="8"/>
  <c r="N173" i="8"/>
  <c r="N42" i="8"/>
  <c r="N171" i="8"/>
  <c r="N38" i="8"/>
  <c r="N168" i="8"/>
  <c r="N36" i="8"/>
  <c r="N166" i="8"/>
  <c r="N32" i="8"/>
  <c r="R59" i="8" l="1"/>
  <c r="N163" i="8" l="1"/>
  <c r="N28" i="8"/>
  <c r="N161" i="8"/>
  <c r="N24" i="8" l="1"/>
  <c r="N158" i="8"/>
  <c r="N22" i="8"/>
  <c r="N154" i="8"/>
  <c r="N18" i="8"/>
  <c r="N152" i="8"/>
  <c r="N14" i="8"/>
  <c r="N148" i="8"/>
  <c r="N9" i="8"/>
  <c r="P281" i="8" l="1"/>
  <c r="M277" i="8"/>
  <c r="M288" i="8" s="1"/>
  <c r="L277" i="8"/>
  <c r="L288" i="8" s="1"/>
  <c r="K277" i="8"/>
  <c r="K288" i="8" s="1"/>
  <c r="H277" i="8"/>
  <c r="H288" i="8" s="1"/>
  <c r="G277" i="8"/>
  <c r="G288" i="8" s="1"/>
  <c r="D277" i="8"/>
  <c r="D146" i="8" s="1"/>
  <c r="C277" i="8"/>
  <c r="C288" i="8" s="1"/>
  <c r="R276" i="8"/>
  <c r="Q276" i="8"/>
  <c r="F276" i="8"/>
  <c r="E276" i="8"/>
  <c r="P276" i="8" s="1"/>
  <c r="R275" i="8"/>
  <c r="Q275" i="8"/>
  <c r="O275" i="8"/>
  <c r="F275" i="8"/>
  <c r="E275" i="8"/>
  <c r="P275" i="8" s="1"/>
  <c r="R274" i="8"/>
  <c r="Q274" i="8"/>
  <c r="F274" i="8"/>
  <c r="E274" i="8"/>
  <c r="R273" i="8"/>
  <c r="Q273" i="8"/>
  <c r="P273" i="8"/>
  <c r="O273" i="8"/>
  <c r="F273" i="8"/>
  <c r="E273" i="8"/>
  <c r="R272" i="8"/>
  <c r="Q272" i="8"/>
  <c r="F272" i="8"/>
  <c r="E272" i="8"/>
  <c r="P272" i="8" s="1"/>
  <c r="R271" i="8"/>
  <c r="Q271" i="8"/>
  <c r="O271" i="8"/>
  <c r="F271" i="8"/>
  <c r="E271" i="8"/>
  <c r="P271" i="8" s="1"/>
  <c r="R270" i="8"/>
  <c r="Q270" i="8"/>
  <c r="F270" i="8"/>
  <c r="E270" i="8"/>
  <c r="R269" i="8"/>
  <c r="Q269" i="8"/>
  <c r="P269" i="8"/>
  <c r="F269" i="8"/>
  <c r="E269" i="8"/>
  <c r="O269" i="8" s="1"/>
  <c r="R268" i="8"/>
  <c r="Q268" i="8"/>
  <c r="F268" i="8"/>
  <c r="E268" i="8"/>
  <c r="P268" i="8" s="1"/>
  <c r="R267" i="8"/>
  <c r="Q267" i="8"/>
  <c r="F267" i="8"/>
  <c r="E267" i="8"/>
  <c r="P267" i="8" s="1"/>
  <c r="R266" i="8"/>
  <c r="Q266" i="8"/>
  <c r="P266" i="8"/>
  <c r="O266" i="8"/>
  <c r="F266" i="8"/>
  <c r="E266" i="8"/>
  <c r="R265" i="8"/>
  <c r="Q265" i="8"/>
  <c r="F265" i="8"/>
  <c r="E265" i="8"/>
  <c r="O265" i="8" s="1"/>
  <c r="R264" i="8"/>
  <c r="Q264" i="8"/>
  <c r="P264" i="8"/>
  <c r="O264" i="8"/>
  <c r="F264" i="8"/>
  <c r="E264" i="8"/>
  <c r="R263" i="8"/>
  <c r="Q263" i="8"/>
  <c r="F263" i="8"/>
  <c r="E263" i="8"/>
  <c r="O263" i="8" s="1"/>
  <c r="Q262" i="8"/>
  <c r="P262" i="8"/>
  <c r="F262" i="8"/>
  <c r="E262" i="8"/>
  <c r="R261" i="8"/>
  <c r="Q261" i="8"/>
  <c r="F261" i="8"/>
  <c r="E261" i="8"/>
  <c r="R260" i="8"/>
  <c r="Q260" i="8"/>
  <c r="P260" i="8"/>
  <c r="F260" i="8"/>
  <c r="E260" i="8"/>
  <c r="O260" i="8" s="1"/>
  <c r="R259" i="8"/>
  <c r="Q259" i="8"/>
  <c r="F259" i="8"/>
  <c r="E259" i="8"/>
  <c r="P259" i="8" s="1"/>
  <c r="R258" i="8"/>
  <c r="Q258" i="8"/>
  <c r="F258" i="8"/>
  <c r="E258" i="8"/>
  <c r="P258" i="8" s="1"/>
  <c r="R257" i="8"/>
  <c r="Q257" i="8"/>
  <c r="P257" i="8"/>
  <c r="F257" i="8"/>
  <c r="E257" i="8"/>
  <c r="O257" i="8" s="1"/>
  <c r="Q256" i="8"/>
  <c r="F256" i="8"/>
  <c r="E256" i="8"/>
  <c r="P256" i="8" s="1"/>
  <c r="R255" i="8"/>
  <c r="Q255" i="8"/>
  <c r="F255" i="8"/>
  <c r="E255" i="8"/>
  <c r="P255" i="8" s="1"/>
  <c r="Q254" i="8"/>
  <c r="R254" i="8"/>
  <c r="F254" i="8"/>
  <c r="E254" i="8"/>
  <c r="P254" i="8" s="1"/>
  <c r="R253" i="8"/>
  <c r="Q253" i="8"/>
  <c r="F253" i="8"/>
  <c r="E253" i="8"/>
  <c r="O253" i="8" s="1"/>
  <c r="R252" i="8"/>
  <c r="Q252" i="8"/>
  <c r="P252" i="8"/>
  <c r="F252" i="8"/>
  <c r="E252" i="8"/>
  <c r="O252" i="8" s="1"/>
  <c r="Q251" i="8"/>
  <c r="F251" i="8"/>
  <c r="E251" i="8"/>
  <c r="P251" i="8" s="1"/>
  <c r="R250" i="8"/>
  <c r="Q250" i="8"/>
  <c r="F250" i="8"/>
  <c r="E250" i="8"/>
  <c r="P250" i="8" s="1"/>
  <c r="Q249" i="8"/>
  <c r="R249" i="8"/>
  <c r="F249" i="8"/>
  <c r="E249" i="8"/>
  <c r="P249" i="8" s="1"/>
  <c r="R248" i="8"/>
  <c r="Q248" i="8"/>
  <c r="P248" i="8"/>
  <c r="F248" i="8"/>
  <c r="E248" i="8"/>
  <c r="O248" i="8" s="1"/>
  <c r="Q247" i="8"/>
  <c r="P247" i="8"/>
  <c r="F247" i="8"/>
  <c r="E247" i="8"/>
  <c r="R246" i="8"/>
  <c r="Q246" i="8"/>
  <c r="F246" i="8"/>
  <c r="E246" i="8"/>
  <c r="R245" i="8"/>
  <c r="Q245" i="8"/>
  <c r="F245" i="8"/>
  <c r="E245" i="8"/>
  <c r="P245" i="8" s="1"/>
  <c r="Q244" i="8"/>
  <c r="R244" i="8"/>
  <c r="F244" i="8"/>
  <c r="E244" i="8"/>
  <c r="P244" i="8" s="1"/>
  <c r="R243" i="8"/>
  <c r="Q243" i="8"/>
  <c r="P243" i="8"/>
  <c r="F243" i="8"/>
  <c r="E243" i="8"/>
  <c r="O243" i="8" s="1"/>
  <c r="R242" i="8"/>
  <c r="Q242" i="8"/>
  <c r="F242" i="8"/>
  <c r="E242" i="8"/>
  <c r="P242" i="8" s="1"/>
  <c r="Q241" i="8"/>
  <c r="F241" i="8"/>
  <c r="E241" i="8"/>
  <c r="P241" i="8" s="1"/>
  <c r="R240" i="8"/>
  <c r="Q240" i="8"/>
  <c r="F240" i="8"/>
  <c r="E240" i="8"/>
  <c r="P240" i="8" s="1"/>
  <c r="Q239" i="8"/>
  <c r="R239" i="8"/>
  <c r="F239" i="8"/>
  <c r="E239" i="8"/>
  <c r="P239" i="8" s="1"/>
  <c r="R238" i="8"/>
  <c r="Q238" i="8"/>
  <c r="P238" i="8"/>
  <c r="F238" i="8"/>
  <c r="E238" i="8"/>
  <c r="O238" i="8" s="1"/>
  <c r="R237" i="8"/>
  <c r="Q237" i="8"/>
  <c r="F237" i="8"/>
  <c r="E237" i="8"/>
  <c r="P237" i="8" s="1"/>
  <c r="Q236" i="8"/>
  <c r="F236" i="8"/>
  <c r="E236" i="8"/>
  <c r="P236" i="8" s="1"/>
  <c r="R235" i="8"/>
  <c r="Q235" i="8"/>
  <c r="P235" i="8"/>
  <c r="O235" i="8"/>
  <c r="F235" i="8"/>
  <c r="E235" i="8"/>
  <c r="R234" i="8"/>
  <c r="Q234" i="8"/>
  <c r="F234" i="8"/>
  <c r="E234" i="8"/>
  <c r="P234" i="8" s="1"/>
  <c r="Q233" i="8"/>
  <c r="R233" i="8"/>
  <c r="F233" i="8"/>
  <c r="E233" i="8"/>
  <c r="P233" i="8" s="1"/>
  <c r="R232" i="8"/>
  <c r="Q232" i="8"/>
  <c r="P232" i="8"/>
  <c r="O232" i="8"/>
  <c r="F232" i="8"/>
  <c r="E232" i="8"/>
  <c r="R231" i="8"/>
  <c r="Q231" i="8"/>
  <c r="F231" i="8"/>
  <c r="E231" i="8"/>
  <c r="O231" i="8" s="1"/>
  <c r="R230" i="8"/>
  <c r="Q230" i="8"/>
  <c r="F230" i="8"/>
  <c r="E230" i="8"/>
  <c r="P230" i="8" s="1"/>
  <c r="R229" i="8"/>
  <c r="Q229" i="8"/>
  <c r="P229" i="8"/>
  <c r="O229" i="8"/>
  <c r="F229" i="8"/>
  <c r="E229" i="8"/>
  <c r="R228" i="8"/>
  <c r="Q228" i="8"/>
  <c r="F228" i="8"/>
  <c r="E228" i="8"/>
  <c r="P228" i="8" s="1"/>
  <c r="R227" i="8"/>
  <c r="Q227" i="8"/>
  <c r="F227" i="8"/>
  <c r="E227" i="8"/>
  <c r="Q226" i="8"/>
  <c r="P226" i="8"/>
  <c r="R226" i="8"/>
  <c r="F226" i="8"/>
  <c r="E226" i="8"/>
  <c r="O226" i="8" s="1"/>
  <c r="R225" i="8"/>
  <c r="Q225" i="8"/>
  <c r="F225" i="8"/>
  <c r="E225" i="8"/>
  <c r="P225" i="8" s="1"/>
  <c r="R224" i="8"/>
  <c r="Q224" i="8"/>
  <c r="F224" i="8"/>
  <c r="E224" i="8"/>
  <c r="O224" i="8" s="1"/>
  <c r="Q223" i="8"/>
  <c r="P223" i="8"/>
  <c r="F223" i="8"/>
  <c r="E223" i="8"/>
  <c r="R222" i="8"/>
  <c r="Q222" i="8"/>
  <c r="F222" i="8"/>
  <c r="E222" i="8"/>
  <c r="R221" i="8"/>
  <c r="Q221" i="8"/>
  <c r="F221" i="8"/>
  <c r="E221" i="8"/>
  <c r="P221" i="8" s="1"/>
  <c r="R220" i="8"/>
  <c r="Q220" i="8"/>
  <c r="F220" i="8"/>
  <c r="E220" i="8"/>
  <c r="P220" i="8" s="1"/>
  <c r="Q219" i="8"/>
  <c r="R219" i="8"/>
  <c r="F219" i="8"/>
  <c r="E219" i="8"/>
  <c r="P219" i="8" s="1"/>
  <c r="R218" i="8"/>
  <c r="Q218" i="8"/>
  <c r="P218" i="8"/>
  <c r="O218" i="8"/>
  <c r="F218" i="8"/>
  <c r="E218" i="8"/>
  <c r="R217" i="8"/>
  <c r="Q217" i="8"/>
  <c r="F217" i="8"/>
  <c r="E217" i="8"/>
  <c r="O217" i="8" s="1"/>
  <c r="R216" i="8"/>
  <c r="Q216" i="8"/>
  <c r="O216" i="8"/>
  <c r="F216" i="8"/>
  <c r="E216" i="8"/>
  <c r="P216" i="8" s="1"/>
  <c r="R215" i="8"/>
  <c r="Q215" i="8"/>
  <c r="F215" i="8"/>
  <c r="E215" i="8"/>
  <c r="P215" i="8" s="1"/>
  <c r="R214" i="8"/>
  <c r="Q214" i="8"/>
  <c r="F214" i="8"/>
  <c r="E214" i="8"/>
  <c r="P214" i="8" s="1"/>
  <c r="R213" i="8"/>
  <c r="Q213" i="8"/>
  <c r="F213" i="8"/>
  <c r="E213" i="8"/>
  <c r="Q212" i="8"/>
  <c r="P212" i="8"/>
  <c r="O212" i="8"/>
  <c r="R212" i="8"/>
  <c r="F212" i="8"/>
  <c r="E212" i="8"/>
  <c r="R211" i="8"/>
  <c r="Q211" i="8"/>
  <c r="F211" i="8"/>
  <c r="E211" i="8"/>
  <c r="O211" i="8" s="1"/>
  <c r="R210" i="8"/>
  <c r="Q210" i="8"/>
  <c r="P210" i="8"/>
  <c r="F210" i="8"/>
  <c r="E210" i="8"/>
  <c r="O210" i="8" s="1"/>
  <c r="Q209" i="8"/>
  <c r="P209" i="8"/>
  <c r="F209" i="8"/>
  <c r="E209" i="8"/>
  <c r="R208" i="8"/>
  <c r="Q208" i="8"/>
  <c r="F208" i="8"/>
  <c r="E208" i="8"/>
  <c r="R207" i="8"/>
  <c r="Q207" i="8"/>
  <c r="F207" i="8"/>
  <c r="E207" i="8"/>
  <c r="O207" i="8" s="1"/>
  <c r="Q206" i="8"/>
  <c r="R206" i="8"/>
  <c r="F206" i="8"/>
  <c r="E206" i="8"/>
  <c r="P206" i="8" s="1"/>
  <c r="R205" i="8"/>
  <c r="Q205" i="8"/>
  <c r="F205" i="8"/>
  <c r="E205" i="8"/>
  <c r="O205" i="8" s="1"/>
  <c r="R204" i="8"/>
  <c r="Q204" i="8"/>
  <c r="P204" i="8"/>
  <c r="O204" i="8"/>
  <c r="F204" i="8"/>
  <c r="E204" i="8"/>
  <c r="R203" i="8"/>
  <c r="Q203" i="8"/>
  <c r="F203" i="8"/>
  <c r="E203" i="8"/>
  <c r="O203" i="8" s="1"/>
  <c r="R202" i="8"/>
  <c r="Q202" i="8"/>
  <c r="F202" i="8"/>
  <c r="E202" i="8"/>
  <c r="P202" i="8" s="1"/>
  <c r="R201" i="8"/>
  <c r="Q201" i="8"/>
  <c r="F201" i="8"/>
  <c r="E201" i="8"/>
  <c r="P201" i="8" s="1"/>
  <c r="R200" i="8"/>
  <c r="Q200" i="8"/>
  <c r="F200" i="8"/>
  <c r="E200" i="8"/>
  <c r="P200" i="8" s="1"/>
  <c r="R199" i="8"/>
  <c r="Q199" i="8"/>
  <c r="F199" i="8"/>
  <c r="E199" i="8"/>
  <c r="Q198" i="8"/>
  <c r="P198" i="8"/>
  <c r="O198" i="8"/>
  <c r="R198" i="8"/>
  <c r="F198" i="8"/>
  <c r="E198" i="8"/>
  <c r="R197" i="8"/>
  <c r="Q197" i="8"/>
  <c r="F197" i="8"/>
  <c r="E197" i="8"/>
  <c r="O197" i="8" s="1"/>
  <c r="R196" i="8"/>
  <c r="Q196" i="8"/>
  <c r="F196" i="8"/>
  <c r="E196" i="8"/>
  <c r="O196" i="8" s="1"/>
  <c r="R195" i="8"/>
  <c r="Q195" i="8"/>
  <c r="P195" i="8"/>
  <c r="O195" i="8"/>
  <c r="F195" i="8"/>
  <c r="E195" i="8"/>
  <c r="R194" i="8"/>
  <c r="Q194" i="8"/>
  <c r="F194" i="8"/>
  <c r="E194" i="8"/>
  <c r="O194" i="8" s="1"/>
  <c r="R193" i="8"/>
  <c r="Q193" i="8"/>
  <c r="F193" i="8"/>
  <c r="E193" i="8"/>
  <c r="P193" i="8" s="1"/>
  <c r="R192" i="8"/>
  <c r="Q192" i="8"/>
  <c r="O192" i="8"/>
  <c r="F192" i="8"/>
  <c r="E192" i="8"/>
  <c r="P192" i="8" s="1"/>
  <c r="R191" i="8"/>
  <c r="Q191" i="8"/>
  <c r="F191" i="8"/>
  <c r="E191" i="8"/>
  <c r="P191" i="8" s="1"/>
  <c r="R190" i="8"/>
  <c r="Q190" i="8"/>
  <c r="F190" i="8"/>
  <c r="E190" i="8"/>
  <c r="P190" i="8" s="1"/>
  <c r="R189" i="8"/>
  <c r="Q189" i="8"/>
  <c r="P189" i="8"/>
  <c r="F189" i="8"/>
  <c r="E189" i="8"/>
  <c r="O189" i="8" s="1"/>
  <c r="R188" i="8"/>
  <c r="Q188" i="8"/>
  <c r="F188" i="8"/>
  <c r="E188" i="8"/>
  <c r="P188" i="8" s="1"/>
  <c r="R187" i="8"/>
  <c r="Q187" i="8"/>
  <c r="F187" i="8"/>
  <c r="E187" i="8"/>
  <c r="P187" i="8" s="1"/>
  <c r="R186" i="8"/>
  <c r="Q186" i="8"/>
  <c r="O186" i="8"/>
  <c r="F186" i="8"/>
  <c r="E186" i="8"/>
  <c r="P186" i="8" s="1"/>
  <c r="R185" i="8"/>
  <c r="Q185" i="8"/>
  <c r="F185" i="8"/>
  <c r="E185" i="8"/>
  <c r="P185" i="8" s="1"/>
  <c r="R184" i="8"/>
  <c r="Q184" i="8"/>
  <c r="F184" i="8"/>
  <c r="E184" i="8"/>
  <c r="O184" i="8" s="1"/>
  <c r="R183" i="8"/>
  <c r="Q183" i="8"/>
  <c r="P183" i="8"/>
  <c r="O183" i="8"/>
  <c r="F183" i="8"/>
  <c r="E183" i="8"/>
  <c r="R182" i="8"/>
  <c r="Q182" i="8"/>
  <c r="P182" i="8"/>
  <c r="O182" i="8"/>
  <c r="F182" i="8"/>
  <c r="E182" i="8"/>
  <c r="R181" i="8"/>
  <c r="Q181" i="8"/>
  <c r="O181" i="8"/>
  <c r="F181" i="8"/>
  <c r="E181" i="8"/>
  <c r="P181" i="8" s="1"/>
  <c r="R180" i="8"/>
  <c r="Q180" i="8"/>
  <c r="F180" i="8"/>
  <c r="E180" i="8"/>
  <c r="Q179" i="8"/>
  <c r="R179" i="8"/>
  <c r="F179" i="8"/>
  <c r="E179" i="8"/>
  <c r="O179" i="8" s="1"/>
  <c r="R178" i="8"/>
  <c r="Q178" i="8"/>
  <c r="O178" i="8"/>
  <c r="F178" i="8"/>
  <c r="E178" i="8"/>
  <c r="P178" i="8" s="1"/>
  <c r="R177" i="8"/>
  <c r="Q177" i="8"/>
  <c r="F177" i="8"/>
  <c r="E177" i="8"/>
  <c r="P177" i="8" s="1"/>
  <c r="R176" i="8"/>
  <c r="Q176" i="8"/>
  <c r="O176" i="8"/>
  <c r="F176" i="8"/>
  <c r="E176" i="8"/>
  <c r="P176" i="8" s="1"/>
  <c r="R175" i="8"/>
  <c r="Q175" i="8"/>
  <c r="O175" i="8"/>
  <c r="F175" i="8"/>
  <c r="E175" i="8"/>
  <c r="P175" i="8" s="1"/>
  <c r="R174" i="8"/>
  <c r="Q174" i="8"/>
  <c r="F174" i="8"/>
  <c r="E174" i="8"/>
  <c r="O174" i="8" s="1"/>
  <c r="R173" i="8"/>
  <c r="Q173" i="8"/>
  <c r="F173" i="8"/>
  <c r="E173" i="8"/>
  <c r="P173" i="8" s="1"/>
  <c r="R172" i="8"/>
  <c r="Q172" i="8"/>
  <c r="F172" i="8"/>
  <c r="E172" i="8"/>
  <c r="O172" i="8" s="1"/>
  <c r="Q171" i="8"/>
  <c r="F171" i="8"/>
  <c r="E171" i="8"/>
  <c r="P171" i="8" s="1"/>
  <c r="R170" i="8"/>
  <c r="Q170" i="8"/>
  <c r="F170" i="8"/>
  <c r="E170" i="8"/>
  <c r="Q169" i="8"/>
  <c r="R169" i="8"/>
  <c r="F169" i="8"/>
  <c r="E169" i="8"/>
  <c r="P169" i="8" s="1"/>
  <c r="R168" i="8"/>
  <c r="Q168" i="8"/>
  <c r="F168" i="8"/>
  <c r="E168" i="8"/>
  <c r="P168" i="8" s="1"/>
  <c r="R167" i="8"/>
  <c r="Q167" i="8"/>
  <c r="P167" i="8"/>
  <c r="F167" i="8"/>
  <c r="E167" i="8"/>
  <c r="O167" i="8" s="1"/>
  <c r="Q166" i="8"/>
  <c r="F166" i="8"/>
  <c r="E166" i="8"/>
  <c r="P166" i="8" s="1"/>
  <c r="R165" i="8"/>
  <c r="Q165" i="8"/>
  <c r="F165" i="8"/>
  <c r="E165" i="8"/>
  <c r="Q164" i="8"/>
  <c r="P164" i="8"/>
  <c r="R164" i="8"/>
  <c r="F164" i="8"/>
  <c r="E164" i="8"/>
  <c r="O164" i="8" s="1"/>
  <c r="R163" i="8"/>
  <c r="Q163" i="8"/>
  <c r="F163" i="8"/>
  <c r="E163" i="8"/>
  <c r="P163" i="8" s="1"/>
  <c r="R162" i="8"/>
  <c r="Q162" i="8"/>
  <c r="F162" i="8"/>
  <c r="E162" i="8"/>
  <c r="P162" i="8" s="1"/>
  <c r="R161" i="8"/>
  <c r="Q161" i="8"/>
  <c r="F161" i="8"/>
  <c r="E161" i="8"/>
  <c r="P161" i="8" s="1"/>
  <c r="R160" i="8"/>
  <c r="Q160" i="8"/>
  <c r="F160" i="8"/>
  <c r="E160" i="8"/>
  <c r="R159" i="8"/>
  <c r="Q159" i="8"/>
  <c r="P159" i="8"/>
  <c r="F159" i="8"/>
  <c r="E159" i="8"/>
  <c r="O159" i="8" s="1"/>
  <c r="Q158" i="8"/>
  <c r="R158" i="8"/>
  <c r="F158" i="8"/>
  <c r="E158" i="8"/>
  <c r="P158" i="8" s="1"/>
  <c r="R157" i="8"/>
  <c r="Q157" i="8"/>
  <c r="P157" i="8"/>
  <c r="F157" i="8"/>
  <c r="E157" i="8"/>
  <c r="O157" i="8" s="1"/>
  <c r="R156" i="8"/>
  <c r="Q156" i="8"/>
  <c r="P156" i="8"/>
  <c r="O156" i="8"/>
  <c r="F156" i="8"/>
  <c r="E156" i="8"/>
  <c r="Q155" i="8"/>
  <c r="F155" i="8"/>
  <c r="E155" i="8"/>
  <c r="P155" i="8" s="1"/>
  <c r="R154" i="8"/>
  <c r="Q154" i="8"/>
  <c r="F154" i="8"/>
  <c r="E154" i="8"/>
  <c r="O154" i="8" s="1"/>
  <c r="R153" i="8"/>
  <c r="Q153" i="8"/>
  <c r="F153" i="8"/>
  <c r="E153" i="8"/>
  <c r="P153" i="8" s="1"/>
  <c r="R152" i="8"/>
  <c r="Q152" i="8"/>
  <c r="F152" i="8"/>
  <c r="E152" i="8"/>
  <c r="P152" i="8" s="1"/>
  <c r="R151" i="8"/>
  <c r="Q151" i="8"/>
  <c r="O151" i="8"/>
  <c r="F151" i="8"/>
  <c r="E151" i="8"/>
  <c r="P151" i="8" s="1"/>
  <c r="R150" i="8"/>
  <c r="Q150" i="8"/>
  <c r="F150" i="8"/>
  <c r="E150" i="8"/>
  <c r="O150" i="8" s="1"/>
  <c r="R149" i="8"/>
  <c r="Q149" i="8"/>
  <c r="F149" i="8"/>
  <c r="E149" i="8"/>
  <c r="P149" i="8" s="1"/>
  <c r="Q148" i="8"/>
  <c r="F148" i="8"/>
  <c r="E148" i="8"/>
  <c r="P148" i="8" s="1"/>
  <c r="R147" i="8"/>
  <c r="Q147" i="8"/>
  <c r="F147" i="8"/>
  <c r="E147" i="8"/>
  <c r="P147" i="8" s="1"/>
  <c r="P142" i="8"/>
  <c r="M138" i="8"/>
  <c r="M286" i="8" s="1"/>
  <c r="L138" i="8"/>
  <c r="L286" i="8" s="1"/>
  <c r="K138" i="8"/>
  <c r="K286" i="8" s="1"/>
  <c r="H138" i="8"/>
  <c r="H286" i="8" s="1"/>
  <c r="G138" i="8"/>
  <c r="G286" i="8" s="1"/>
  <c r="D138" i="8"/>
  <c r="D286" i="8" s="1"/>
  <c r="C138" i="8"/>
  <c r="C286" i="8" s="1"/>
  <c r="R137" i="8"/>
  <c r="Q137" i="8"/>
  <c r="P137" i="8"/>
  <c r="O137" i="8"/>
  <c r="F137" i="8"/>
  <c r="E137" i="8"/>
  <c r="R136" i="8"/>
  <c r="Q136" i="8"/>
  <c r="F136" i="8"/>
  <c r="E136" i="8"/>
  <c r="O136" i="8" s="1"/>
  <c r="R135" i="8"/>
  <c r="Q135" i="8"/>
  <c r="F135" i="8"/>
  <c r="E135" i="8"/>
  <c r="P135" i="8" s="1"/>
  <c r="R134" i="8"/>
  <c r="Q134" i="8"/>
  <c r="P134" i="8"/>
  <c r="F134" i="8"/>
  <c r="E134" i="8"/>
  <c r="O134" i="8" s="1"/>
  <c r="R133" i="8"/>
  <c r="Q133" i="8"/>
  <c r="F133" i="8"/>
  <c r="E133" i="8"/>
  <c r="P133" i="8" s="1"/>
  <c r="R132" i="8"/>
  <c r="Q132" i="8"/>
  <c r="F132" i="8"/>
  <c r="E132" i="8"/>
  <c r="O132" i="8" s="1"/>
  <c r="R131" i="8"/>
  <c r="Q131" i="8"/>
  <c r="O131" i="8"/>
  <c r="F131" i="8"/>
  <c r="E131" i="8"/>
  <c r="P131" i="8" s="1"/>
  <c r="R130" i="8"/>
  <c r="Q130" i="8"/>
  <c r="F130" i="8"/>
  <c r="E130" i="8"/>
  <c r="O130" i="8" s="1"/>
  <c r="R129" i="8"/>
  <c r="Q129" i="8"/>
  <c r="P129" i="8"/>
  <c r="F129" i="8"/>
  <c r="E129" i="8"/>
  <c r="O129" i="8" s="1"/>
  <c r="R128" i="8"/>
  <c r="Q128" i="8"/>
  <c r="F128" i="8"/>
  <c r="E128" i="8"/>
  <c r="O128" i="8" s="1"/>
  <c r="R127" i="8"/>
  <c r="Q127" i="8"/>
  <c r="F127" i="8"/>
  <c r="E127" i="8"/>
  <c r="P127" i="8" s="1"/>
  <c r="R126" i="8"/>
  <c r="Q126" i="8"/>
  <c r="F126" i="8"/>
  <c r="E126" i="8"/>
  <c r="O126" i="8" s="1"/>
  <c r="R125" i="8"/>
  <c r="Q125" i="8"/>
  <c r="F125" i="8"/>
  <c r="E125" i="8"/>
  <c r="P125" i="8" s="1"/>
  <c r="R124" i="8"/>
  <c r="Q124" i="8"/>
  <c r="F124" i="8"/>
  <c r="E124" i="8"/>
  <c r="O124" i="8" s="1"/>
  <c r="R123" i="8"/>
  <c r="Q123" i="8"/>
  <c r="F123" i="8"/>
  <c r="E123" i="8"/>
  <c r="P123" i="8" s="1"/>
  <c r="R122" i="8"/>
  <c r="Q122" i="8"/>
  <c r="P122" i="8"/>
  <c r="F122" i="8"/>
  <c r="E122" i="8"/>
  <c r="O122" i="8" s="1"/>
  <c r="R121" i="8"/>
  <c r="Q121" i="8"/>
  <c r="F121" i="8"/>
  <c r="E121" i="8"/>
  <c r="P121" i="8" s="1"/>
  <c r="Q120" i="8"/>
  <c r="F120" i="8"/>
  <c r="E120" i="8"/>
  <c r="P120" i="8" s="1"/>
  <c r="R119" i="8"/>
  <c r="Q119" i="8"/>
  <c r="P119" i="8"/>
  <c r="F119" i="8"/>
  <c r="E119" i="8"/>
  <c r="O119" i="8" s="1"/>
  <c r="R118" i="8"/>
  <c r="Q118" i="8"/>
  <c r="O118" i="8"/>
  <c r="F118" i="8"/>
  <c r="E118" i="8"/>
  <c r="P118" i="8" s="1"/>
  <c r="Q117" i="8"/>
  <c r="R117" i="8"/>
  <c r="F117" i="8"/>
  <c r="E117" i="8"/>
  <c r="P117" i="8" s="1"/>
  <c r="R116" i="8"/>
  <c r="Q116" i="8"/>
  <c r="O116" i="8"/>
  <c r="F116" i="8"/>
  <c r="E116" i="8"/>
  <c r="P116" i="8" s="1"/>
  <c r="Q115" i="8"/>
  <c r="F115" i="8"/>
  <c r="E115" i="8"/>
  <c r="P115" i="8" s="1"/>
  <c r="R114" i="8"/>
  <c r="Q114" i="8"/>
  <c r="F114" i="8"/>
  <c r="E114" i="8"/>
  <c r="O114" i="8" s="1"/>
  <c r="R113" i="8"/>
  <c r="Q113" i="8"/>
  <c r="F113" i="8"/>
  <c r="E113" i="8"/>
  <c r="P113" i="8" s="1"/>
  <c r="Q112" i="8"/>
  <c r="R112" i="8"/>
  <c r="F112" i="8"/>
  <c r="E112" i="8"/>
  <c r="P112" i="8" s="1"/>
  <c r="R111" i="8"/>
  <c r="Q111" i="8"/>
  <c r="P111" i="8"/>
  <c r="O111" i="8"/>
  <c r="F111" i="8"/>
  <c r="E111" i="8"/>
  <c r="Q110" i="8"/>
  <c r="F110" i="8"/>
  <c r="E110" i="8"/>
  <c r="P110" i="8" s="1"/>
  <c r="R109" i="8"/>
  <c r="Q109" i="8"/>
  <c r="F109" i="8"/>
  <c r="E109" i="8"/>
  <c r="O109" i="8" s="1"/>
  <c r="Q108" i="8"/>
  <c r="F108" i="8"/>
  <c r="E108" i="8"/>
  <c r="P108" i="8" s="1"/>
  <c r="R107" i="8"/>
  <c r="Q107" i="8"/>
  <c r="F107" i="8"/>
  <c r="E107" i="8"/>
  <c r="O107" i="8" s="1"/>
  <c r="Q106" i="8"/>
  <c r="F106" i="8"/>
  <c r="E106" i="8"/>
  <c r="P106" i="8" s="1"/>
  <c r="R105" i="8"/>
  <c r="Q105" i="8"/>
  <c r="F105" i="8"/>
  <c r="E105" i="8"/>
  <c r="R104" i="8"/>
  <c r="Q104" i="8"/>
  <c r="F104" i="8"/>
  <c r="E104" i="8"/>
  <c r="O104" i="8" s="1"/>
  <c r="R103" i="8"/>
  <c r="Q103" i="8"/>
  <c r="F103" i="8"/>
  <c r="E103" i="8"/>
  <c r="P103" i="8" s="1"/>
  <c r="R102" i="8"/>
  <c r="Q102" i="8"/>
  <c r="F102" i="8"/>
  <c r="E102" i="8"/>
  <c r="O102" i="8" s="1"/>
  <c r="Q101" i="8"/>
  <c r="F101" i="8"/>
  <c r="E101" i="8"/>
  <c r="P101" i="8" s="1"/>
  <c r="R100" i="8"/>
  <c r="Q100" i="8"/>
  <c r="F100" i="8"/>
  <c r="E100" i="8"/>
  <c r="R99" i="8"/>
  <c r="Q99" i="8"/>
  <c r="F99" i="8"/>
  <c r="E99" i="8"/>
  <c r="O99" i="8" s="1"/>
  <c r="R98" i="8"/>
  <c r="Q98" i="8"/>
  <c r="F98" i="8"/>
  <c r="E98" i="8"/>
  <c r="P98" i="8" s="1"/>
  <c r="R97" i="8"/>
  <c r="Q97" i="8"/>
  <c r="F97" i="8"/>
  <c r="E97" i="8"/>
  <c r="O97" i="8" s="1"/>
  <c r="Q96" i="8"/>
  <c r="F96" i="8"/>
  <c r="E96" i="8"/>
  <c r="P96" i="8" s="1"/>
  <c r="R95" i="8"/>
  <c r="Q95" i="8"/>
  <c r="F95" i="8"/>
  <c r="E95" i="8"/>
  <c r="R94" i="8"/>
  <c r="Q94" i="8"/>
  <c r="P94" i="8"/>
  <c r="F94" i="8"/>
  <c r="E94" i="8"/>
  <c r="O94" i="8" s="1"/>
  <c r="Q93" i="8"/>
  <c r="P93" i="8"/>
  <c r="F93" i="8"/>
  <c r="E93" i="8"/>
  <c r="R92" i="8"/>
  <c r="Q92" i="8"/>
  <c r="F92" i="8"/>
  <c r="E92" i="8"/>
  <c r="O92" i="8" s="1"/>
  <c r="R91" i="8"/>
  <c r="Q91" i="8"/>
  <c r="F91" i="8"/>
  <c r="E91" i="8"/>
  <c r="P91" i="8" s="1"/>
  <c r="Q90" i="8"/>
  <c r="F90" i="8"/>
  <c r="E90" i="8"/>
  <c r="P90" i="8" s="1"/>
  <c r="R89" i="8"/>
  <c r="Q89" i="8"/>
  <c r="P89" i="8"/>
  <c r="F89" i="8"/>
  <c r="E89" i="8"/>
  <c r="O89" i="8" s="1"/>
  <c r="R88" i="8"/>
  <c r="Q88" i="8"/>
  <c r="O88" i="8"/>
  <c r="F88" i="8"/>
  <c r="E88" i="8"/>
  <c r="P88" i="8" s="1"/>
  <c r="Q87" i="8"/>
  <c r="R87" i="8"/>
  <c r="F87" i="8"/>
  <c r="E87" i="8"/>
  <c r="P87" i="8" s="1"/>
  <c r="R86" i="8"/>
  <c r="Q86" i="8"/>
  <c r="F86" i="8"/>
  <c r="E86" i="8"/>
  <c r="P86" i="8" s="1"/>
  <c r="Q85" i="8"/>
  <c r="F85" i="8"/>
  <c r="E85" i="8"/>
  <c r="P85" i="8" s="1"/>
  <c r="R84" i="8"/>
  <c r="Q84" i="8"/>
  <c r="P84" i="8"/>
  <c r="F84" i="8"/>
  <c r="E84" i="8"/>
  <c r="O84" i="8" s="1"/>
  <c r="R83" i="8"/>
  <c r="Q83" i="8"/>
  <c r="F83" i="8"/>
  <c r="E83" i="8"/>
  <c r="P83" i="8" s="1"/>
  <c r="Q82" i="8"/>
  <c r="R82" i="8"/>
  <c r="F82" i="8"/>
  <c r="E82" i="8"/>
  <c r="P82" i="8" s="1"/>
  <c r="R81" i="8"/>
  <c r="Q81" i="8"/>
  <c r="F81" i="8"/>
  <c r="E81" i="8"/>
  <c r="P81" i="8" s="1"/>
  <c r="Q80" i="8"/>
  <c r="F80" i="8"/>
  <c r="E80" i="8"/>
  <c r="P80" i="8" s="1"/>
  <c r="R79" i="8"/>
  <c r="Q79" i="8"/>
  <c r="P79" i="8"/>
  <c r="F79" i="8"/>
  <c r="E79" i="8"/>
  <c r="O79" i="8" s="1"/>
  <c r="R78" i="8"/>
  <c r="Q78" i="8"/>
  <c r="O78" i="8"/>
  <c r="F78" i="8"/>
  <c r="E78" i="8"/>
  <c r="P78" i="8" s="1"/>
  <c r="Q77" i="8"/>
  <c r="R77" i="8"/>
  <c r="F77" i="8"/>
  <c r="E77" i="8"/>
  <c r="P77" i="8" s="1"/>
  <c r="R76" i="8"/>
  <c r="Q76" i="8"/>
  <c r="F76" i="8"/>
  <c r="E76" i="8"/>
  <c r="P76" i="8" s="1"/>
  <c r="Q75" i="8"/>
  <c r="F75" i="8"/>
  <c r="E75" i="8"/>
  <c r="P75" i="8" s="1"/>
  <c r="R74" i="8"/>
  <c r="Q74" i="8"/>
  <c r="P74" i="8"/>
  <c r="F74" i="8"/>
  <c r="E74" i="8"/>
  <c r="O74" i="8" s="1"/>
  <c r="R73" i="8"/>
  <c r="Q73" i="8"/>
  <c r="O73" i="8"/>
  <c r="F73" i="8"/>
  <c r="E73" i="8"/>
  <c r="P73" i="8" s="1"/>
  <c r="Q72" i="8"/>
  <c r="R72" i="8"/>
  <c r="F72" i="8"/>
  <c r="E72" i="8"/>
  <c r="P72" i="8" s="1"/>
  <c r="R71" i="8"/>
  <c r="Q71" i="8"/>
  <c r="F71" i="8"/>
  <c r="E71" i="8"/>
  <c r="P71" i="8" s="1"/>
  <c r="Q70" i="8"/>
  <c r="F70" i="8"/>
  <c r="E70" i="8"/>
  <c r="P70" i="8" s="1"/>
  <c r="R69" i="8"/>
  <c r="Q69" i="8"/>
  <c r="F69" i="8"/>
  <c r="E69" i="8"/>
  <c r="O69" i="8" s="1"/>
  <c r="R68" i="8"/>
  <c r="Q68" i="8"/>
  <c r="F68" i="8"/>
  <c r="E68" i="8"/>
  <c r="P68" i="8" s="1"/>
  <c r="Q67" i="8"/>
  <c r="R67" i="8"/>
  <c r="F67" i="8"/>
  <c r="E67" i="8"/>
  <c r="P67" i="8" s="1"/>
  <c r="R66" i="8"/>
  <c r="Q66" i="8"/>
  <c r="F66" i="8"/>
  <c r="E66" i="8"/>
  <c r="O66" i="8" s="1"/>
  <c r="R65" i="8"/>
  <c r="Q65" i="8"/>
  <c r="F65" i="8"/>
  <c r="E65" i="8"/>
  <c r="O65" i="8" s="1"/>
  <c r="R64" i="8"/>
  <c r="Q64" i="8"/>
  <c r="F64" i="8"/>
  <c r="E64" i="8"/>
  <c r="P64" i="8" s="1"/>
  <c r="R63" i="8"/>
  <c r="Q63" i="8"/>
  <c r="F63" i="8"/>
  <c r="E63" i="8"/>
  <c r="O63" i="8" s="1"/>
  <c r="Q62" i="8"/>
  <c r="F62" i="8"/>
  <c r="E62" i="8"/>
  <c r="P62" i="8" s="1"/>
  <c r="R61" i="8"/>
  <c r="Q61" i="8"/>
  <c r="F61" i="8"/>
  <c r="E61" i="8"/>
  <c r="F60" i="8"/>
  <c r="E60" i="8"/>
  <c r="F59" i="8"/>
  <c r="E59" i="8"/>
  <c r="R57" i="8"/>
  <c r="Q57" i="8"/>
  <c r="F57" i="8"/>
  <c r="E57" i="8"/>
  <c r="O57" i="8" s="1"/>
  <c r="Q56" i="8"/>
  <c r="F56" i="8"/>
  <c r="E56" i="8"/>
  <c r="P56" i="8" s="1"/>
  <c r="R55" i="8"/>
  <c r="Q55" i="8"/>
  <c r="F55" i="8"/>
  <c r="E55" i="8"/>
  <c r="P55" i="8" s="1"/>
  <c r="R54" i="8"/>
  <c r="Q54" i="8"/>
  <c r="F54" i="8"/>
  <c r="E54" i="8"/>
  <c r="O54" i="8" s="1"/>
  <c r="R53" i="8"/>
  <c r="Q53" i="8"/>
  <c r="F53" i="8"/>
  <c r="E53" i="8"/>
  <c r="P53" i="8" s="1"/>
  <c r="Q52" i="8"/>
  <c r="O52" i="8"/>
  <c r="R52" i="8"/>
  <c r="F52" i="8"/>
  <c r="E52" i="8"/>
  <c r="P52" i="8" s="1"/>
  <c r="R51" i="8"/>
  <c r="Q51" i="8"/>
  <c r="O51" i="8"/>
  <c r="F51" i="8"/>
  <c r="E51" i="8"/>
  <c r="P51" i="8" s="1"/>
  <c r="R50" i="8"/>
  <c r="Q50" i="8"/>
  <c r="F50" i="8"/>
  <c r="E50" i="8"/>
  <c r="P50" i="8" s="1"/>
  <c r="R49" i="8"/>
  <c r="Q49" i="8"/>
  <c r="F49" i="8"/>
  <c r="E49" i="8"/>
  <c r="O49" i="8" s="1"/>
  <c r="R48" i="8"/>
  <c r="Q48" i="8"/>
  <c r="F48" i="8"/>
  <c r="E48" i="8"/>
  <c r="P48" i="8" s="1"/>
  <c r="R47" i="8"/>
  <c r="Q47" i="8"/>
  <c r="F47" i="8"/>
  <c r="E47" i="8"/>
  <c r="P47" i="8" s="1"/>
  <c r="R46" i="8"/>
  <c r="Q46" i="8"/>
  <c r="F46" i="8"/>
  <c r="E46" i="8"/>
  <c r="P46" i="8" s="1"/>
  <c r="R45" i="8"/>
  <c r="Q45" i="8"/>
  <c r="F45" i="8"/>
  <c r="E45" i="8"/>
  <c r="O45" i="8" s="1"/>
  <c r="R44" i="8"/>
  <c r="Q44" i="8"/>
  <c r="F44" i="8"/>
  <c r="E44" i="8"/>
  <c r="P44" i="8" s="1"/>
  <c r="R43" i="8"/>
  <c r="Q43" i="8"/>
  <c r="F43" i="8"/>
  <c r="E43" i="8"/>
  <c r="O43" i="8" s="1"/>
  <c r="Q42" i="8"/>
  <c r="F42" i="8"/>
  <c r="E42" i="8"/>
  <c r="P42" i="8" s="1"/>
  <c r="R41" i="8"/>
  <c r="Q41" i="8"/>
  <c r="O41" i="8"/>
  <c r="F41" i="8"/>
  <c r="E41" i="8"/>
  <c r="P41" i="8" s="1"/>
  <c r="R40" i="8"/>
  <c r="Q40" i="8"/>
  <c r="F40" i="8"/>
  <c r="E40" i="8"/>
  <c r="O40" i="8" s="1"/>
  <c r="Q39" i="8"/>
  <c r="P39" i="8"/>
  <c r="R39" i="8"/>
  <c r="F39" i="8"/>
  <c r="E39" i="8"/>
  <c r="O39" i="8" s="1"/>
  <c r="R38" i="8"/>
  <c r="Q38" i="8"/>
  <c r="F38" i="8"/>
  <c r="E38" i="8"/>
  <c r="O38" i="8" s="1"/>
  <c r="R37" i="8"/>
  <c r="Q37" i="8"/>
  <c r="F37" i="8"/>
  <c r="E37" i="8"/>
  <c r="P37" i="8" s="1"/>
  <c r="R36" i="8"/>
  <c r="Q36" i="8"/>
  <c r="F36" i="8"/>
  <c r="E36" i="8"/>
  <c r="P36" i="8" s="1"/>
  <c r="R35" i="8"/>
  <c r="Q35" i="8"/>
  <c r="F35" i="8"/>
  <c r="E35" i="8"/>
  <c r="O35" i="8" s="1"/>
  <c r="R34" i="8"/>
  <c r="Q34" i="8"/>
  <c r="F34" i="8"/>
  <c r="E34" i="8"/>
  <c r="P34" i="8" s="1"/>
  <c r="R33" i="8"/>
  <c r="Q33" i="8"/>
  <c r="F33" i="8"/>
  <c r="E33" i="8"/>
  <c r="P33" i="8" s="1"/>
  <c r="Q32" i="8"/>
  <c r="R32" i="8"/>
  <c r="F32" i="8"/>
  <c r="E32" i="8"/>
  <c r="P32" i="8" s="1"/>
  <c r="R31" i="8"/>
  <c r="Q31" i="8"/>
  <c r="F31" i="8"/>
  <c r="E31" i="8"/>
  <c r="R30" i="8"/>
  <c r="Q30" i="8"/>
  <c r="F30" i="8"/>
  <c r="E30" i="8"/>
  <c r="O30" i="8" s="1"/>
  <c r="R29" i="8"/>
  <c r="Q29" i="8"/>
  <c r="O29" i="8"/>
  <c r="F29" i="8"/>
  <c r="E29" i="8"/>
  <c r="P29" i="8" s="1"/>
  <c r="R28" i="8"/>
  <c r="Q28" i="8"/>
  <c r="F28" i="8"/>
  <c r="E28" i="8"/>
  <c r="P28" i="8" s="1"/>
  <c r="R27" i="8"/>
  <c r="Q27" i="8"/>
  <c r="F27" i="8"/>
  <c r="E27" i="8"/>
  <c r="P27" i="8" s="1"/>
  <c r="R26" i="8"/>
  <c r="Q26" i="8"/>
  <c r="F26" i="8"/>
  <c r="E26" i="8"/>
  <c r="R25" i="8"/>
  <c r="Q25" i="8"/>
  <c r="F25" i="8"/>
  <c r="E25" i="8"/>
  <c r="P25" i="8" s="1"/>
  <c r="R24" i="8"/>
  <c r="Q24" i="8"/>
  <c r="F24" i="8"/>
  <c r="E24" i="8"/>
  <c r="P24" i="8" s="1"/>
  <c r="Q23" i="8"/>
  <c r="P23" i="8"/>
  <c r="O23" i="8"/>
  <c r="R23" i="8"/>
  <c r="F23" i="8"/>
  <c r="E23" i="8"/>
  <c r="R22" i="8"/>
  <c r="Q22" i="8"/>
  <c r="F22" i="8"/>
  <c r="E22" i="8"/>
  <c r="P22" i="8" s="1"/>
  <c r="R21" i="8"/>
  <c r="Q21" i="8"/>
  <c r="F21" i="8"/>
  <c r="E21" i="8"/>
  <c r="R20" i="8"/>
  <c r="Q20" i="8"/>
  <c r="F20" i="8"/>
  <c r="E20" i="8"/>
  <c r="O20" i="8" s="1"/>
  <c r="R19" i="8"/>
  <c r="Q19" i="8"/>
  <c r="F19" i="8"/>
  <c r="E19" i="8"/>
  <c r="P19" i="8" s="1"/>
  <c r="R18" i="8"/>
  <c r="Q18" i="8"/>
  <c r="F18" i="8"/>
  <c r="E18" i="8"/>
  <c r="P18" i="8" s="1"/>
  <c r="R17" i="8"/>
  <c r="Q17" i="8"/>
  <c r="F17" i="8"/>
  <c r="E17" i="8"/>
  <c r="P17" i="8" s="1"/>
  <c r="R16" i="8"/>
  <c r="Q16" i="8"/>
  <c r="F16" i="8"/>
  <c r="E16" i="8"/>
  <c r="O16" i="8" s="1"/>
  <c r="Q15" i="8"/>
  <c r="R15" i="8"/>
  <c r="F15" i="8"/>
  <c r="E15" i="8"/>
  <c r="P15" i="8" s="1"/>
  <c r="R14" i="8"/>
  <c r="Q14" i="8"/>
  <c r="F14" i="8"/>
  <c r="E14" i="8"/>
  <c r="O14" i="8" s="1"/>
  <c r="Q13" i="8"/>
  <c r="O13" i="8"/>
  <c r="R13" i="8"/>
  <c r="F13" i="8"/>
  <c r="E13" i="8"/>
  <c r="P13" i="8" s="1"/>
  <c r="R12" i="8"/>
  <c r="Q12" i="8"/>
  <c r="F12" i="8"/>
  <c r="E12" i="8"/>
  <c r="P12" i="8" s="1"/>
  <c r="R11" i="8"/>
  <c r="Q11" i="8"/>
  <c r="F11" i="8"/>
  <c r="E11" i="8"/>
  <c r="O11" i="8" s="1"/>
  <c r="R10" i="8"/>
  <c r="Q10" i="8"/>
  <c r="F10" i="8"/>
  <c r="E10" i="8"/>
  <c r="P10" i="8" s="1"/>
  <c r="R9" i="8"/>
  <c r="Q9" i="8"/>
  <c r="F9" i="8"/>
  <c r="E9" i="8"/>
  <c r="O9" i="8" s="1"/>
  <c r="R8" i="8"/>
  <c r="Q8" i="8"/>
  <c r="O8" i="8"/>
  <c r="F8" i="8"/>
  <c r="E8" i="8"/>
  <c r="P8" i="8" s="1"/>
  <c r="P265" i="8" l="1"/>
  <c r="O127" i="8"/>
  <c r="O123" i="8"/>
  <c r="O251" i="8"/>
  <c r="P114" i="8"/>
  <c r="O240" i="8"/>
  <c r="P104" i="8"/>
  <c r="P99" i="8"/>
  <c r="O83" i="8"/>
  <c r="P211" i="8"/>
  <c r="P197" i="8"/>
  <c r="O71" i="8"/>
  <c r="O10" i="8"/>
  <c r="O44" i="8"/>
  <c r="O55" i="8"/>
  <c r="P66" i="8"/>
  <c r="P16" i="8"/>
  <c r="O46" i="8"/>
  <c r="O70" i="8"/>
  <c r="P20" i="8"/>
  <c r="P35" i="8"/>
  <c r="O53" i="8"/>
  <c r="O47" i="8"/>
  <c r="P179" i="8"/>
  <c r="O173" i="8"/>
  <c r="P38" i="8"/>
  <c r="O163" i="8"/>
  <c r="O161" i="8"/>
  <c r="O24" i="8"/>
  <c r="O22" i="8"/>
  <c r="L146" i="8"/>
  <c r="P154" i="8"/>
  <c r="H7" i="8"/>
  <c r="I7" i="8" s="1"/>
  <c r="L7" i="8"/>
  <c r="M290" i="8"/>
  <c r="M285" i="8" s="1"/>
  <c r="M146" i="8"/>
  <c r="K146" i="8"/>
  <c r="K290" i="8"/>
  <c r="K285" i="8" s="1"/>
  <c r="H146" i="8"/>
  <c r="I146" i="8" s="1"/>
  <c r="C290" i="8"/>
  <c r="C285" i="8" s="1"/>
  <c r="C146" i="8"/>
  <c r="M7" i="8"/>
  <c r="F138" i="8"/>
  <c r="F7" i="8" s="1"/>
  <c r="G7" i="8"/>
  <c r="D7" i="8"/>
  <c r="G290" i="8"/>
  <c r="G285" i="8" s="1"/>
  <c r="G146" i="8"/>
  <c r="H290" i="8"/>
  <c r="H285" i="8" s="1"/>
  <c r="L290" i="8"/>
  <c r="L285" i="8" s="1"/>
  <c r="O169" i="8"/>
  <c r="P184" i="8"/>
  <c r="O187" i="8"/>
  <c r="O202" i="8"/>
  <c r="P205" i="8"/>
  <c r="P224" i="8"/>
  <c r="O230" i="8"/>
  <c r="O149" i="8"/>
  <c r="O152" i="8"/>
  <c r="O162" i="8"/>
  <c r="O168" i="8"/>
  <c r="P174" i="8"/>
  <c r="O177" i="8"/>
  <c r="O190" i="8"/>
  <c r="O193" i="8"/>
  <c r="P196" i="8"/>
  <c r="P207" i="8"/>
  <c r="O215" i="8"/>
  <c r="O219" i="8"/>
  <c r="O221" i="8"/>
  <c r="O233" i="8"/>
  <c r="Q277" i="8"/>
  <c r="Q146" i="8" s="1"/>
  <c r="O214" i="8"/>
  <c r="O237" i="8"/>
  <c r="O245" i="8"/>
  <c r="O250" i="8"/>
  <c r="P253" i="8"/>
  <c r="D288" i="8"/>
  <c r="D290" i="8" s="1"/>
  <c r="D285" i="8" s="1"/>
  <c r="P203" i="8"/>
  <c r="P217" i="8"/>
  <c r="O225" i="8"/>
  <c r="O228" i="8"/>
  <c r="O242" i="8"/>
  <c r="O255" i="8"/>
  <c r="O258" i="8"/>
  <c r="P263" i="8"/>
  <c r="O267" i="8"/>
  <c r="O147" i="8"/>
  <c r="P150" i="8"/>
  <c r="O153" i="8"/>
  <c r="P172" i="8"/>
  <c r="O185" i="8"/>
  <c r="O188" i="8"/>
  <c r="O191" i="8"/>
  <c r="P194" i="8"/>
  <c r="O200" i="8"/>
  <c r="P231" i="8"/>
  <c r="O19" i="8"/>
  <c r="O48" i="8"/>
  <c r="O64" i="8"/>
  <c r="O75" i="8"/>
  <c r="O80" i="8"/>
  <c r="O120" i="8"/>
  <c r="O25" i="8"/>
  <c r="P30" i="8"/>
  <c r="O37" i="8"/>
  <c r="O67" i="8"/>
  <c r="P109" i="8"/>
  <c r="O112" i="8"/>
  <c r="O125" i="8"/>
  <c r="O133" i="8"/>
  <c r="O27" i="8"/>
  <c r="O34" i="8"/>
  <c r="P69" i="8"/>
  <c r="O72" i="8"/>
  <c r="O117" i="8"/>
  <c r="O76" i="8"/>
  <c r="O81" i="8"/>
  <c r="O86" i="8"/>
  <c r="O91" i="8"/>
  <c r="O98" i="8"/>
  <c r="O103" i="8"/>
  <c r="O121" i="8"/>
  <c r="O135" i="8"/>
  <c r="P49" i="8"/>
  <c r="O68" i="8"/>
  <c r="O113" i="8"/>
  <c r="P160" i="8"/>
  <c r="O160" i="8"/>
  <c r="O32" i="8"/>
  <c r="O247" i="8"/>
  <c r="R247" i="8"/>
  <c r="O12" i="8"/>
  <c r="O18" i="8"/>
  <c r="O155" i="8"/>
  <c r="P199" i="8"/>
  <c r="O199" i="8"/>
  <c r="O236" i="8"/>
  <c r="P246" i="8"/>
  <c r="O246" i="8"/>
  <c r="O262" i="8"/>
  <c r="R262" i="8"/>
  <c r="N138" i="8"/>
  <c r="P165" i="8"/>
  <c r="O165" i="8"/>
  <c r="O171" i="8"/>
  <c r="R171" i="8"/>
  <c r="P180" i="8"/>
  <c r="O180" i="8"/>
  <c r="O241" i="8"/>
  <c r="O101" i="8"/>
  <c r="R101" i="8"/>
  <c r="P227" i="8"/>
  <c r="O227" i="8"/>
  <c r="O31" i="8"/>
  <c r="P31" i="8"/>
  <c r="P43" i="8"/>
  <c r="O15" i="8"/>
  <c r="O90" i="8"/>
  <c r="R108" i="8"/>
  <c r="O108" i="8"/>
  <c r="P130" i="8"/>
  <c r="O82" i="8"/>
  <c r="P97" i="8"/>
  <c r="P105" i="8"/>
  <c r="O105" i="8"/>
  <c r="F277" i="8"/>
  <c r="O209" i="8"/>
  <c r="R209" i="8"/>
  <c r="P261" i="8"/>
  <c r="O261" i="8"/>
  <c r="P270" i="8"/>
  <c r="O270" i="8"/>
  <c r="O96" i="8"/>
  <c r="R96" i="8"/>
  <c r="P61" i="8"/>
  <c r="O61" i="8"/>
  <c r="P9" i="8"/>
  <c r="P57" i="8"/>
  <c r="P95" i="8"/>
  <c r="O95" i="8"/>
  <c r="O106" i="8"/>
  <c r="R106" i="8"/>
  <c r="P63" i="8"/>
  <c r="O77" i="8"/>
  <c r="P100" i="8"/>
  <c r="O100" i="8"/>
  <c r="P11" i="8"/>
  <c r="P14" i="8"/>
  <c r="O17" i="8"/>
  <c r="O36" i="8"/>
  <c r="O42" i="8"/>
  <c r="R42" i="8"/>
  <c r="O56" i="8"/>
  <c r="R56" i="8"/>
  <c r="O87" i="8"/>
  <c r="P92" i="8"/>
  <c r="P102" i="8"/>
  <c r="O110" i="8"/>
  <c r="P170" i="8"/>
  <c r="O170" i="8"/>
  <c r="O223" i="8"/>
  <c r="R223" i="8"/>
  <c r="O256" i="8"/>
  <c r="P213" i="8"/>
  <c r="O213" i="8"/>
  <c r="O166" i="8"/>
  <c r="R166" i="8"/>
  <c r="O21" i="8"/>
  <c r="P21" i="8"/>
  <c r="O28" i="8"/>
  <c r="O85" i="8"/>
  <c r="R93" i="8"/>
  <c r="O93" i="8"/>
  <c r="P40" i="8"/>
  <c r="P54" i="8"/>
  <c r="O26" i="8"/>
  <c r="P26" i="8"/>
  <c r="O33" i="8"/>
  <c r="O50" i="8"/>
  <c r="P107" i="8"/>
  <c r="O115" i="8"/>
  <c r="P126" i="8"/>
  <c r="P208" i="8"/>
  <c r="O208" i="8"/>
  <c r="E138" i="8"/>
  <c r="P138" i="8" s="1"/>
  <c r="O62" i="8"/>
  <c r="R62" i="8"/>
  <c r="P222" i="8"/>
  <c r="O222" i="8"/>
  <c r="P274" i="8"/>
  <c r="O274" i="8"/>
  <c r="P45" i="8"/>
  <c r="P65" i="8"/>
  <c r="P124" i="8"/>
  <c r="P128" i="8"/>
  <c r="P132" i="8"/>
  <c r="P136" i="8"/>
  <c r="J138" i="8"/>
  <c r="E277" i="8"/>
  <c r="R70" i="8"/>
  <c r="R75" i="8"/>
  <c r="R80" i="8"/>
  <c r="R85" i="8"/>
  <c r="R90" i="8"/>
  <c r="R110" i="8"/>
  <c r="R115" i="8"/>
  <c r="R120" i="8"/>
  <c r="R155" i="8"/>
  <c r="O158" i="8"/>
  <c r="O201" i="8"/>
  <c r="O206" i="8"/>
  <c r="O220" i="8"/>
  <c r="O234" i="8"/>
  <c r="R236" i="8"/>
  <c r="O239" i="8"/>
  <c r="R241" i="8"/>
  <c r="O244" i="8"/>
  <c r="O249" i="8"/>
  <c r="R251" i="8"/>
  <c r="O254" i="8"/>
  <c r="R256" i="8"/>
  <c r="O259" i="8"/>
  <c r="O268" i="8"/>
  <c r="O272" i="8"/>
  <c r="O276" i="8"/>
  <c r="C7" i="8"/>
  <c r="K7" i="8"/>
  <c r="J277" i="8"/>
  <c r="Q138" i="8"/>
  <c r="N265" i="7"/>
  <c r="N119" i="7"/>
  <c r="N261" i="7"/>
  <c r="N116" i="7"/>
  <c r="N257" i="7"/>
  <c r="N114" i="7"/>
  <c r="N255" i="7"/>
  <c r="N111" i="7"/>
  <c r="N253" i="7"/>
  <c r="I138" i="8" l="1"/>
  <c r="I286" i="8" s="1"/>
  <c r="I277" i="8"/>
  <c r="I288" i="8" s="1"/>
  <c r="Q288" i="8"/>
  <c r="F286" i="8"/>
  <c r="J290" i="8"/>
  <c r="J285" i="8" s="1"/>
  <c r="Q290" i="8"/>
  <c r="Q285" i="8" s="1"/>
  <c r="I285" i="8"/>
  <c r="I290" i="8"/>
  <c r="F146" i="8"/>
  <c r="F288" i="8"/>
  <c r="E286" i="8"/>
  <c r="E7" i="8"/>
  <c r="Q286" i="8"/>
  <c r="Q7" i="8"/>
  <c r="E288" i="8"/>
  <c r="E146" i="8"/>
  <c r="J288" i="8"/>
  <c r="J146" i="8"/>
  <c r="P7" i="8"/>
  <c r="P286" i="8"/>
  <c r="J286" i="8"/>
  <c r="J7" i="8"/>
  <c r="P277" i="8"/>
  <c r="O138" i="8"/>
  <c r="N286" i="8"/>
  <c r="R138" i="8"/>
  <c r="N7" i="8"/>
  <c r="N109" i="7"/>
  <c r="N250" i="7"/>
  <c r="N107" i="7"/>
  <c r="N248" i="7"/>
  <c r="N105" i="7"/>
  <c r="N246" i="7"/>
  <c r="N103" i="7"/>
  <c r="N243" i="7"/>
  <c r="N100" i="7"/>
  <c r="N240" i="7"/>
  <c r="N98" i="7"/>
  <c r="N238" i="7"/>
  <c r="N95" i="7"/>
  <c r="N235" i="7"/>
  <c r="N92" i="7"/>
  <c r="F290" i="8" l="1"/>
  <c r="F285" i="8" s="1"/>
  <c r="R286" i="8"/>
  <c r="R7" i="8"/>
  <c r="O7" i="8"/>
  <c r="O286" i="8"/>
  <c r="P146" i="8"/>
  <c r="P288" i="8"/>
  <c r="E290" i="8"/>
  <c r="N232" i="7"/>
  <c r="N89" i="7"/>
  <c r="N228" i="7"/>
  <c r="N86" i="7"/>
  <c r="N225" i="7"/>
  <c r="N84" i="7"/>
  <c r="N222" i="7"/>
  <c r="N81" i="7"/>
  <c r="E285" i="8" l="1"/>
  <c r="P290" i="8"/>
  <c r="P285" i="8" s="1"/>
  <c r="N218" i="7"/>
  <c r="N79" i="7"/>
  <c r="N214" i="7"/>
  <c r="N76" i="7"/>
  <c r="N211" i="7"/>
  <c r="N74" i="7"/>
  <c r="N208" i="7"/>
  <c r="N71" i="7"/>
  <c r="N205" i="7"/>
  <c r="N69" i="7"/>
  <c r="N201" i="7"/>
  <c r="N66" i="7"/>
  <c r="N197" i="7" l="1"/>
  <c r="N61" i="7"/>
  <c r="N192" i="7"/>
  <c r="N59" i="7"/>
  <c r="N189" i="7"/>
  <c r="N56" i="7"/>
  <c r="N187" i="7"/>
  <c r="N52" i="7"/>
  <c r="N184" i="7"/>
  <c r="N181" i="7"/>
  <c r="N50" i="7"/>
  <c r="N46" i="7" l="1"/>
  <c r="N178" i="7"/>
  <c r="N42" i="7"/>
  <c r="N176" i="7"/>
  <c r="N39" i="7"/>
  <c r="N174" i="7" l="1"/>
  <c r="N36" i="7"/>
  <c r="N170" i="7" l="1"/>
  <c r="N32" i="7"/>
  <c r="N168" i="7"/>
  <c r="N30" i="7"/>
  <c r="N165" i="7"/>
  <c r="N27" i="7"/>
  <c r="N163" i="7"/>
  <c r="N25" i="7"/>
  <c r="N161" i="7"/>
  <c r="N23" i="7"/>
  <c r="N157" i="7"/>
  <c r="N154" i="7"/>
  <c r="N20" i="7"/>
  <c r="N15" i="7" l="1"/>
  <c r="N150" i="7" l="1"/>
  <c r="N13" i="7"/>
  <c r="N148" i="7"/>
  <c r="N10" i="7"/>
  <c r="P280" i="7" l="1"/>
  <c r="M276" i="7"/>
  <c r="M287" i="7" s="1"/>
  <c r="L276" i="7"/>
  <c r="L287" i="7" s="1"/>
  <c r="K276" i="7"/>
  <c r="K287" i="7" s="1"/>
  <c r="H276" i="7"/>
  <c r="H287" i="7" s="1"/>
  <c r="G276" i="7"/>
  <c r="G287" i="7" s="1"/>
  <c r="D276" i="7"/>
  <c r="D287" i="7" s="1"/>
  <c r="C276" i="7"/>
  <c r="C287" i="7" s="1"/>
  <c r="R275" i="7"/>
  <c r="Q275" i="7"/>
  <c r="F275" i="7"/>
  <c r="E275" i="7"/>
  <c r="P275" i="7" s="1"/>
  <c r="R274" i="7"/>
  <c r="Q274" i="7"/>
  <c r="O274" i="7"/>
  <c r="F274" i="7"/>
  <c r="E274" i="7"/>
  <c r="P274" i="7" s="1"/>
  <c r="R273" i="7"/>
  <c r="Q273" i="7"/>
  <c r="O273" i="7"/>
  <c r="F273" i="7"/>
  <c r="E273" i="7"/>
  <c r="P273" i="7" s="1"/>
  <c r="R272" i="7"/>
  <c r="Q272" i="7"/>
  <c r="P272" i="7"/>
  <c r="F272" i="7"/>
  <c r="E272" i="7"/>
  <c r="O272" i="7" s="1"/>
  <c r="R271" i="7"/>
  <c r="Q271" i="7"/>
  <c r="F271" i="7"/>
  <c r="E271" i="7"/>
  <c r="P271" i="7" s="1"/>
  <c r="R270" i="7"/>
  <c r="Q270" i="7"/>
  <c r="O270" i="7"/>
  <c r="F270" i="7"/>
  <c r="E270" i="7"/>
  <c r="P270" i="7" s="1"/>
  <c r="R269" i="7"/>
  <c r="Q269" i="7"/>
  <c r="O269" i="7"/>
  <c r="F269" i="7"/>
  <c r="E269" i="7"/>
  <c r="P269" i="7" s="1"/>
  <c r="R268" i="7"/>
  <c r="Q268" i="7"/>
  <c r="F268" i="7"/>
  <c r="E268" i="7"/>
  <c r="O268" i="7" s="1"/>
  <c r="R267" i="7"/>
  <c r="Q267" i="7"/>
  <c r="F267" i="7"/>
  <c r="E267" i="7"/>
  <c r="P267" i="7" s="1"/>
  <c r="R266" i="7"/>
  <c r="Q266" i="7"/>
  <c r="F266" i="7"/>
  <c r="E266" i="7"/>
  <c r="P266" i="7" s="1"/>
  <c r="R265" i="7"/>
  <c r="Q265" i="7"/>
  <c r="O265" i="7"/>
  <c r="F265" i="7"/>
  <c r="E265" i="7"/>
  <c r="P265" i="7" s="1"/>
  <c r="R264" i="7"/>
  <c r="Q264" i="7"/>
  <c r="P264" i="7"/>
  <c r="F264" i="7"/>
  <c r="E264" i="7"/>
  <c r="O264" i="7" s="1"/>
  <c r="R263" i="7"/>
  <c r="Q263" i="7"/>
  <c r="F263" i="7"/>
  <c r="E263" i="7"/>
  <c r="P263" i="7" s="1"/>
  <c r="R262" i="7"/>
  <c r="Q262" i="7"/>
  <c r="O262" i="7"/>
  <c r="F262" i="7"/>
  <c r="E262" i="7"/>
  <c r="P262" i="7" s="1"/>
  <c r="R261" i="7"/>
  <c r="Q261" i="7"/>
  <c r="F261" i="7"/>
  <c r="E261" i="7"/>
  <c r="P261" i="7" s="1"/>
  <c r="R260" i="7"/>
  <c r="Q260" i="7"/>
  <c r="F260" i="7"/>
  <c r="E260" i="7"/>
  <c r="P260" i="7" s="1"/>
  <c r="R259" i="7"/>
  <c r="Q259" i="7"/>
  <c r="P259" i="7"/>
  <c r="O259" i="7"/>
  <c r="F259" i="7"/>
  <c r="E259" i="7"/>
  <c r="R258" i="7"/>
  <c r="Q258" i="7"/>
  <c r="P258" i="7"/>
  <c r="O258" i="7"/>
  <c r="F258" i="7"/>
  <c r="E258" i="7"/>
  <c r="R257" i="7"/>
  <c r="Q257" i="7"/>
  <c r="O257" i="7"/>
  <c r="F257" i="7"/>
  <c r="E257" i="7"/>
  <c r="P257" i="7" s="1"/>
  <c r="R256" i="7"/>
  <c r="Q256" i="7"/>
  <c r="F256" i="7"/>
  <c r="E256" i="7"/>
  <c r="P256" i="7" s="1"/>
  <c r="R255" i="7"/>
  <c r="Q255" i="7"/>
  <c r="F255" i="7"/>
  <c r="E255" i="7"/>
  <c r="P255" i="7" s="1"/>
  <c r="R254" i="7"/>
  <c r="Q254" i="7"/>
  <c r="P254" i="7"/>
  <c r="O254" i="7"/>
  <c r="F254" i="7"/>
  <c r="E254" i="7"/>
  <c r="R253" i="7"/>
  <c r="Q253" i="7"/>
  <c r="F253" i="7"/>
  <c r="E253" i="7"/>
  <c r="O253" i="7" s="1"/>
  <c r="R252" i="7"/>
  <c r="Q252" i="7"/>
  <c r="F252" i="7"/>
  <c r="E252" i="7"/>
  <c r="P252" i="7" s="1"/>
  <c r="R251" i="7"/>
  <c r="Q251" i="7"/>
  <c r="O251" i="7"/>
  <c r="F251" i="7"/>
  <c r="E251" i="7"/>
  <c r="P251" i="7" s="1"/>
  <c r="R250" i="7"/>
  <c r="Q250" i="7"/>
  <c r="F250" i="7"/>
  <c r="E250" i="7"/>
  <c r="P250" i="7" s="1"/>
  <c r="R249" i="7"/>
  <c r="Q249" i="7"/>
  <c r="O249" i="7"/>
  <c r="F249" i="7"/>
  <c r="E249" i="7"/>
  <c r="P249" i="7" s="1"/>
  <c r="R248" i="7"/>
  <c r="Q248" i="7"/>
  <c r="F248" i="7"/>
  <c r="E248" i="7"/>
  <c r="O248" i="7" s="1"/>
  <c r="R247" i="7"/>
  <c r="Q247" i="7"/>
  <c r="O247" i="7"/>
  <c r="F247" i="7"/>
  <c r="E247" i="7"/>
  <c r="P247" i="7" s="1"/>
  <c r="R246" i="7"/>
  <c r="Q246" i="7"/>
  <c r="F246" i="7"/>
  <c r="E246" i="7"/>
  <c r="P246" i="7" s="1"/>
  <c r="R245" i="7"/>
  <c r="Q245" i="7"/>
  <c r="F245" i="7"/>
  <c r="E245" i="7"/>
  <c r="P245" i="7" s="1"/>
  <c r="R244" i="7"/>
  <c r="Q244" i="7"/>
  <c r="P244" i="7"/>
  <c r="O244" i="7"/>
  <c r="F244" i="7"/>
  <c r="E244" i="7"/>
  <c r="R243" i="7"/>
  <c r="Q243" i="7"/>
  <c r="F243" i="7"/>
  <c r="E243" i="7"/>
  <c r="P243" i="7" s="1"/>
  <c r="R242" i="7"/>
  <c r="Q242" i="7"/>
  <c r="O242" i="7"/>
  <c r="F242" i="7"/>
  <c r="E242" i="7"/>
  <c r="P242" i="7" s="1"/>
  <c r="R241" i="7"/>
  <c r="Q241" i="7"/>
  <c r="F241" i="7"/>
  <c r="E241" i="7"/>
  <c r="P241" i="7" s="1"/>
  <c r="R240" i="7"/>
  <c r="Q240" i="7"/>
  <c r="F240" i="7"/>
  <c r="E240" i="7"/>
  <c r="P240" i="7" s="1"/>
  <c r="R239" i="7"/>
  <c r="Q239" i="7"/>
  <c r="P239" i="7"/>
  <c r="F239" i="7"/>
  <c r="E239" i="7"/>
  <c r="O239" i="7" s="1"/>
  <c r="R238" i="7"/>
  <c r="Q238" i="7"/>
  <c r="F238" i="7"/>
  <c r="E238" i="7"/>
  <c r="Q237" i="7"/>
  <c r="O237" i="7"/>
  <c r="F237" i="7"/>
  <c r="E237" i="7"/>
  <c r="P237" i="7" s="1"/>
  <c r="R236" i="7"/>
  <c r="Q236" i="7"/>
  <c r="F236" i="7"/>
  <c r="E236" i="7"/>
  <c r="P236" i="7" s="1"/>
  <c r="R235" i="7"/>
  <c r="Q235" i="7"/>
  <c r="F235" i="7"/>
  <c r="E235" i="7"/>
  <c r="P235" i="7" s="1"/>
  <c r="R234" i="7"/>
  <c r="Q234" i="7"/>
  <c r="P234" i="7"/>
  <c r="O234" i="7"/>
  <c r="F234" i="7"/>
  <c r="E234" i="7"/>
  <c r="R233" i="7"/>
  <c r="Q233" i="7"/>
  <c r="F233" i="7"/>
  <c r="E233" i="7"/>
  <c r="Q232" i="7"/>
  <c r="F232" i="7"/>
  <c r="E232" i="7"/>
  <c r="P232" i="7" s="1"/>
  <c r="R231" i="7"/>
  <c r="Q231" i="7"/>
  <c r="F231" i="7"/>
  <c r="E231" i="7"/>
  <c r="P231" i="7" s="1"/>
  <c r="R230" i="7"/>
  <c r="Q230" i="7"/>
  <c r="F230" i="7"/>
  <c r="E230" i="7"/>
  <c r="P230" i="7" s="1"/>
  <c r="R229" i="7"/>
  <c r="Q229" i="7"/>
  <c r="P229" i="7"/>
  <c r="O229" i="7"/>
  <c r="F229" i="7"/>
  <c r="E229" i="7"/>
  <c r="R228" i="7"/>
  <c r="Q228" i="7"/>
  <c r="F228" i="7"/>
  <c r="E228" i="7"/>
  <c r="Q227" i="7"/>
  <c r="F227" i="7"/>
  <c r="E227" i="7"/>
  <c r="P227" i="7" s="1"/>
  <c r="R226" i="7"/>
  <c r="Q226" i="7"/>
  <c r="F226" i="7"/>
  <c r="E226" i="7"/>
  <c r="P226" i="7" s="1"/>
  <c r="R225" i="7"/>
  <c r="Q225" i="7"/>
  <c r="F225" i="7"/>
  <c r="E225" i="7"/>
  <c r="P225" i="7" s="1"/>
  <c r="R224" i="7"/>
  <c r="Q224" i="7"/>
  <c r="F224" i="7"/>
  <c r="E224" i="7"/>
  <c r="P224" i="7" s="1"/>
  <c r="R223" i="7"/>
  <c r="Q223" i="7"/>
  <c r="F223" i="7"/>
  <c r="E223" i="7"/>
  <c r="Q222" i="7"/>
  <c r="F222" i="7"/>
  <c r="E222" i="7"/>
  <c r="P222" i="7" s="1"/>
  <c r="R221" i="7"/>
  <c r="Q221" i="7"/>
  <c r="F221" i="7"/>
  <c r="E221" i="7"/>
  <c r="P221" i="7" s="1"/>
  <c r="R220" i="7"/>
  <c r="Q220" i="7"/>
  <c r="F220" i="7"/>
  <c r="E220" i="7"/>
  <c r="O220" i="7" s="1"/>
  <c r="Q219" i="7"/>
  <c r="F219" i="7"/>
  <c r="E219" i="7"/>
  <c r="P219" i="7" s="1"/>
  <c r="R218" i="7"/>
  <c r="Q218" i="7"/>
  <c r="F218" i="7"/>
  <c r="E218" i="7"/>
  <c r="R217" i="7"/>
  <c r="Q217" i="7"/>
  <c r="F217" i="7"/>
  <c r="E217" i="7"/>
  <c r="O217" i="7" s="1"/>
  <c r="Q216" i="7"/>
  <c r="O216" i="7"/>
  <c r="F216" i="7"/>
  <c r="E216" i="7"/>
  <c r="P216" i="7" s="1"/>
  <c r="R215" i="7"/>
  <c r="Q215" i="7"/>
  <c r="P215" i="7"/>
  <c r="F215" i="7"/>
  <c r="E215" i="7"/>
  <c r="O215" i="7" s="1"/>
  <c r="Q214" i="7"/>
  <c r="F214" i="7"/>
  <c r="E214" i="7"/>
  <c r="P214" i="7" s="1"/>
  <c r="R213" i="7"/>
  <c r="Q213" i="7"/>
  <c r="F213" i="7"/>
  <c r="E213" i="7"/>
  <c r="Q212" i="7"/>
  <c r="F212" i="7"/>
  <c r="E212" i="7"/>
  <c r="P212" i="7" s="1"/>
  <c r="R211" i="7"/>
  <c r="Q211" i="7"/>
  <c r="F211" i="7"/>
  <c r="E211" i="7"/>
  <c r="P211" i="7" s="1"/>
  <c r="R210" i="7"/>
  <c r="Q210" i="7"/>
  <c r="F210" i="7"/>
  <c r="E210" i="7"/>
  <c r="O210" i="7" s="1"/>
  <c r="R209" i="7"/>
  <c r="Q209" i="7"/>
  <c r="P209" i="7"/>
  <c r="F209" i="7"/>
  <c r="E209" i="7"/>
  <c r="O209" i="7" s="1"/>
  <c r="Q208" i="7"/>
  <c r="R208" i="7"/>
  <c r="F208" i="7"/>
  <c r="E208" i="7"/>
  <c r="R207" i="7"/>
  <c r="Q207" i="7"/>
  <c r="F207" i="7"/>
  <c r="E207" i="7"/>
  <c r="P207" i="7" s="1"/>
  <c r="R206" i="7"/>
  <c r="Q206" i="7"/>
  <c r="F206" i="7"/>
  <c r="E206" i="7"/>
  <c r="P206" i="7" s="1"/>
  <c r="R205" i="7"/>
  <c r="Q205" i="7"/>
  <c r="F205" i="7"/>
  <c r="E205" i="7"/>
  <c r="P205" i="7" s="1"/>
  <c r="R204" i="7"/>
  <c r="Q204" i="7"/>
  <c r="F204" i="7"/>
  <c r="E204" i="7"/>
  <c r="P204" i="7" s="1"/>
  <c r="R203" i="7"/>
  <c r="Q203" i="7"/>
  <c r="O203" i="7"/>
  <c r="F203" i="7"/>
  <c r="E203" i="7"/>
  <c r="P203" i="7" s="1"/>
  <c r="R202" i="7"/>
  <c r="Q202" i="7"/>
  <c r="F202" i="7"/>
  <c r="E202" i="7"/>
  <c r="P202" i="7" s="1"/>
  <c r="R201" i="7"/>
  <c r="Q201" i="7"/>
  <c r="F201" i="7"/>
  <c r="E201" i="7"/>
  <c r="O201" i="7" s="1"/>
  <c r="Q200" i="7"/>
  <c r="F200" i="7"/>
  <c r="E200" i="7"/>
  <c r="P200" i="7" s="1"/>
  <c r="R199" i="7"/>
  <c r="Q199" i="7"/>
  <c r="F199" i="7"/>
  <c r="E199" i="7"/>
  <c r="R198" i="7"/>
  <c r="Q198" i="7"/>
  <c r="F198" i="7"/>
  <c r="E198" i="7"/>
  <c r="P198" i="7" s="1"/>
  <c r="Q197" i="7"/>
  <c r="F197" i="7"/>
  <c r="E197" i="7"/>
  <c r="P197" i="7" s="1"/>
  <c r="R196" i="7"/>
  <c r="Q196" i="7"/>
  <c r="P196" i="7"/>
  <c r="F196" i="7"/>
  <c r="E196" i="7"/>
  <c r="O196" i="7" s="1"/>
  <c r="R195" i="7"/>
  <c r="Q195" i="7"/>
  <c r="P195" i="7"/>
  <c r="F195" i="7"/>
  <c r="E195" i="7"/>
  <c r="O195" i="7" s="1"/>
  <c r="R194" i="7"/>
  <c r="Q194" i="7"/>
  <c r="O194" i="7"/>
  <c r="F194" i="7"/>
  <c r="E194" i="7"/>
  <c r="P194" i="7" s="1"/>
  <c r="R193" i="7"/>
  <c r="Q193" i="7"/>
  <c r="F193" i="7"/>
  <c r="E193" i="7"/>
  <c r="P193" i="7" s="1"/>
  <c r="R192" i="7"/>
  <c r="Q192" i="7"/>
  <c r="F192" i="7"/>
  <c r="E192" i="7"/>
  <c r="P192" i="7" s="1"/>
  <c r="R191" i="7"/>
  <c r="Q191" i="7"/>
  <c r="O191" i="7"/>
  <c r="F191" i="7"/>
  <c r="E191" i="7"/>
  <c r="P191" i="7" s="1"/>
  <c r="R190" i="7"/>
  <c r="Q190" i="7"/>
  <c r="P190" i="7"/>
  <c r="O190" i="7"/>
  <c r="F190" i="7"/>
  <c r="E190" i="7"/>
  <c r="R189" i="7"/>
  <c r="Q189" i="7"/>
  <c r="F189" i="7"/>
  <c r="E189" i="7"/>
  <c r="P189" i="7" s="1"/>
  <c r="R188" i="7"/>
  <c r="Q188" i="7"/>
  <c r="F188" i="7"/>
  <c r="E188" i="7"/>
  <c r="P188" i="7" s="1"/>
  <c r="R187" i="7"/>
  <c r="Q187" i="7"/>
  <c r="F187" i="7"/>
  <c r="E187" i="7"/>
  <c r="O187" i="7" s="1"/>
  <c r="Q186" i="7"/>
  <c r="F186" i="7"/>
  <c r="E186" i="7"/>
  <c r="P186" i="7" s="1"/>
  <c r="R185" i="7"/>
  <c r="Q185" i="7"/>
  <c r="F185" i="7"/>
  <c r="E185" i="7"/>
  <c r="R184" i="7"/>
  <c r="Q184" i="7"/>
  <c r="F184" i="7"/>
  <c r="E184" i="7"/>
  <c r="P184" i="7" s="1"/>
  <c r="R183" i="7"/>
  <c r="Q183" i="7"/>
  <c r="P183" i="7"/>
  <c r="O183" i="7"/>
  <c r="F183" i="7"/>
  <c r="E183" i="7"/>
  <c r="R182" i="7"/>
  <c r="Q182" i="7"/>
  <c r="O182" i="7"/>
  <c r="F182" i="7"/>
  <c r="E182" i="7"/>
  <c r="P182" i="7" s="1"/>
  <c r="R181" i="7"/>
  <c r="Q181" i="7"/>
  <c r="F181" i="7"/>
  <c r="E181" i="7"/>
  <c r="O181" i="7" s="1"/>
  <c r="R180" i="7"/>
  <c r="Q180" i="7"/>
  <c r="O180" i="7"/>
  <c r="F180" i="7"/>
  <c r="E180" i="7"/>
  <c r="P180" i="7" s="1"/>
  <c r="R179" i="7"/>
  <c r="Q179" i="7"/>
  <c r="F179" i="7"/>
  <c r="E179" i="7"/>
  <c r="P179" i="7" s="1"/>
  <c r="R178" i="7"/>
  <c r="Q178" i="7"/>
  <c r="F178" i="7"/>
  <c r="E178" i="7"/>
  <c r="P178" i="7" s="1"/>
  <c r="R177" i="7"/>
  <c r="Q177" i="7"/>
  <c r="O177" i="7"/>
  <c r="F177" i="7"/>
  <c r="E177" i="7"/>
  <c r="P177" i="7" s="1"/>
  <c r="R176" i="7"/>
  <c r="Q176" i="7"/>
  <c r="F176" i="7"/>
  <c r="E176" i="7"/>
  <c r="P176" i="7" s="1"/>
  <c r="R175" i="7"/>
  <c r="Q175" i="7"/>
  <c r="F175" i="7"/>
  <c r="E175" i="7"/>
  <c r="P175" i="7" s="1"/>
  <c r="R174" i="7"/>
  <c r="Q174" i="7"/>
  <c r="F174" i="7"/>
  <c r="E174" i="7"/>
  <c r="P174" i="7" s="1"/>
  <c r="R173" i="7"/>
  <c r="Q173" i="7"/>
  <c r="P173" i="7"/>
  <c r="O173" i="7"/>
  <c r="F173" i="7"/>
  <c r="E173" i="7"/>
  <c r="R172" i="7"/>
  <c r="Q172" i="7"/>
  <c r="F172" i="7"/>
  <c r="E172" i="7"/>
  <c r="P172" i="7" s="1"/>
  <c r="R171" i="7"/>
  <c r="Q171" i="7"/>
  <c r="F171" i="7"/>
  <c r="E171" i="7"/>
  <c r="Q170" i="7"/>
  <c r="F170" i="7"/>
  <c r="E170" i="7"/>
  <c r="P170" i="7" s="1"/>
  <c r="R169" i="7"/>
  <c r="Q169" i="7"/>
  <c r="F169" i="7"/>
  <c r="E169" i="7"/>
  <c r="P169" i="7" s="1"/>
  <c r="R168" i="7"/>
  <c r="Q168" i="7"/>
  <c r="P168" i="7"/>
  <c r="O168" i="7"/>
  <c r="F168" i="7"/>
  <c r="E168" i="7"/>
  <c r="R167" i="7"/>
  <c r="Q167" i="7"/>
  <c r="F167" i="7"/>
  <c r="E167" i="7"/>
  <c r="P167" i="7" s="1"/>
  <c r="R166" i="7"/>
  <c r="Q166" i="7"/>
  <c r="F166" i="7"/>
  <c r="E166" i="7"/>
  <c r="R165" i="7"/>
  <c r="Q165" i="7"/>
  <c r="F165" i="7"/>
  <c r="E165" i="7"/>
  <c r="P165" i="7" s="1"/>
  <c r="Q164" i="7"/>
  <c r="F164" i="7"/>
  <c r="E164" i="7"/>
  <c r="P164" i="7" s="1"/>
  <c r="R163" i="7"/>
  <c r="Q163" i="7"/>
  <c r="F163" i="7"/>
  <c r="E163" i="7"/>
  <c r="O163" i="7" s="1"/>
  <c r="R162" i="7"/>
  <c r="Q162" i="7"/>
  <c r="P162" i="7"/>
  <c r="F162" i="7"/>
  <c r="E162" i="7"/>
  <c r="O162" i="7" s="1"/>
  <c r="Q161" i="7"/>
  <c r="R161" i="7"/>
  <c r="F161" i="7"/>
  <c r="E161" i="7"/>
  <c r="R160" i="7"/>
  <c r="Q160" i="7"/>
  <c r="F160" i="7"/>
  <c r="E160" i="7"/>
  <c r="P160" i="7" s="1"/>
  <c r="R159" i="7"/>
  <c r="Q159" i="7"/>
  <c r="F159" i="7"/>
  <c r="E159" i="7"/>
  <c r="P159" i="7" s="1"/>
  <c r="R158" i="7"/>
  <c r="Q158" i="7"/>
  <c r="O158" i="7"/>
  <c r="F158" i="7"/>
  <c r="E158" i="7"/>
  <c r="P158" i="7" s="1"/>
  <c r="R157" i="7"/>
  <c r="Q157" i="7"/>
  <c r="F157" i="7"/>
  <c r="E157" i="7"/>
  <c r="O157" i="7" s="1"/>
  <c r="R156" i="7"/>
  <c r="Q156" i="7"/>
  <c r="F156" i="7"/>
  <c r="E156" i="7"/>
  <c r="P156" i="7" s="1"/>
  <c r="R155" i="7"/>
  <c r="Q155" i="7"/>
  <c r="F155" i="7"/>
  <c r="E155" i="7"/>
  <c r="P155" i="7" s="1"/>
  <c r="R154" i="7"/>
  <c r="Q154" i="7"/>
  <c r="F154" i="7"/>
  <c r="E154" i="7"/>
  <c r="P154" i="7" s="1"/>
  <c r="R153" i="7"/>
  <c r="Q153" i="7"/>
  <c r="F153" i="7"/>
  <c r="E153" i="7"/>
  <c r="P153" i="7" s="1"/>
  <c r="R152" i="7"/>
  <c r="Q152" i="7"/>
  <c r="P152" i="7"/>
  <c r="O152" i="7"/>
  <c r="F152" i="7"/>
  <c r="E152" i="7"/>
  <c r="R151" i="7"/>
  <c r="Q151" i="7"/>
  <c r="F151" i="7"/>
  <c r="E151" i="7"/>
  <c r="P151" i="7" s="1"/>
  <c r="R150" i="7"/>
  <c r="Q150" i="7"/>
  <c r="F150" i="7"/>
  <c r="E150" i="7"/>
  <c r="P150" i="7" s="1"/>
  <c r="R149" i="7"/>
  <c r="Q149" i="7"/>
  <c r="P149" i="7"/>
  <c r="O149" i="7"/>
  <c r="F149" i="7"/>
  <c r="E149" i="7"/>
  <c r="R148" i="7"/>
  <c r="Q148" i="7"/>
  <c r="F148" i="7"/>
  <c r="E148" i="7"/>
  <c r="P148" i="7" s="1"/>
  <c r="R147" i="7"/>
  <c r="Q147" i="7"/>
  <c r="O147" i="7"/>
  <c r="F147" i="7"/>
  <c r="E147" i="7"/>
  <c r="P147" i="7" s="1"/>
  <c r="R146" i="7"/>
  <c r="Q146" i="7"/>
  <c r="F146" i="7"/>
  <c r="E146" i="7"/>
  <c r="P146" i="7" s="1"/>
  <c r="P141" i="7"/>
  <c r="M137" i="7"/>
  <c r="M285" i="7" s="1"/>
  <c r="L137" i="7"/>
  <c r="L285" i="7" s="1"/>
  <c r="K137" i="7"/>
  <c r="K7" i="7" s="1"/>
  <c r="H137" i="7"/>
  <c r="H285" i="7" s="1"/>
  <c r="G137" i="7"/>
  <c r="G285" i="7" s="1"/>
  <c r="D137" i="7"/>
  <c r="D285" i="7" s="1"/>
  <c r="C137" i="7"/>
  <c r="C285" i="7" s="1"/>
  <c r="R136" i="7"/>
  <c r="Q136" i="7"/>
  <c r="F136" i="7"/>
  <c r="E136" i="7"/>
  <c r="P136" i="7" s="1"/>
  <c r="R135" i="7"/>
  <c r="Q135" i="7"/>
  <c r="P135" i="7"/>
  <c r="O135" i="7"/>
  <c r="F135" i="7"/>
  <c r="E135" i="7"/>
  <c r="R134" i="7"/>
  <c r="Q134" i="7"/>
  <c r="F134" i="7"/>
  <c r="E134" i="7"/>
  <c r="P134" i="7" s="1"/>
  <c r="R133" i="7"/>
  <c r="Q133" i="7"/>
  <c r="F133" i="7"/>
  <c r="E133" i="7"/>
  <c r="P133" i="7" s="1"/>
  <c r="R132" i="7"/>
  <c r="Q132" i="7"/>
  <c r="F132" i="7"/>
  <c r="E132" i="7"/>
  <c r="R131" i="7"/>
  <c r="Q131" i="7"/>
  <c r="O131" i="7"/>
  <c r="F131" i="7"/>
  <c r="E131" i="7"/>
  <c r="P131" i="7" s="1"/>
  <c r="R130" i="7"/>
  <c r="Q130" i="7"/>
  <c r="F130" i="7"/>
  <c r="E130" i="7"/>
  <c r="P130" i="7" s="1"/>
  <c r="R129" i="7"/>
  <c r="Q129" i="7"/>
  <c r="P129" i="7"/>
  <c r="O129" i="7"/>
  <c r="F129" i="7"/>
  <c r="E129" i="7"/>
  <c r="R128" i="7"/>
  <c r="Q128" i="7"/>
  <c r="F128" i="7"/>
  <c r="E128" i="7"/>
  <c r="R127" i="7"/>
  <c r="Q127" i="7"/>
  <c r="F127" i="7"/>
  <c r="E127" i="7"/>
  <c r="P127" i="7" s="1"/>
  <c r="R126" i="7"/>
  <c r="Q126" i="7"/>
  <c r="P126" i="7"/>
  <c r="O126" i="7"/>
  <c r="F126" i="7"/>
  <c r="E126" i="7"/>
  <c r="R125" i="7"/>
  <c r="Q125" i="7"/>
  <c r="F125" i="7"/>
  <c r="E125" i="7"/>
  <c r="O125" i="7" s="1"/>
  <c r="R124" i="7"/>
  <c r="Q124" i="7"/>
  <c r="F124" i="7"/>
  <c r="E124" i="7"/>
  <c r="R123" i="7"/>
  <c r="Q123" i="7"/>
  <c r="O123" i="7"/>
  <c r="F123" i="7"/>
  <c r="E123" i="7"/>
  <c r="P123" i="7" s="1"/>
  <c r="R122" i="7"/>
  <c r="Q122" i="7"/>
  <c r="F122" i="7"/>
  <c r="E122" i="7"/>
  <c r="P122" i="7" s="1"/>
  <c r="R121" i="7"/>
  <c r="Q121" i="7"/>
  <c r="F121" i="7"/>
  <c r="E121" i="7"/>
  <c r="P121" i="7" s="1"/>
  <c r="Q120" i="7"/>
  <c r="P120" i="7"/>
  <c r="F120" i="7"/>
  <c r="E120" i="7"/>
  <c r="R119" i="7"/>
  <c r="Q119" i="7"/>
  <c r="F119" i="7"/>
  <c r="E119" i="7"/>
  <c r="R118" i="7"/>
  <c r="Q118" i="7"/>
  <c r="F118" i="7"/>
  <c r="E118" i="7"/>
  <c r="O118" i="7" s="1"/>
  <c r="R117" i="7"/>
  <c r="Q117" i="7"/>
  <c r="P117" i="7"/>
  <c r="O117" i="7"/>
  <c r="F117" i="7"/>
  <c r="E117" i="7"/>
  <c r="R116" i="7"/>
  <c r="Q116" i="7"/>
  <c r="F116" i="7"/>
  <c r="E116" i="7"/>
  <c r="P116" i="7" s="1"/>
  <c r="R115" i="7"/>
  <c r="Q115" i="7"/>
  <c r="F115" i="7"/>
  <c r="E115" i="7"/>
  <c r="R114" i="7"/>
  <c r="Q114" i="7"/>
  <c r="F114" i="7"/>
  <c r="E114" i="7"/>
  <c r="P114" i="7" s="1"/>
  <c r="R113" i="7"/>
  <c r="Q113" i="7"/>
  <c r="F113" i="7"/>
  <c r="E113" i="7"/>
  <c r="P113" i="7" s="1"/>
  <c r="R112" i="7"/>
  <c r="Q112" i="7"/>
  <c r="O112" i="7"/>
  <c r="F112" i="7"/>
  <c r="E112" i="7"/>
  <c r="P112" i="7" s="1"/>
  <c r="R111" i="7"/>
  <c r="Q111" i="7"/>
  <c r="F111" i="7"/>
  <c r="E111" i="7"/>
  <c r="P111" i="7" s="1"/>
  <c r="R110" i="7"/>
  <c r="Q110" i="7"/>
  <c r="F110" i="7"/>
  <c r="E110" i="7"/>
  <c r="R109" i="7"/>
  <c r="Q109" i="7"/>
  <c r="F109" i="7"/>
  <c r="E109" i="7"/>
  <c r="O109" i="7" s="1"/>
  <c r="R108" i="7"/>
  <c r="Q108" i="7"/>
  <c r="F108" i="7"/>
  <c r="E108" i="7"/>
  <c r="P108" i="7" s="1"/>
  <c r="R107" i="7"/>
  <c r="Q107" i="7"/>
  <c r="F107" i="7"/>
  <c r="E107" i="7"/>
  <c r="P107" i="7" s="1"/>
  <c r="R106" i="7"/>
  <c r="Q106" i="7"/>
  <c r="F106" i="7"/>
  <c r="E106" i="7"/>
  <c r="P106" i="7" s="1"/>
  <c r="R105" i="7"/>
  <c r="Q105" i="7"/>
  <c r="F105" i="7"/>
  <c r="E105" i="7"/>
  <c r="R104" i="7"/>
  <c r="Q104" i="7"/>
  <c r="P104" i="7"/>
  <c r="O104" i="7"/>
  <c r="F104" i="7"/>
  <c r="E104" i="7"/>
  <c r="R103" i="7"/>
  <c r="Q103" i="7"/>
  <c r="F103" i="7"/>
  <c r="E103" i="7"/>
  <c r="P103" i="7" s="1"/>
  <c r="R102" i="7"/>
  <c r="Q102" i="7"/>
  <c r="F102" i="7"/>
  <c r="E102" i="7"/>
  <c r="O102" i="7" s="1"/>
  <c r="R101" i="7"/>
  <c r="Q101" i="7"/>
  <c r="F101" i="7"/>
  <c r="E101" i="7"/>
  <c r="Q100" i="7"/>
  <c r="F100" i="7"/>
  <c r="E100" i="7"/>
  <c r="P100" i="7" s="1"/>
  <c r="R99" i="7"/>
  <c r="Q99" i="7"/>
  <c r="F99" i="7"/>
  <c r="E99" i="7"/>
  <c r="O99" i="7" s="1"/>
  <c r="R98" i="7"/>
  <c r="Q98" i="7"/>
  <c r="F98" i="7"/>
  <c r="E98" i="7"/>
  <c r="O98" i="7" s="1"/>
  <c r="Q97" i="7"/>
  <c r="R97" i="7"/>
  <c r="F97" i="7"/>
  <c r="E97" i="7"/>
  <c r="P97" i="7" s="1"/>
  <c r="R96" i="7"/>
  <c r="Q96" i="7"/>
  <c r="F96" i="7"/>
  <c r="E96" i="7"/>
  <c r="Q95" i="7"/>
  <c r="F95" i="7"/>
  <c r="E95" i="7"/>
  <c r="P95" i="7" s="1"/>
  <c r="R94" i="7"/>
  <c r="Q94" i="7"/>
  <c r="F94" i="7"/>
  <c r="E94" i="7"/>
  <c r="O94" i="7" s="1"/>
  <c r="R93" i="7"/>
  <c r="Q93" i="7"/>
  <c r="P93" i="7"/>
  <c r="O93" i="7"/>
  <c r="F93" i="7"/>
  <c r="E93" i="7"/>
  <c r="Q92" i="7"/>
  <c r="R92" i="7"/>
  <c r="F92" i="7"/>
  <c r="E92" i="7"/>
  <c r="P92" i="7" s="1"/>
  <c r="R91" i="7"/>
  <c r="Q91" i="7"/>
  <c r="F91" i="7"/>
  <c r="E91" i="7"/>
  <c r="Q90" i="7"/>
  <c r="F90" i="7"/>
  <c r="E90" i="7"/>
  <c r="P90" i="7" s="1"/>
  <c r="R89" i="7"/>
  <c r="Q89" i="7"/>
  <c r="F89" i="7"/>
  <c r="E89" i="7"/>
  <c r="O89" i="7" s="1"/>
  <c r="R88" i="7"/>
  <c r="Q88" i="7"/>
  <c r="P88" i="7"/>
  <c r="O88" i="7"/>
  <c r="F88" i="7"/>
  <c r="E88" i="7"/>
  <c r="R87" i="7"/>
  <c r="Q87" i="7"/>
  <c r="F87" i="7"/>
  <c r="E87" i="7"/>
  <c r="P87" i="7" s="1"/>
  <c r="R86" i="7"/>
  <c r="Q86" i="7"/>
  <c r="F86" i="7"/>
  <c r="E86" i="7"/>
  <c r="R85" i="7"/>
  <c r="Q85" i="7"/>
  <c r="P85" i="7"/>
  <c r="O85" i="7"/>
  <c r="F85" i="7"/>
  <c r="E85" i="7"/>
  <c r="R84" i="7"/>
  <c r="Q84" i="7"/>
  <c r="F84" i="7"/>
  <c r="E84" i="7"/>
  <c r="P84" i="7" s="1"/>
  <c r="R83" i="7"/>
  <c r="Q83" i="7"/>
  <c r="F83" i="7"/>
  <c r="E83" i="7"/>
  <c r="P83" i="7" s="1"/>
  <c r="R82" i="7"/>
  <c r="Q82" i="7"/>
  <c r="F82" i="7"/>
  <c r="E82" i="7"/>
  <c r="P82" i="7" s="1"/>
  <c r="R81" i="7"/>
  <c r="Q81" i="7"/>
  <c r="F81" i="7"/>
  <c r="E81" i="7"/>
  <c r="R80" i="7"/>
  <c r="Q80" i="7"/>
  <c r="O80" i="7"/>
  <c r="F80" i="7"/>
  <c r="E80" i="7"/>
  <c r="P80" i="7" s="1"/>
  <c r="R79" i="7"/>
  <c r="Q79" i="7"/>
  <c r="F79" i="7"/>
  <c r="E79" i="7"/>
  <c r="P79" i="7" s="1"/>
  <c r="R78" i="7"/>
  <c r="Q78" i="7"/>
  <c r="P78" i="7"/>
  <c r="O78" i="7"/>
  <c r="F78" i="7"/>
  <c r="E78" i="7"/>
  <c r="R77" i="7"/>
  <c r="Q77" i="7"/>
  <c r="F77" i="7"/>
  <c r="E77" i="7"/>
  <c r="P77" i="7" s="1"/>
  <c r="R76" i="7"/>
  <c r="Q76" i="7"/>
  <c r="F76" i="7"/>
  <c r="E76" i="7"/>
  <c r="R75" i="7"/>
  <c r="Q75" i="7"/>
  <c r="P75" i="7"/>
  <c r="O75" i="7"/>
  <c r="F75" i="7"/>
  <c r="E75" i="7"/>
  <c r="R74" i="7"/>
  <c r="Q74" i="7"/>
  <c r="F74" i="7"/>
  <c r="E74" i="7"/>
  <c r="P74" i="7" s="1"/>
  <c r="R73" i="7"/>
  <c r="Q73" i="7"/>
  <c r="F73" i="7"/>
  <c r="E73" i="7"/>
  <c r="P73" i="7" s="1"/>
  <c r="R72" i="7"/>
  <c r="Q72" i="7"/>
  <c r="O72" i="7"/>
  <c r="F72" i="7"/>
  <c r="E72" i="7"/>
  <c r="P72" i="7" s="1"/>
  <c r="R71" i="7"/>
  <c r="Q71" i="7"/>
  <c r="F71" i="7"/>
  <c r="E71" i="7"/>
  <c r="R70" i="7"/>
  <c r="Q70" i="7"/>
  <c r="F70" i="7"/>
  <c r="E70" i="7"/>
  <c r="P70" i="7" s="1"/>
  <c r="R69" i="7"/>
  <c r="Q69" i="7"/>
  <c r="F69" i="7"/>
  <c r="E69" i="7"/>
  <c r="P69" i="7" s="1"/>
  <c r="R68" i="7"/>
  <c r="Q68" i="7"/>
  <c r="O68" i="7"/>
  <c r="F68" i="7"/>
  <c r="E68" i="7"/>
  <c r="P68" i="7" s="1"/>
  <c r="R67" i="7"/>
  <c r="Q67" i="7"/>
  <c r="O67" i="7"/>
  <c r="F67" i="7"/>
  <c r="E67" i="7"/>
  <c r="P67" i="7" s="1"/>
  <c r="R66" i="7"/>
  <c r="Q66" i="7"/>
  <c r="F66" i="7"/>
  <c r="E66" i="7"/>
  <c r="R65" i="7"/>
  <c r="Q65" i="7"/>
  <c r="P65" i="7"/>
  <c r="O65" i="7"/>
  <c r="F65" i="7"/>
  <c r="E65" i="7"/>
  <c r="R64" i="7"/>
  <c r="Q64" i="7"/>
  <c r="F64" i="7"/>
  <c r="E64" i="7"/>
  <c r="P64" i="7" s="1"/>
  <c r="R63" i="7"/>
  <c r="Q63" i="7"/>
  <c r="F63" i="7"/>
  <c r="E63" i="7"/>
  <c r="P63" i="7" s="1"/>
  <c r="R62" i="7"/>
  <c r="Q62" i="7"/>
  <c r="F62" i="7"/>
  <c r="E62" i="7"/>
  <c r="P62" i="7" s="1"/>
  <c r="R61" i="7"/>
  <c r="Q61" i="7"/>
  <c r="F61" i="7"/>
  <c r="E61" i="7"/>
  <c r="P61" i="7" s="1"/>
  <c r="R60" i="7"/>
  <c r="Q60" i="7"/>
  <c r="F60" i="7"/>
  <c r="E60" i="7"/>
  <c r="P60" i="7" s="1"/>
  <c r="R59" i="7"/>
  <c r="Q59" i="7"/>
  <c r="F59" i="7"/>
  <c r="E59" i="7"/>
  <c r="P59" i="7" s="1"/>
  <c r="R58" i="7"/>
  <c r="Q58" i="7"/>
  <c r="P58" i="7"/>
  <c r="O58" i="7"/>
  <c r="F58" i="7"/>
  <c r="E58" i="7"/>
  <c r="Q57" i="7"/>
  <c r="F57" i="7"/>
  <c r="E57" i="7"/>
  <c r="P57" i="7" s="1"/>
  <c r="R56" i="7"/>
  <c r="Q56" i="7"/>
  <c r="F56" i="7"/>
  <c r="E56" i="7"/>
  <c r="P56" i="7" s="1"/>
  <c r="R55" i="7"/>
  <c r="Q55" i="7"/>
  <c r="P55" i="7"/>
  <c r="F55" i="7"/>
  <c r="E55" i="7"/>
  <c r="O55" i="7" s="1"/>
  <c r="Q54" i="7"/>
  <c r="F54" i="7"/>
  <c r="E54" i="7"/>
  <c r="P54" i="7" s="1"/>
  <c r="R53" i="7"/>
  <c r="Q53" i="7"/>
  <c r="F53" i="7"/>
  <c r="E53" i="7"/>
  <c r="P53" i="7" s="1"/>
  <c r="Q52" i="7"/>
  <c r="F52" i="7"/>
  <c r="E52" i="7"/>
  <c r="P52" i="7" s="1"/>
  <c r="R51" i="7"/>
  <c r="Q51" i="7"/>
  <c r="O51" i="7"/>
  <c r="F51" i="7"/>
  <c r="E51" i="7"/>
  <c r="P51" i="7" s="1"/>
  <c r="R50" i="7"/>
  <c r="Q50" i="7"/>
  <c r="F50" i="7"/>
  <c r="E50" i="7"/>
  <c r="O50" i="7" s="1"/>
  <c r="Q49" i="7"/>
  <c r="P49" i="7"/>
  <c r="F49" i="7"/>
  <c r="E49" i="7"/>
  <c r="R48" i="7"/>
  <c r="Q48" i="7"/>
  <c r="F48" i="7"/>
  <c r="E48" i="7"/>
  <c r="P48" i="7" s="1"/>
  <c r="R47" i="7"/>
  <c r="Q47" i="7"/>
  <c r="F47" i="7"/>
  <c r="E47" i="7"/>
  <c r="O47" i="7" s="1"/>
  <c r="R46" i="7"/>
  <c r="Q46" i="7"/>
  <c r="O46" i="7"/>
  <c r="F46" i="7"/>
  <c r="E46" i="7"/>
  <c r="P46" i="7" s="1"/>
  <c r="R45" i="7"/>
  <c r="Q45" i="7"/>
  <c r="F45" i="7"/>
  <c r="E45" i="7"/>
  <c r="P45" i="7" s="1"/>
  <c r="R44" i="7"/>
  <c r="Q44" i="7"/>
  <c r="F44" i="7"/>
  <c r="E44" i="7"/>
  <c r="P44" i="7" s="1"/>
  <c r="Q43" i="7"/>
  <c r="R43" i="7"/>
  <c r="F43" i="7"/>
  <c r="E43" i="7"/>
  <c r="P43" i="7" s="1"/>
  <c r="R42" i="7"/>
  <c r="Q42" i="7"/>
  <c r="F42" i="7"/>
  <c r="E42" i="7"/>
  <c r="O42" i="7" s="1"/>
  <c r="Q41" i="7"/>
  <c r="F41" i="7"/>
  <c r="E41" i="7"/>
  <c r="P41" i="7" s="1"/>
  <c r="R40" i="7"/>
  <c r="Q40" i="7"/>
  <c r="F40" i="7"/>
  <c r="E40" i="7"/>
  <c r="O40" i="7" s="1"/>
  <c r="R39" i="7"/>
  <c r="Q39" i="7"/>
  <c r="F39" i="7"/>
  <c r="E39" i="7"/>
  <c r="P39" i="7" s="1"/>
  <c r="Q38" i="7"/>
  <c r="O38" i="7"/>
  <c r="R38" i="7"/>
  <c r="F38" i="7"/>
  <c r="E38" i="7"/>
  <c r="P38" i="7" s="1"/>
  <c r="R37" i="7"/>
  <c r="Q37" i="7"/>
  <c r="F37" i="7"/>
  <c r="E37" i="7"/>
  <c r="O37" i="7" s="1"/>
  <c r="Q36" i="7"/>
  <c r="F36" i="7"/>
  <c r="E36" i="7"/>
  <c r="P36" i="7" s="1"/>
  <c r="R35" i="7"/>
  <c r="Q35" i="7"/>
  <c r="F35" i="7"/>
  <c r="E35" i="7"/>
  <c r="O35" i="7" s="1"/>
  <c r="R34" i="7"/>
  <c r="Q34" i="7"/>
  <c r="P34" i="7"/>
  <c r="O34" i="7"/>
  <c r="F34" i="7"/>
  <c r="E34" i="7"/>
  <c r="Q33" i="7"/>
  <c r="R33" i="7"/>
  <c r="F33" i="7"/>
  <c r="E33" i="7"/>
  <c r="P33" i="7" s="1"/>
  <c r="R32" i="7"/>
  <c r="Q32" i="7"/>
  <c r="F32" i="7"/>
  <c r="E32" i="7"/>
  <c r="O32" i="7" s="1"/>
  <c r="R31" i="7"/>
  <c r="Q31" i="7"/>
  <c r="F31" i="7"/>
  <c r="E31" i="7"/>
  <c r="P31" i="7" s="1"/>
  <c r="R30" i="7"/>
  <c r="Q30" i="7"/>
  <c r="O30" i="7"/>
  <c r="F30" i="7"/>
  <c r="E30" i="7"/>
  <c r="P30" i="7" s="1"/>
  <c r="R29" i="7"/>
  <c r="Q29" i="7"/>
  <c r="F29" i="7"/>
  <c r="E29" i="7"/>
  <c r="P29" i="7" s="1"/>
  <c r="R28" i="7"/>
  <c r="Q28" i="7"/>
  <c r="O28" i="7"/>
  <c r="F28" i="7"/>
  <c r="E28" i="7"/>
  <c r="P28" i="7" s="1"/>
  <c r="R27" i="7"/>
  <c r="Q27" i="7"/>
  <c r="F27" i="7"/>
  <c r="E27" i="7"/>
  <c r="P27" i="7" s="1"/>
  <c r="R26" i="7"/>
  <c r="Q26" i="7"/>
  <c r="F26" i="7"/>
  <c r="E26" i="7"/>
  <c r="P26" i="7" s="1"/>
  <c r="R25" i="7"/>
  <c r="Q25" i="7"/>
  <c r="O25" i="7"/>
  <c r="F25" i="7"/>
  <c r="E25" i="7"/>
  <c r="P25" i="7" s="1"/>
  <c r="R24" i="7"/>
  <c r="Q24" i="7"/>
  <c r="F24" i="7"/>
  <c r="E24" i="7"/>
  <c r="P24" i="7" s="1"/>
  <c r="Q23" i="7"/>
  <c r="F23" i="7"/>
  <c r="E23" i="7"/>
  <c r="P23" i="7" s="1"/>
  <c r="R22" i="7"/>
  <c r="Q22" i="7"/>
  <c r="O22" i="7"/>
  <c r="F22" i="7"/>
  <c r="E22" i="7"/>
  <c r="P22" i="7" s="1"/>
  <c r="R21" i="7"/>
  <c r="Q21" i="7"/>
  <c r="P21" i="7"/>
  <c r="O21" i="7"/>
  <c r="F21" i="7"/>
  <c r="E21" i="7"/>
  <c r="R20" i="7"/>
  <c r="Q20" i="7"/>
  <c r="F20" i="7"/>
  <c r="E20" i="7"/>
  <c r="P20" i="7" s="1"/>
  <c r="R19" i="7"/>
  <c r="Q19" i="7"/>
  <c r="P19" i="7"/>
  <c r="O19" i="7"/>
  <c r="F19" i="7"/>
  <c r="E19" i="7"/>
  <c r="Q18" i="7"/>
  <c r="P18" i="7"/>
  <c r="F18" i="7"/>
  <c r="E18" i="7"/>
  <c r="R17" i="7"/>
  <c r="Q17" i="7"/>
  <c r="F17" i="7"/>
  <c r="E17" i="7"/>
  <c r="P17" i="7" s="1"/>
  <c r="R16" i="7"/>
  <c r="Q16" i="7"/>
  <c r="F16" i="7"/>
  <c r="E16" i="7"/>
  <c r="O16" i="7" s="1"/>
  <c r="R15" i="7"/>
  <c r="Q15" i="7"/>
  <c r="F15" i="7"/>
  <c r="E15" i="7"/>
  <c r="P15" i="7" s="1"/>
  <c r="Q14" i="7"/>
  <c r="F14" i="7"/>
  <c r="E14" i="7"/>
  <c r="P14" i="7" s="1"/>
  <c r="R13" i="7"/>
  <c r="Q13" i="7"/>
  <c r="F13" i="7"/>
  <c r="E13" i="7"/>
  <c r="O13" i="7" s="1"/>
  <c r="R12" i="7"/>
  <c r="Q12" i="7"/>
  <c r="F12" i="7"/>
  <c r="E12" i="7"/>
  <c r="O12" i="7" s="1"/>
  <c r="R11" i="7"/>
  <c r="Q11" i="7"/>
  <c r="F11" i="7"/>
  <c r="E11" i="7"/>
  <c r="P11" i="7" s="1"/>
  <c r="R10" i="7"/>
  <c r="Q10" i="7"/>
  <c r="F10" i="7"/>
  <c r="E10" i="7"/>
  <c r="O10" i="7" s="1"/>
  <c r="R9" i="7"/>
  <c r="Q9" i="7"/>
  <c r="O9" i="7"/>
  <c r="F9" i="7"/>
  <c r="E9" i="7"/>
  <c r="P9" i="7" s="1"/>
  <c r="R8" i="7"/>
  <c r="Q8" i="7"/>
  <c r="F8" i="7"/>
  <c r="E8" i="7"/>
  <c r="O8" i="7" s="1"/>
  <c r="O261" i="7" l="1"/>
  <c r="O114" i="7"/>
  <c r="O255" i="7"/>
  <c r="P253" i="7"/>
  <c r="P109" i="7"/>
  <c r="O250" i="7"/>
  <c r="O107" i="7"/>
  <c r="O103" i="7"/>
  <c r="O243" i="7"/>
  <c r="O240" i="7"/>
  <c r="P98" i="7"/>
  <c r="O235" i="7"/>
  <c r="O232" i="7"/>
  <c r="O225" i="7"/>
  <c r="O222" i="7"/>
  <c r="O79" i="7"/>
  <c r="O74" i="7"/>
  <c r="O205" i="7"/>
  <c r="P201" i="7"/>
  <c r="O192" i="7"/>
  <c r="P181" i="7"/>
  <c r="O178" i="7"/>
  <c r="O176" i="7"/>
  <c r="O39" i="7"/>
  <c r="P32" i="7"/>
  <c r="O27" i="7"/>
  <c r="P163" i="7"/>
  <c r="O154" i="7"/>
  <c r="O15" i="7"/>
  <c r="M289" i="7"/>
  <c r="M284" i="7" s="1"/>
  <c r="L289" i="7"/>
  <c r="L284" i="7" s="1"/>
  <c r="G145" i="7"/>
  <c r="D289" i="7"/>
  <c r="D284" i="7" s="1"/>
  <c r="L7" i="7"/>
  <c r="M145" i="7"/>
  <c r="L145" i="7"/>
  <c r="K145" i="7"/>
  <c r="H145" i="7"/>
  <c r="I276" i="7" s="1"/>
  <c r="I287" i="7" s="1"/>
  <c r="G289" i="7"/>
  <c r="G284" i="7" s="1"/>
  <c r="F276" i="7"/>
  <c r="F145" i="7" s="1"/>
  <c r="D145" i="7"/>
  <c r="C289" i="7"/>
  <c r="C284" i="7" s="1"/>
  <c r="C145" i="7"/>
  <c r="M7" i="7"/>
  <c r="H7" i="7"/>
  <c r="I7" i="7" s="1"/>
  <c r="G7" i="7"/>
  <c r="D7" i="7"/>
  <c r="P10" i="7"/>
  <c r="H289" i="7"/>
  <c r="H284" i="7" s="1"/>
  <c r="P210" i="7"/>
  <c r="P217" i="7"/>
  <c r="O224" i="7"/>
  <c r="O252" i="7"/>
  <c r="O260" i="7"/>
  <c r="O266" i="7"/>
  <c r="O146" i="7"/>
  <c r="O153" i="7"/>
  <c r="O156" i="7"/>
  <c r="O159" i="7"/>
  <c r="O164" i="7"/>
  <c r="O197" i="7"/>
  <c r="O204" i="7"/>
  <c r="O212" i="7"/>
  <c r="O227" i="7"/>
  <c r="O230" i="7"/>
  <c r="P248" i="7"/>
  <c r="O256" i="7"/>
  <c r="P268" i="7"/>
  <c r="O245" i="7"/>
  <c r="O151" i="7"/>
  <c r="O170" i="7"/>
  <c r="P187" i="7"/>
  <c r="O206" i="7"/>
  <c r="O148" i="7"/>
  <c r="O167" i="7"/>
  <c r="P157" i="7"/>
  <c r="O172" i="7"/>
  <c r="O175" i="7"/>
  <c r="O189" i="7"/>
  <c r="P220" i="7"/>
  <c r="O20" i="7"/>
  <c r="O26" i="7"/>
  <c r="O70" i="7"/>
  <c r="O77" i="7"/>
  <c r="O106" i="7"/>
  <c r="O134" i="7"/>
  <c r="O29" i="7"/>
  <c r="P35" i="7"/>
  <c r="O44" i="7"/>
  <c r="O60" i="7"/>
  <c r="O63" i="7"/>
  <c r="O73" i="7"/>
  <c r="O84" i="7"/>
  <c r="O113" i="7"/>
  <c r="O122" i="7"/>
  <c r="P125" i="7"/>
  <c r="C7" i="7"/>
  <c r="O87" i="7"/>
  <c r="P102" i="7"/>
  <c r="O116" i="7"/>
  <c r="O11" i="7"/>
  <c r="O56" i="7"/>
  <c r="O59" i="7"/>
  <c r="O69" i="7"/>
  <c r="O83" i="7"/>
  <c r="O92" i="7"/>
  <c r="O97" i="7"/>
  <c r="O121" i="7"/>
  <c r="P16" i="7"/>
  <c r="O62" i="7"/>
  <c r="O108" i="7"/>
  <c r="O127" i="7"/>
  <c r="O130" i="7"/>
  <c r="P13" i="7"/>
  <c r="O31" i="7"/>
  <c r="O82" i="7"/>
  <c r="P89" i="7"/>
  <c r="P94" i="7"/>
  <c r="P99" i="7"/>
  <c r="O111" i="7"/>
  <c r="P118" i="7"/>
  <c r="O18" i="7"/>
  <c r="R18" i="7"/>
  <c r="P37" i="7"/>
  <c r="P40" i="7"/>
  <c r="R49" i="7"/>
  <c r="O49" i="7"/>
  <c r="K285" i="7"/>
  <c r="K289" i="7" s="1"/>
  <c r="Q137" i="7"/>
  <c r="J137" i="7"/>
  <c r="P161" i="7"/>
  <c r="O161" i="7"/>
  <c r="R219" i="7"/>
  <c r="O219" i="7"/>
  <c r="P105" i="7"/>
  <c r="O105" i="7"/>
  <c r="P101" i="7"/>
  <c r="O101" i="7"/>
  <c r="P124" i="7"/>
  <c r="O124" i="7"/>
  <c r="O24" i="7"/>
  <c r="P42" i="7"/>
  <c r="O57" i="7"/>
  <c r="R57" i="7"/>
  <c r="O61" i="7"/>
  <c r="O133" i="7"/>
  <c r="P185" i="7"/>
  <c r="O185" i="7"/>
  <c r="R214" i="7"/>
  <c r="O214" i="7"/>
  <c r="P223" i="7"/>
  <c r="O223" i="7"/>
  <c r="P86" i="7"/>
  <c r="O86" i="7"/>
  <c r="P199" i="7"/>
  <c r="O199" i="7"/>
  <c r="R186" i="7"/>
  <c r="O186" i="7"/>
  <c r="N276" i="7"/>
  <c r="O45" i="7"/>
  <c r="O48" i="7"/>
  <c r="R54" i="7"/>
  <c r="O54" i="7"/>
  <c r="O64" i="7"/>
  <c r="P81" i="7"/>
  <c r="O81" i="7"/>
  <c r="P110" i="7"/>
  <c r="O110" i="7"/>
  <c r="O120" i="7"/>
  <c r="R120" i="7"/>
  <c r="P218" i="7"/>
  <c r="O218" i="7"/>
  <c r="P166" i="7"/>
  <c r="O166" i="7"/>
  <c r="O43" i="7"/>
  <c r="P71" i="7"/>
  <c r="O71" i="7"/>
  <c r="P96" i="7"/>
  <c r="O96" i="7"/>
  <c r="P115" i="7"/>
  <c r="O115" i="7"/>
  <c r="R14" i="7"/>
  <c r="N137" i="7"/>
  <c r="O17" i="7"/>
  <c r="P66" i="7"/>
  <c r="O66" i="7"/>
  <c r="P132" i="7"/>
  <c r="O132" i="7"/>
  <c r="P213" i="7"/>
  <c r="O213" i="7"/>
  <c r="P228" i="7"/>
  <c r="O228" i="7"/>
  <c r="F137" i="7"/>
  <c r="O52" i="7"/>
  <c r="R52" i="7"/>
  <c r="P171" i="7"/>
  <c r="O171" i="7"/>
  <c r="P238" i="7"/>
  <c r="O238" i="7"/>
  <c r="O14" i="7"/>
  <c r="O23" i="7"/>
  <c r="R23" i="7"/>
  <c r="O36" i="7"/>
  <c r="R36" i="7"/>
  <c r="O53" i="7"/>
  <c r="P119" i="7"/>
  <c r="O119" i="7"/>
  <c r="R200" i="7"/>
  <c r="O200" i="7"/>
  <c r="P208" i="7"/>
  <c r="O208" i="7"/>
  <c r="P91" i="7"/>
  <c r="O91" i="7"/>
  <c r="P8" i="7"/>
  <c r="E137" i="7"/>
  <c r="O33" i="7"/>
  <c r="O41" i="7"/>
  <c r="R41" i="7"/>
  <c r="P47" i="7"/>
  <c r="P50" i="7"/>
  <c r="P76" i="7"/>
  <c r="O76" i="7"/>
  <c r="O90" i="7"/>
  <c r="O95" i="7"/>
  <c r="O100" i="7"/>
  <c r="P128" i="7"/>
  <c r="O128" i="7"/>
  <c r="P233" i="7"/>
  <c r="O233" i="7"/>
  <c r="P12" i="7"/>
  <c r="R170" i="7"/>
  <c r="R212" i="7"/>
  <c r="R222" i="7"/>
  <c r="R227" i="7"/>
  <c r="R232" i="7"/>
  <c r="R237" i="7"/>
  <c r="E276" i="7"/>
  <c r="P276" i="7" s="1"/>
  <c r="R90" i="7"/>
  <c r="R95" i="7"/>
  <c r="R100" i="7"/>
  <c r="R164" i="7"/>
  <c r="R197" i="7"/>
  <c r="R216" i="7"/>
  <c r="O263" i="7"/>
  <c r="O267" i="7"/>
  <c r="O271" i="7"/>
  <c r="O275" i="7"/>
  <c r="Q276" i="7"/>
  <c r="O136" i="7"/>
  <c r="O160" i="7"/>
  <c r="O165" i="7"/>
  <c r="O184" i="7"/>
  <c r="O198" i="7"/>
  <c r="O207" i="7"/>
  <c r="J276" i="7"/>
  <c r="O150" i="7"/>
  <c r="O155" i="7"/>
  <c r="O169" i="7"/>
  <c r="O174" i="7"/>
  <c r="O179" i="7"/>
  <c r="O188" i="7"/>
  <c r="O193" i="7"/>
  <c r="O202" i="7"/>
  <c r="O211" i="7"/>
  <c r="O221" i="7"/>
  <c r="O226" i="7"/>
  <c r="O231" i="7"/>
  <c r="O236" i="7"/>
  <c r="O241" i="7"/>
  <c r="O246" i="7"/>
  <c r="N261" i="6"/>
  <c r="N120" i="6"/>
  <c r="N258" i="6"/>
  <c r="N115" i="6"/>
  <c r="I137" i="7" l="1"/>
  <c r="I285" i="7" s="1"/>
  <c r="I145" i="7"/>
  <c r="I284" i="7"/>
  <c r="F287" i="7"/>
  <c r="I289" i="7"/>
  <c r="P145" i="7"/>
  <c r="P287" i="7"/>
  <c r="K284" i="7"/>
  <c r="J289" i="7"/>
  <c r="J284" i="7" s="1"/>
  <c r="Q289" i="7"/>
  <c r="Q284" i="7" s="1"/>
  <c r="J287" i="7"/>
  <c r="J145" i="7"/>
  <c r="Q287" i="7"/>
  <c r="Q145" i="7"/>
  <c r="E285" i="7"/>
  <c r="E7" i="7"/>
  <c r="F285" i="7"/>
  <c r="F7" i="7"/>
  <c r="Q285" i="7"/>
  <c r="Q7" i="7"/>
  <c r="N7" i="7"/>
  <c r="O137" i="7"/>
  <c r="N285" i="7"/>
  <c r="R137" i="7"/>
  <c r="R276" i="7"/>
  <c r="N145" i="7"/>
  <c r="N287" i="7"/>
  <c r="O276" i="7"/>
  <c r="E145" i="7"/>
  <c r="E287" i="7"/>
  <c r="J285" i="7"/>
  <c r="J7" i="7"/>
  <c r="P137" i="7"/>
  <c r="N256" i="6"/>
  <c r="N112" i="6"/>
  <c r="N253" i="6"/>
  <c r="N110" i="6"/>
  <c r="N251" i="6"/>
  <c r="N107" i="6"/>
  <c r="N249" i="6"/>
  <c r="N104" i="6"/>
  <c r="N245" i="6"/>
  <c r="N100" i="6"/>
  <c r="N243" i="6"/>
  <c r="O241" i="6"/>
  <c r="N97" i="6"/>
  <c r="F289" i="7" l="1"/>
  <c r="F284" i="7" s="1"/>
  <c r="P285" i="7"/>
  <c r="P7" i="7"/>
  <c r="N289" i="7"/>
  <c r="E289" i="7"/>
  <c r="O285" i="7"/>
  <c r="O7" i="7"/>
  <c r="R287" i="7"/>
  <c r="R145" i="7"/>
  <c r="R285" i="7"/>
  <c r="R7" i="7"/>
  <c r="O145" i="7"/>
  <c r="O287" i="7"/>
  <c r="N95" i="6"/>
  <c r="N92" i="6"/>
  <c r="N90" i="6"/>
  <c r="N86" i="6"/>
  <c r="N83" i="6"/>
  <c r="N80" i="6"/>
  <c r="N78" i="6"/>
  <c r="N75" i="6"/>
  <c r="N73" i="6"/>
  <c r="N71" i="6"/>
  <c r="N240" i="6"/>
  <c r="N237" i="6"/>
  <c r="N235" i="6"/>
  <c r="E284" i="7" l="1"/>
  <c r="P289" i="7"/>
  <c r="P284" i="7" s="1"/>
  <c r="R289" i="7"/>
  <c r="R284" i="7" s="1"/>
  <c r="O289" i="7"/>
  <c r="O284" i="7" s="1"/>
  <c r="N284" i="7"/>
  <c r="S290" i="7"/>
  <c r="N232" i="6"/>
  <c r="N230" i="6"/>
  <c r="N227" i="6"/>
  <c r="N225" i="6"/>
  <c r="N222" i="6"/>
  <c r="N219" i="6"/>
  <c r="N216" i="6" l="1"/>
  <c r="N214" i="6" l="1"/>
  <c r="N212" i="6"/>
  <c r="N208" i="6"/>
  <c r="N204" i="6"/>
  <c r="N200" i="6"/>
  <c r="N197" i="6"/>
  <c r="F198" i="6"/>
  <c r="F199" i="6"/>
  <c r="E198" i="6"/>
  <c r="N193" i="6"/>
  <c r="N190" i="6"/>
  <c r="N186" i="6"/>
  <c r="N182" i="6"/>
  <c r="N179" i="6"/>
  <c r="N176" i="6"/>
  <c r="N173" i="6"/>
  <c r="N170" i="6"/>
  <c r="N168" i="6" l="1"/>
  <c r="N164" i="6"/>
  <c r="N161" i="6"/>
  <c r="N158" i="6"/>
  <c r="N154" i="6"/>
  <c r="N152" i="6"/>
  <c r="N149" i="6"/>
  <c r="N147" i="6" l="1"/>
  <c r="N69" i="6"/>
  <c r="N66" i="6"/>
  <c r="N64" i="6"/>
  <c r="N61" i="6"/>
  <c r="N57" i="6"/>
  <c r="N54" i="6"/>
  <c r="N52" i="6"/>
  <c r="N49" i="6"/>
  <c r="N45" i="6"/>
  <c r="N43" i="6"/>
  <c r="N41" i="6"/>
  <c r="N38" i="6"/>
  <c r="N36" i="6"/>
  <c r="N33" i="6"/>
  <c r="N29" i="6"/>
  <c r="N26" i="6"/>
  <c r="N23" i="6"/>
  <c r="N21" i="6"/>
  <c r="N18" i="6"/>
  <c r="N14" i="6"/>
  <c r="N10" i="6"/>
  <c r="P280" i="6" l="1"/>
  <c r="M276" i="6"/>
  <c r="M287" i="6" s="1"/>
  <c r="L276" i="6"/>
  <c r="L287" i="6" s="1"/>
  <c r="K276" i="6"/>
  <c r="K287" i="6" s="1"/>
  <c r="H276" i="6"/>
  <c r="H287" i="6" s="1"/>
  <c r="G276" i="6"/>
  <c r="D276" i="6"/>
  <c r="D287" i="6" s="1"/>
  <c r="C276" i="6"/>
  <c r="C287" i="6" s="1"/>
  <c r="R275" i="6"/>
  <c r="Q275" i="6"/>
  <c r="O275" i="6"/>
  <c r="F275" i="6"/>
  <c r="E275" i="6"/>
  <c r="P275" i="6" s="1"/>
  <c r="R274" i="6"/>
  <c r="Q274" i="6"/>
  <c r="F274" i="6"/>
  <c r="E274" i="6"/>
  <c r="O274" i="6" s="1"/>
  <c r="R273" i="6"/>
  <c r="Q273" i="6"/>
  <c r="F273" i="6"/>
  <c r="E273" i="6"/>
  <c r="P273" i="6" s="1"/>
  <c r="R272" i="6"/>
  <c r="Q272" i="6"/>
  <c r="F272" i="6"/>
  <c r="E272" i="6"/>
  <c r="O272" i="6" s="1"/>
  <c r="R271" i="6"/>
  <c r="Q271" i="6"/>
  <c r="F271" i="6"/>
  <c r="E271" i="6"/>
  <c r="P271" i="6" s="1"/>
  <c r="R270" i="6"/>
  <c r="Q270" i="6"/>
  <c r="F270" i="6"/>
  <c r="E270" i="6"/>
  <c r="O270" i="6" s="1"/>
  <c r="R269" i="6"/>
  <c r="Q269" i="6"/>
  <c r="F269" i="6"/>
  <c r="E269" i="6"/>
  <c r="P269" i="6" s="1"/>
  <c r="Q268" i="6"/>
  <c r="R268" i="6"/>
  <c r="F268" i="6"/>
  <c r="E268" i="6"/>
  <c r="O268" i="6" s="1"/>
  <c r="R267" i="6"/>
  <c r="Q267" i="6"/>
  <c r="F267" i="6"/>
  <c r="E267" i="6"/>
  <c r="P267" i="6" s="1"/>
  <c r="R266" i="6"/>
  <c r="Q266" i="6"/>
  <c r="F266" i="6"/>
  <c r="E266" i="6"/>
  <c r="R265" i="6"/>
  <c r="Q265" i="6"/>
  <c r="F265" i="6"/>
  <c r="E265" i="6"/>
  <c r="O265" i="6" s="1"/>
  <c r="R264" i="6"/>
  <c r="Q264" i="6"/>
  <c r="F264" i="6"/>
  <c r="E264" i="6"/>
  <c r="P264" i="6" s="1"/>
  <c r="R263" i="6"/>
  <c r="Q263" i="6"/>
  <c r="P263" i="6"/>
  <c r="F263" i="6"/>
  <c r="E263" i="6"/>
  <c r="O263" i="6" s="1"/>
  <c r="Q262" i="6"/>
  <c r="F262" i="6"/>
  <c r="E262" i="6"/>
  <c r="P262" i="6" s="1"/>
  <c r="R261" i="6"/>
  <c r="Q261" i="6"/>
  <c r="F261" i="6"/>
  <c r="E261" i="6"/>
  <c r="R260" i="6"/>
  <c r="Q260" i="6"/>
  <c r="P260" i="6"/>
  <c r="O260" i="6"/>
  <c r="F260" i="6"/>
  <c r="E260" i="6"/>
  <c r="R259" i="6"/>
  <c r="Q259" i="6"/>
  <c r="F259" i="6"/>
  <c r="E259" i="6"/>
  <c r="R258" i="6"/>
  <c r="Q258" i="6"/>
  <c r="F258" i="6"/>
  <c r="E258" i="6"/>
  <c r="O258" i="6" s="1"/>
  <c r="R257" i="6"/>
  <c r="Q257" i="6"/>
  <c r="O257" i="6"/>
  <c r="F257" i="6"/>
  <c r="E257" i="6"/>
  <c r="P257" i="6" s="1"/>
  <c r="R256" i="6"/>
  <c r="Q256" i="6"/>
  <c r="F256" i="6"/>
  <c r="E256" i="6"/>
  <c r="O256" i="6" s="1"/>
  <c r="R255" i="6"/>
  <c r="Q255" i="6"/>
  <c r="F255" i="6"/>
  <c r="E255" i="6"/>
  <c r="P255" i="6" s="1"/>
  <c r="R254" i="6"/>
  <c r="Q254" i="6"/>
  <c r="F254" i="6"/>
  <c r="E254" i="6"/>
  <c r="O254" i="6" s="1"/>
  <c r="R253" i="6"/>
  <c r="Q253" i="6"/>
  <c r="F253" i="6"/>
  <c r="E253" i="6"/>
  <c r="P253" i="6" s="1"/>
  <c r="R252" i="6"/>
  <c r="Q252" i="6"/>
  <c r="F252" i="6"/>
  <c r="E252" i="6"/>
  <c r="Q251" i="6"/>
  <c r="R251" i="6"/>
  <c r="F251" i="6"/>
  <c r="E251" i="6"/>
  <c r="P251" i="6" s="1"/>
  <c r="R250" i="6"/>
  <c r="Q250" i="6"/>
  <c r="F250" i="6"/>
  <c r="E250" i="6"/>
  <c r="P250" i="6" s="1"/>
  <c r="R249" i="6"/>
  <c r="Q249" i="6"/>
  <c r="F249" i="6"/>
  <c r="E249" i="6"/>
  <c r="O249" i="6" s="1"/>
  <c r="R248" i="6"/>
  <c r="Q248" i="6"/>
  <c r="O248" i="6"/>
  <c r="F248" i="6"/>
  <c r="E248" i="6"/>
  <c r="P248" i="6" s="1"/>
  <c r="Q247" i="6"/>
  <c r="R247" i="6"/>
  <c r="F247" i="6"/>
  <c r="E247" i="6"/>
  <c r="O247" i="6" s="1"/>
  <c r="R246" i="6"/>
  <c r="Q246" i="6"/>
  <c r="F246" i="6"/>
  <c r="E246" i="6"/>
  <c r="P246" i="6" s="1"/>
  <c r="R245" i="6"/>
  <c r="Q245" i="6"/>
  <c r="F245" i="6"/>
  <c r="E245" i="6"/>
  <c r="R244" i="6"/>
  <c r="Q244" i="6"/>
  <c r="F244" i="6"/>
  <c r="E244" i="6"/>
  <c r="P244" i="6" s="1"/>
  <c r="R243" i="6"/>
  <c r="Q243" i="6"/>
  <c r="F243" i="6"/>
  <c r="E243" i="6"/>
  <c r="P243" i="6" s="1"/>
  <c r="Q242" i="6"/>
  <c r="P242" i="6"/>
  <c r="R242" i="6"/>
  <c r="F242" i="6"/>
  <c r="E242" i="6"/>
  <c r="O242" i="6" s="1"/>
  <c r="R241" i="6"/>
  <c r="Q241" i="6"/>
  <c r="F241" i="6"/>
  <c r="E241" i="6"/>
  <c r="R240" i="6"/>
  <c r="Q240" i="6"/>
  <c r="F240" i="6"/>
  <c r="E240" i="6"/>
  <c r="R239" i="6"/>
  <c r="Q239" i="6"/>
  <c r="P239" i="6"/>
  <c r="O239" i="6"/>
  <c r="F239" i="6"/>
  <c r="E239" i="6"/>
  <c r="R238" i="6"/>
  <c r="Q238" i="6"/>
  <c r="F238" i="6"/>
  <c r="E238" i="6"/>
  <c r="Q237" i="6"/>
  <c r="R237" i="6"/>
  <c r="F237" i="6"/>
  <c r="E237" i="6"/>
  <c r="P237" i="6" s="1"/>
  <c r="R236" i="6"/>
  <c r="Q236" i="6"/>
  <c r="F236" i="6"/>
  <c r="E236" i="6"/>
  <c r="P236" i="6" s="1"/>
  <c r="R235" i="6"/>
  <c r="Q235" i="6"/>
  <c r="F235" i="6"/>
  <c r="E235" i="6"/>
  <c r="O235" i="6" s="1"/>
  <c r="R234" i="6"/>
  <c r="Q234" i="6"/>
  <c r="P234" i="6"/>
  <c r="O234" i="6"/>
  <c r="F234" i="6"/>
  <c r="E234" i="6"/>
  <c r="R233" i="6"/>
  <c r="Q233" i="6"/>
  <c r="F233" i="6"/>
  <c r="E233" i="6"/>
  <c r="Q232" i="6"/>
  <c r="R232" i="6"/>
  <c r="F232" i="6"/>
  <c r="E232" i="6"/>
  <c r="P232" i="6" s="1"/>
  <c r="R231" i="6"/>
  <c r="Q231" i="6"/>
  <c r="F231" i="6"/>
  <c r="E231" i="6"/>
  <c r="P231" i="6" s="1"/>
  <c r="R230" i="6"/>
  <c r="Q230" i="6"/>
  <c r="F230" i="6"/>
  <c r="E230" i="6"/>
  <c r="O230" i="6" s="1"/>
  <c r="R229" i="6"/>
  <c r="Q229" i="6"/>
  <c r="P229" i="6"/>
  <c r="O229" i="6"/>
  <c r="F229" i="6"/>
  <c r="E229" i="6"/>
  <c r="Q228" i="6"/>
  <c r="F228" i="6"/>
  <c r="E228" i="6"/>
  <c r="P228" i="6" s="1"/>
  <c r="R227" i="6"/>
  <c r="Q227" i="6"/>
  <c r="F227" i="6"/>
  <c r="E227" i="6"/>
  <c r="O227" i="6" s="1"/>
  <c r="R226" i="6"/>
  <c r="Q226" i="6"/>
  <c r="F226" i="6"/>
  <c r="E226" i="6"/>
  <c r="P226" i="6" s="1"/>
  <c r="R225" i="6"/>
  <c r="Q225" i="6"/>
  <c r="F225" i="6"/>
  <c r="E225" i="6"/>
  <c r="R224" i="6"/>
  <c r="Q224" i="6"/>
  <c r="P224" i="6"/>
  <c r="O224" i="6"/>
  <c r="F224" i="6"/>
  <c r="E224" i="6"/>
  <c r="R223" i="6"/>
  <c r="Q223" i="6"/>
  <c r="F223" i="6"/>
  <c r="E223" i="6"/>
  <c r="P223" i="6" s="1"/>
  <c r="R222" i="6"/>
  <c r="Q222" i="6"/>
  <c r="F222" i="6"/>
  <c r="E222" i="6"/>
  <c r="O222" i="6" s="1"/>
  <c r="R221" i="6"/>
  <c r="Q221" i="6"/>
  <c r="O221" i="6"/>
  <c r="F221" i="6"/>
  <c r="E221" i="6"/>
  <c r="P221" i="6" s="1"/>
  <c r="R220" i="6"/>
  <c r="Q220" i="6"/>
  <c r="F220" i="6"/>
  <c r="E220" i="6"/>
  <c r="R219" i="6"/>
  <c r="Q219" i="6"/>
  <c r="F219" i="6"/>
  <c r="E219" i="6"/>
  <c r="P219" i="6" s="1"/>
  <c r="Q218" i="6"/>
  <c r="P218" i="6"/>
  <c r="F218" i="6"/>
  <c r="E218" i="6"/>
  <c r="R217" i="6"/>
  <c r="Q217" i="6"/>
  <c r="F217" i="6"/>
  <c r="E217" i="6"/>
  <c r="O217" i="6" s="1"/>
  <c r="R216" i="6"/>
  <c r="Q216" i="6"/>
  <c r="F216" i="6"/>
  <c r="E216" i="6"/>
  <c r="P216" i="6" s="1"/>
  <c r="R215" i="6"/>
  <c r="Q215" i="6"/>
  <c r="F215" i="6"/>
  <c r="E215" i="6"/>
  <c r="R214" i="6"/>
  <c r="Q214" i="6"/>
  <c r="F214" i="6"/>
  <c r="E214" i="6"/>
  <c r="P214" i="6" s="1"/>
  <c r="R213" i="6"/>
  <c r="Q213" i="6"/>
  <c r="F213" i="6"/>
  <c r="E213" i="6"/>
  <c r="P213" i="6" s="1"/>
  <c r="R212" i="6"/>
  <c r="Q212" i="6"/>
  <c r="F212" i="6"/>
  <c r="E212" i="6"/>
  <c r="O212" i="6" s="1"/>
  <c r="Q211" i="6"/>
  <c r="F211" i="6"/>
  <c r="E211" i="6"/>
  <c r="P211" i="6" s="1"/>
  <c r="R210" i="6"/>
  <c r="Q210" i="6"/>
  <c r="F210" i="6"/>
  <c r="E210" i="6"/>
  <c r="R209" i="6"/>
  <c r="Q209" i="6"/>
  <c r="F209" i="6"/>
  <c r="E209" i="6"/>
  <c r="P209" i="6" s="1"/>
  <c r="Q208" i="6"/>
  <c r="P208" i="6"/>
  <c r="F208" i="6"/>
  <c r="E208" i="6"/>
  <c r="R207" i="6"/>
  <c r="Q207" i="6"/>
  <c r="F207" i="6"/>
  <c r="E207" i="6"/>
  <c r="O207" i="6" s="1"/>
  <c r="R206" i="6"/>
  <c r="Q206" i="6"/>
  <c r="F206" i="6"/>
  <c r="E206" i="6"/>
  <c r="P206" i="6" s="1"/>
  <c r="Q205" i="6"/>
  <c r="R205" i="6"/>
  <c r="F205" i="6"/>
  <c r="E205" i="6"/>
  <c r="O205" i="6" s="1"/>
  <c r="R204" i="6"/>
  <c r="Q204" i="6"/>
  <c r="F204" i="6"/>
  <c r="E204" i="6"/>
  <c r="P204" i="6" s="1"/>
  <c r="R203" i="6"/>
  <c r="Q203" i="6"/>
  <c r="F203" i="6"/>
  <c r="E203" i="6"/>
  <c r="Q202" i="6"/>
  <c r="R202" i="6"/>
  <c r="F202" i="6"/>
  <c r="E202" i="6"/>
  <c r="P202" i="6" s="1"/>
  <c r="R201" i="6"/>
  <c r="Q201" i="6"/>
  <c r="F201" i="6"/>
  <c r="E201" i="6"/>
  <c r="P201" i="6" s="1"/>
  <c r="R200" i="6"/>
  <c r="Q200" i="6"/>
  <c r="F200" i="6"/>
  <c r="E200" i="6"/>
  <c r="O200" i="6" s="1"/>
  <c r="Q199" i="6"/>
  <c r="E199" i="6"/>
  <c r="P199" i="6" s="1"/>
  <c r="R198" i="6"/>
  <c r="Q198" i="6"/>
  <c r="P198" i="6"/>
  <c r="O198" i="6"/>
  <c r="R197" i="6"/>
  <c r="Q197" i="6"/>
  <c r="F197" i="6"/>
  <c r="E197" i="6"/>
  <c r="R196" i="6"/>
  <c r="Q196" i="6"/>
  <c r="P196" i="6"/>
  <c r="O196" i="6"/>
  <c r="F196" i="6"/>
  <c r="E196" i="6"/>
  <c r="Q195" i="6"/>
  <c r="F195" i="6"/>
  <c r="E195" i="6"/>
  <c r="P195" i="6" s="1"/>
  <c r="R194" i="6"/>
  <c r="Q194" i="6"/>
  <c r="F194" i="6"/>
  <c r="E194" i="6"/>
  <c r="O194" i="6" s="1"/>
  <c r="Q193" i="6"/>
  <c r="F193" i="6"/>
  <c r="E193" i="6"/>
  <c r="P193" i="6" s="1"/>
  <c r="R192" i="6"/>
  <c r="Q192" i="6"/>
  <c r="F192" i="6"/>
  <c r="E192" i="6"/>
  <c r="R191" i="6"/>
  <c r="Q191" i="6"/>
  <c r="P191" i="6"/>
  <c r="F191" i="6"/>
  <c r="E191" i="6"/>
  <c r="O191" i="6" s="1"/>
  <c r="R190" i="6"/>
  <c r="Q190" i="6"/>
  <c r="F190" i="6"/>
  <c r="E190" i="6"/>
  <c r="Q189" i="6"/>
  <c r="R189" i="6"/>
  <c r="F189" i="6"/>
  <c r="E189" i="6"/>
  <c r="P189" i="6" s="1"/>
  <c r="R188" i="6"/>
  <c r="Q188" i="6"/>
  <c r="F188" i="6"/>
  <c r="E188" i="6"/>
  <c r="P188" i="6" s="1"/>
  <c r="R187" i="6"/>
  <c r="Q187" i="6"/>
  <c r="P187" i="6"/>
  <c r="F187" i="6"/>
  <c r="E187" i="6"/>
  <c r="O187" i="6" s="1"/>
  <c r="Q186" i="6"/>
  <c r="F186" i="6"/>
  <c r="E186" i="6"/>
  <c r="P186" i="6" s="1"/>
  <c r="R185" i="6"/>
  <c r="Q185" i="6"/>
  <c r="F185" i="6"/>
  <c r="E185" i="6"/>
  <c r="R184" i="6"/>
  <c r="Q184" i="6"/>
  <c r="P184" i="6"/>
  <c r="O184" i="6"/>
  <c r="F184" i="6"/>
  <c r="E184" i="6"/>
  <c r="R183" i="6"/>
  <c r="Q183" i="6"/>
  <c r="F183" i="6"/>
  <c r="E183" i="6"/>
  <c r="R182" i="6"/>
  <c r="Q182" i="6"/>
  <c r="F182" i="6"/>
  <c r="E182" i="6"/>
  <c r="P182" i="6" s="1"/>
  <c r="R181" i="6"/>
  <c r="Q181" i="6"/>
  <c r="F181" i="6"/>
  <c r="E181" i="6"/>
  <c r="P181" i="6" s="1"/>
  <c r="R180" i="6"/>
  <c r="Q180" i="6"/>
  <c r="F180" i="6"/>
  <c r="E180" i="6"/>
  <c r="O180" i="6" s="1"/>
  <c r="R179" i="6"/>
  <c r="Q179" i="6"/>
  <c r="F179" i="6"/>
  <c r="E179" i="6"/>
  <c r="P179" i="6" s="1"/>
  <c r="R178" i="6"/>
  <c r="Q178" i="6"/>
  <c r="F178" i="6"/>
  <c r="E178" i="6"/>
  <c r="R177" i="6"/>
  <c r="Q177" i="6"/>
  <c r="F177" i="6"/>
  <c r="E177" i="6"/>
  <c r="P177" i="6" s="1"/>
  <c r="R176" i="6"/>
  <c r="Q176" i="6"/>
  <c r="F176" i="6"/>
  <c r="E176" i="6"/>
  <c r="Q175" i="6"/>
  <c r="R175" i="6"/>
  <c r="F175" i="6"/>
  <c r="E175" i="6"/>
  <c r="P175" i="6" s="1"/>
  <c r="R174" i="6"/>
  <c r="Q174" i="6"/>
  <c r="F174" i="6"/>
  <c r="E174" i="6"/>
  <c r="P174" i="6" s="1"/>
  <c r="R173" i="6"/>
  <c r="Q173" i="6"/>
  <c r="F173" i="6"/>
  <c r="E173" i="6"/>
  <c r="O173" i="6" s="1"/>
  <c r="Q172" i="6"/>
  <c r="F172" i="6"/>
  <c r="E172" i="6"/>
  <c r="P172" i="6" s="1"/>
  <c r="R171" i="6"/>
  <c r="Q171" i="6"/>
  <c r="F171" i="6"/>
  <c r="E171" i="6"/>
  <c r="R170" i="6"/>
  <c r="Q170" i="6"/>
  <c r="F170" i="6"/>
  <c r="E170" i="6"/>
  <c r="P170" i="6" s="1"/>
  <c r="R169" i="6"/>
  <c r="Q169" i="6"/>
  <c r="F169" i="6"/>
  <c r="E169" i="6"/>
  <c r="R168" i="6"/>
  <c r="Q168" i="6"/>
  <c r="F168" i="6"/>
  <c r="E168" i="6"/>
  <c r="O168" i="6" s="1"/>
  <c r="R167" i="6"/>
  <c r="Q167" i="6"/>
  <c r="F167" i="6"/>
  <c r="E167" i="6"/>
  <c r="P167" i="6" s="1"/>
  <c r="R166" i="6"/>
  <c r="Q166" i="6"/>
  <c r="F166" i="6"/>
  <c r="E166" i="6"/>
  <c r="O166" i="6" s="1"/>
  <c r="R165" i="6"/>
  <c r="Q165" i="6"/>
  <c r="P165" i="6"/>
  <c r="O165" i="6"/>
  <c r="F165" i="6"/>
  <c r="E165" i="6"/>
  <c r="R164" i="6"/>
  <c r="Q164" i="6"/>
  <c r="F164" i="6"/>
  <c r="E164" i="6"/>
  <c r="R163" i="6"/>
  <c r="Q163" i="6"/>
  <c r="P163" i="6"/>
  <c r="F163" i="6"/>
  <c r="E163" i="6"/>
  <c r="O163" i="6" s="1"/>
  <c r="R162" i="6"/>
  <c r="Q162" i="6"/>
  <c r="O162" i="6"/>
  <c r="F162" i="6"/>
  <c r="E162" i="6"/>
  <c r="P162" i="6" s="1"/>
  <c r="R161" i="6"/>
  <c r="Q161" i="6"/>
  <c r="F161" i="6"/>
  <c r="E161" i="6"/>
  <c r="O161" i="6" s="1"/>
  <c r="R160" i="6"/>
  <c r="Q160" i="6"/>
  <c r="P160" i="6"/>
  <c r="O160" i="6"/>
  <c r="F160" i="6"/>
  <c r="E160" i="6"/>
  <c r="R159" i="6"/>
  <c r="Q159" i="6"/>
  <c r="F159" i="6"/>
  <c r="E159" i="6"/>
  <c r="R158" i="6"/>
  <c r="Q158" i="6"/>
  <c r="F158" i="6"/>
  <c r="E158" i="6"/>
  <c r="P158" i="6" s="1"/>
  <c r="R157" i="6"/>
  <c r="Q157" i="6"/>
  <c r="O157" i="6"/>
  <c r="F157" i="6"/>
  <c r="E157" i="6"/>
  <c r="P157" i="6" s="1"/>
  <c r="R156" i="6"/>
  <c r="Q156" i="6"/>
  <c r="P156" i="6"/>
  <c r="F156" i="6"/>
  <c r="E156" i="6"/>
  <c r="O156" i="6" s="1"/>
  <c r="R155" i="6"/>
  <c r="Q155" i="6"/>
  <c r="P155" i="6"/>
  <c r="O155" i="6"/>
  <c r="F155" i="6"/>
  <c r="E155" i="6"/>
  <c r="R154" i="6"/>
  <c r="Q154" i="6"/>
  <c r="F154" i="6"/>
  <c r="E154" i="6"/>
  <c r="R153" i="6"/>
  <c r="Q153" i="6"/>
  <c r="P153" i="6"/>
  <c r="F153" i="6"/>
  <c r="E153" i="6"/>
  <c r="O153" i="6" s="1"/>
  <c r="R152" i="6"/>
  <c r="Q152" i="6"/>
  <c r="F152" i="6"/>
  <c r="E152" i="6"/>
  <c r="P152" i="6" s="1"/>
  <c r="R151" i="6"/>
  <c r="Q151" i="6"/>
  <c r="F151" i="6"/>
  <c r="E151" i="6"/>
  <c r="O151" i="6" s="1"/>
  <c r="Q150" i="6"/>
  <c r="P150" i="6"/>
  <c r="R150" i="6"/>
  <c r="F150" i="6"/>
  <c r="E150" i="6"/>
  <c r="R149" i="6"/>
  <c r="Q149" i="6"/>
  <c r="F149" i="6"/>
  <c r="E149" i="6"/>
  <c r="R148" i="6"/>
  <c r="Q148" i="6"/>
  <c r="O148" i="6"/>
  <c r="F148" i="6"/>
  <c r="E148" i="6"/>
  <c r="P148" i="6" s="1"/>
  <c r="R147" i="6"/>
  <c r="Q147" i="6"/>
  <c r="F147" i="6"/>
  <c r="E147" i="6"/>
  <c r="P147" i="6" s="1"/>
  <c r="R146" i="6"/>
  <c r="Q146" i="6"/>
  <c r="F146" i="6"/>
  <c r="E146" i="6"/>
  <c r="P146" i="6" s="1"/>
  <c r="P141" i="6"/>
  <c r="M137" i="6"/>
  <c r="M285" i="6" s="1"/>
  <c r="L137" i="6"/>
  <c r="L285" i="6" s="1"/>
  <c r="K137" i="6"/>
  <c r="K7" i="6" s="1"/>
  <c r="H137" i="6"/>
  <c r="H285" i="6" s="1"/>
  <c r="G137" i="6"/>
  <c r="G285" i="6" s="1"/>
  <c r="D137" i="6"/>
  <c r="D285" i="6" s="1"/>
  <c r="C137" i="6"/>
  <c r="C285" i="6" s="1"/>
  <c r="R136" i="6"/>
  <c r="Q136" i="6"/>
  <c r="P136" i="6"/>
  <c r="O136" i="6"/>
  <c r="F136" i="6"/>
  <c r="E136" i="6"/>
  <c r="R135" i="6"/>
  <c r="Q135" i="6"/>
  <c r="F135" i="6"/>
  <c r="E135" i="6"/>
  <c r="R134" i="6"/>
  <c r="Q134" i="6"/>
  <c r="P134" i="6"/>
  <c r="O134" i="6"/>
  <c r="F134" i="6"/>
  <c r="E134" i="6"/>
  <c r="R133" i="6"/>
  <c r="Q133" i="6"/>
  <c r="F133" i="6"/>
  <c r="E133" i="6"/>
  <c r="O133" i="6" s="1"/>
  <c r="R132" i="6"/>
  <c r="Q132" i="6"/>
  <c r="P132" i="6"/>
  <c r="O132" i="6"/>
  <c r="F132" i="6"/>
  <c r="E132" i="6"/>
  <c r="R131" i="6"/>
  <c r="Q131" i="6"/>
  <c r="F131" i="6"/>
  <c r="E131" i="6"/>
  <c r="R130" i="6"/>
  <c r="Q130" i="6"/>
  <c r="P130" i="6"/>
  <c r="O130" i="6"/>
  <c r="F130" i="6"/>
  <c r="E130" i="6"/>
  <c r="R129" i="6"/>
  <c r="Q129" i="6"/>
  <c r="F129" i="6"/>
  <c r="E129" i="6"/>
  <c r="O129" i="6" s="1"/>
  <c r="R128" i="6"/>
  <c r="Q128" i="6"/>
  <c r="F128" i="6"/>
  <c r="E128" i="6"/>
  <c r="P128" i="6" s="1"/>
  <c r="R127" i="6"/>
  <c r="Q127" i="6"/>
  <c r="F127" i="6"/>
  <c r="E127" i="6"/>
  <c r="P127" i="6" s="1"/>
  <c r="R126" i="6"/>
  <c r="Q126" i="6"/>
  <c r="F126" i="6"/>
  <c r="E126" i="6"/>
  <c r="O126" i="6" s="1"/>
  <c r="Q125" i="6"/>
  <c r="R125" i="6"/>
  <c r="F125" i="6"/>
  <c r="E125" i="6"/>
  <c r="P125" i="6" s="1"/>
  <c r="R124" i="6"/>
  <c r="Q124" i="6"/>
  <c r="P124" i="6"/>
  <c r="F124" i="6"/>
  <c r="E124" i="6"/>
  <c r="O124" i="6" s="1"/>
  <c r="R123" i="6"/>
  <c r="Q123" i="6"/>
  <c r="F123" i="6"/>
  <c r="E123" i="6"/>
  <c r="P123" i="6" s="1"/>
  <c r="R122" i="6"/>
  <c r="Q122" i="6"/>
  <c r="O122" i="6"/>
  <c r="F122" i="6"/>
  <c r="E122" i="6"/>
  <c r="P122" i="6" s="1"/>
  <c r="R121" i="6"/>
  <c r="Q121" i="6"/>
  <c r="P121" i="6"/>
  <c r="F121" i="6"/>
  <c r="E121" i="6"/>
  <c r="O121" i="6" s="1"/>
  <c r="R120" i="6"/>
  <c r="Q120" i="6"/>
  <c r="F120" i="6"/>
  <c r="E120" i="6"/>
  <c r="P120" i="6" s="1"/>
  <c r="Q119" i="6"/>
  <c r="R119" i="6"/>
  <c r="F119" i="6"/>
  <c r="E119" i="6"/>
  <c r="P119" i="6" s="1"/>
  <c r="R118" i="6"/>
  <c r="Q118" i="6"/>
  <c r="P118" i="6"/>
  <c r="O118" i="6"/>
  <c r="F118" i="6"/>
  <c r="E118" i="6"/>
  <c r="R117" i="6"/>
  <c r="Q117" i="6"/>
  <c r="F117" i="6"/>
  <c r="E117" i="6"/>
  <c r="P117" i="6" s="1"/>
  <c r="R116" i="6"/>
  <c r="Q116" i="6"/>
  <c r="P116" i="6"/>
  <c r="F116" i="6"/>
  <c r="E116" i="6"/>
  <c r="O116" i="6" s="1"/>
  <c r="R115" i="6"/>
  <c r="Q115" i="6"/>
  <c r="P115" i="6"/>
  <c r="F115" i="6"/>
  <c r="E115" i="6"/>
  <c r="O115" i="6" s="1"/>
  <c r="Q114" i="6"/>
  <c r="R114" i="6"/>
  <c r="F114" i="6"/>
  <c r="E114" i="6"/>
  <c r="O114" i="6" s="1"/>
  <c r="R113" i="6"/>
  <c r="Q113" i="6"/>
  <c r="O113" i="6"/>
  <c r="F113" i="6"/>
  <c r="E113" i="6"/>
  <c r="P113" i="6" s="1"/>
  <c r="R112" i="6"/>
  <c r="Q112" i="6"/>
  <c r="F112" i="6"/>
  <c r="E112" i="6"/>
  <c r="R111" i="6"/>
  <c r="Q111" i="6"/>
  <c r="F111" i="6"/>
  <c r="E111" i="6"/>
  <c r="P111" i="6" s="1"/>
  <c r="R110" i="6"/>
  <c r="Q110" i="6"/>
  <c r="F110" i="6"/>
  <c r="E110" i="6"/>
  <c r="O110" i="6" s="1"/>
  <c r="R109" i="6"/>
  <c r="Q109" i="6"/>
  <c r="F109" i="6"/>
  <c r="E109" i="6"/>
  <c r="O109" i="6" s="1"/>
  <c r="R108" i="6"/>
  <c r="Q108" i="6"/>
  <c r="F108" i="6"/>
  <c r="E108" i="6"/>
  <c r="R107" i="6"/>
  <c r="Q107" i="6"/>
  <c r="F107" i="6"/>
  <c r="E107" i="6"/>
  <c r="O107" i="6" s="1"/>
  <c r="R106" i="6"/>
  <c r="Q106" i="6"/>
  <c r="P106" i="6"/>
  <c r="O106" i="6"/>
  <c r="F106" i="6"/>
  <c r="E106" i="6"/>
  <c r="R105" i="6"/>
  <c r="Q105" i="6"/>
  <c r="F105" i="6"/>
  <c r="E105" i="6"/>
  <c r="O105" i="6" s="1"/>
  <c r="Q104" i="6"/>
  <c r="R104" i="6"/>
  <c r="F104" i="6"/>
  <c r="E104" i="6"/>
  <c r="P104" i="6" s="1"/>
  <c r="R103" i="6"/>
  <c r="Q103" i="6"/>
  <c r="F103" i="6"/>
  <c r="E103" i="6"/>
  <c r="P103" i="6" s="1"/>
  <c r="R102" i="6"/>
  <c r="Q102" i="6"/>
  <c r="P102" i="6"/>
  <c r="F102" i="6"/>
  <c r="E102" i="6"/>
  <c r="O102" i="6" s="1"/>
  <c r="R101" i="6"/>
  <c r="Q101" i="6"/>
  <c r="P101" i="6"/>
  <c r="O101" i="6"/>
  <c r="F101" i="6"/>
  <c r="E101" i="6"/>
  <c r="R100" i="6"/>
  <c r="Q100" i="6"/>
  <c r="F100" i="6"/>
  <c r="E100" i="6"/>
  <c r="O100" i="6" s="1"/>
  <c r="Q99" i="6"/>
  <c r="R99" i="6"/>
  <c r="F99" i="6"/>
  <c r="E99" i="6"/>
  <c r="P99" i="6" s="1"/>
  <c r="R98" i="6"/>
  <c r="Q98" i="6"/>
  <c r="F98" i="6"/>
  <c r="E98" i="6"/>
  <c r="P98" i="6" s="1"/>
  <c r="R97" i="6"/>
  <c r="Q97" i="6"/>
  <c r="F97" i="6"/>
  <c r="E97" i="6"/>
  <c r="O97" i="6" s="1"/>
  <c r="R96" i="6"/>
  <c r="Q96" i="6"/>
  <c r="F96" i="6"/>
  <c r="E96" i="6"/>
  <c r="P96" i="6" s="1"/>
  <c r="R95" i="6"/>
  <c r="Q95" i="6"/>
  <c r="F95" i="6"/>
  <c r="E95" i="6"/>
  <c r="O95" i="6" s="1"/>
  <c r="Q94" i="6"/>
  <c r="R94" i="6"/>
  <c r="F94" i="6"/>
  <c r="E94" i="6"/>
  <c r="P94" i="6" s="1"/>
  <c r="R93" i="6"/>
  <c r="Q93" i="6"/>
  <c r="F93" i="6"/>
  <c r="E93" i="6"/>
  <c r="P93" i="6" s="1"/>
  <c r="R92" i="6"/>
  <c r="Q92" i="6"/>
  <c r="F92" i="6"/>
  <c r="E92" i="6"/>
  <c r="O92" i="6" s="1"/>
  <c r="Q91" i="6"/>
  <c r="P91" i="6"/>
  <c r="O91" i="6"/>
  <c r="F91" i="6"/>
  <c r="E91" i="6"/>
  <c r="R90" i="6"/>
  <c r="Q90" i="6"/>
  <c r="F90" i="6"/>
  <c r="E90" i="6"/>
  <c r="O90" i="6" s="1"/>
  <c r="Q89" i="6"/>
  <c r="R89" i="6"/>
  <c r="F89" i="6"/>
  <c r="E89" i="6"/>
  <c r="P89" i="6" s="1"/>
  <c r="R88" i="6"/>
  <c r="Q88" i="6"/>
  <c r="F88" i="6"/>
  <c r="E88" i="6"/>
  <c r="P88" i="6" s="1"/>
  <c r="R87" i="6"/>
  <c r="Q87" i="6"/>
  <c r="F87" i="6"/>
  <c r="E87" i="6"/>
  <c r="O87" i="6" s="1"/>
  <c r="R86" i="6"/>
  <c r="Q86" i="6"/>
  <c r="P86" i="6"/>
  <c r="F86" i="6"/>
  <c r="E86" i="6"/>
  <c r="O86" i="6" s="1"/>
  <c r="R85" i="6"/>
  <c r="Q85" i="6"/>
  <c r="F85" i="6"/>
  <c r="E85" i="6"/>
  <c r="P85" i="6" s="1"/>
  <c r="Q84" i="6"/>
  <c r="O84" i="6"/>
  <c r="F84" i="6"/>
  <c r="E84" i="6"/>
  <c r="P84" i="6" s="1"/>
  <c r="R83" i="6"/>
  <c r="Q83" i="6"/>
  <c r="F83" i="6"/>
  <c r="E83" i="6"/>
  <c r="R82" i="6"/>
  <c r="Q82" i="6"/>
  <c r="F82" i="6"/>
  <c r="E82" i="6"/>
  <c r="P82" i="6" s="1"/>
  <c r="R81" i="6"/>
  <c r="Q81" i="6"/>
  <c r="P81" i="6"/>
  <c r="O81" i="6"/>
  <c r="F81" i="6"/>
  <c r="E81" i="6"/>
  <c r="Q80" i="6"/>
  <c r="R80" i="6"/>
  <c r="F80" i="6"/>
  <c r="E80" i="6"/>
  <c r="P80" i="6" s="1"/>
  <c r="R79" i="6"/>
  <c r="Q79" i="6"/>
  <c r="F79" i="6"/>
  <c r="E79" i="6"/>
  <c r="P79" i="6" s="1"/>
  <c r="R78" i="6"/>
  <c r="Q78" i="6"/>
  <c r="F78" i="6"/>
  <c r="E78" i="6"/>
  <c r="P78" i="6" s="1"/>
  <c r="R77" i="6"/>
  <c r="Q77" i="6"/>
  <c r="F77" i="6"/>
  <c r="E77" i="6"/>
  <c r="O77" i="6" s="1"/>
  <c r="R76" i="6"/>
  <c r="Q76" i="6"/>
  <c r="F76" i="6"/>
  <c r="E76" i="6"/>
  <c r="P76" i="6" s="1"/>
  <c r="Q75" i="6"/>
  <c r="R75" i="6"/>
  <c r="F75" i="6"/>
  <c r="E75" i="6"/>
  <c r="P75" i="6" s="1"/>
  <c r="R74" i="6"/>
  <c r="Q74" i="6"/>
  <c r="P74" i="6"/>
  <c r="O74" i="6"/>
  <c r="F74" i="6"/>
  <c r="E74" i="6"/>
  <c r="Q73" i="6"/>
  <c r="F73" i="6"/>
  <c r="E73" i="6"/>
  <c r="P73" i="6" s="1"/>
  <c r="R72" i="6"/>
  <c r="Q72" i="6"/>
  <c r="P72" i="6"/>
  <c r="F72" i="6"/>
  <c r="E72" i="6"/>
  <c r="O72" i="6" s="1"/>
  <c r="R71" i="6"/>
  <c r="Q71" i="6"/>
  <c r="F71" i="6"/>
  <c r="E71" i="6"/>
  <c r="P71" i="6" s="1"/>
  <c r="Q70" i="6"/>
  <c r="R70" i="6"/>
  <c r="F70" i="6"/>
  <c r="E70" i="6"/>
  <c r="P70" i="6" s="1"/>
  <c r="R69" i="6"/>
  <c r="Q69" i="6"/>
  <c r="P69" i="6"/>
  <c r="F69" i="6"/>
  <c r="E69" i="6"/>
  <c r="O69" i="6" s="1"/>
  <c r="R68" i="6"/>
  <c r="Q68" i="6"/>
  <c r="F68" i="6"/>
  <c r="E68" i="6"/>
  <c r="R67" i="6"/>
  <c r="Q67" i="6"/>
  <c r="F67" i="6"/>
  <c r="E67" i="6"/>
  <c r="P67" i="6" s="1"/>
  <c r="R66" i="6"/>
  <c r="Q66" i="6"/>
  <c r="F66" i="6"/>
  <c r="E66" i="6"/>
  <c r="P66" i="6" s="1"/>
  <c r="R65" i="6"/>
  <c r="Q65" i="6"/>
  <c r="F65" i="6"/>
  <c r="E65" i="6"/>
  <c r="P65" i="6" s="1"/>
  <c r="R64" i="6"/>
  <c r="Q64" i="6"/>
  <c r="F64" i="6"/>
  <c r="E64" i="6"/>
  <c r="P64" i="6" s="1"/>
  <c r="R63" i="6"/>
  <c r="Q63" i="6"/>
  <c r="F63" i="6"/>
  <c r="E63" i="6"/>
  <c r="R62" i="6"/>
  <c r="Q62" i="6"/>
  <c r="F62" i="6"/>
  <c r="E62" i="6"/>
  <c r="P62" i="6" s="1"/>
  <c r="R61" i="6"/>
  <c r="Q61" i="6"/>
  <c r="F61" i="6"/>
  <c r="E61" i="6"/>
  <c r="P61" i="6" s="1"/>
  <c r="R60" i="6"/>
  <c r="Q60" i="6"/>
  <c r="F60" i="6"/>
  <c r="E60" i="6"/>
  <c r="P60" i="6" s="1"/>
  <c r="R59" i="6"/>
  <c r="Q59" i="6"/>
  <c r="F59" i="6"/>
  <c r="E59" i="6"/>
  <c r="P59" i="6" s="1"/>
  <c r="R58" i="6"/>
  <c r="Q58" i="6"/>
  <c r="F58" i="6"/>
  <c r="E58" i="6"/>
  <c r="O58" i="6" s="1"/>
  <c r="R57" i="6"/>
  <c r="Q57" i="6"/>
  <c r="F57" i="6"/>
  <c r="E57" i="6"/>
  <c r="P57" i="6" s="1"/>
  <c r="R56" i="6"/>
  <c r="Q56" i="6"/>
  <c r="P56" i="6"/>
  <c r="F56" i="6"/>
  <c r="E56" i="6"/>
  <c r="O56" i="6" s="1"/>
  <c r="R55" i="6"/>
  <c r="Q55" i="6"/>
  <c r="F55" i="6"/>
  <c r="E55" i="6"/>
  <c r="P55" i="6" s="1"/>
  <c r="R54" i="6"/>
  <c r="Q54" i="6"/>
  <c r="F54" i="6"/>
  <c r="E54" i="6"/>
  <c r="P54" i="6" s="1"/>
  <c r="R53" i="6"/>
  <c r="Q53" i="6"/>
  <c r="P53" i="6"/>
  <c r="F53" i="6"/>
  <c r="E53" i="6"/>
  <c r="O53" i="6" s="1"/>
  <c r="R52" i="6"/>
  <c r="Q52" i="6"/>
  <c r="F52" i="6"/>
  <c r="E52" i="6"/>
  <c r="P52" i="6" s="1"/>
  <c r="R51" i="6"/>
  <c r="Q51" i="6"/>
  <c r="F51" i="6"/>
  <c r="E51" i="6"/>
  <c r="O51" i="6" s="1"/>
  <c r="R50" i="6"/>
  <c r="Q50" i="6"/>
  <c r="P50" i="6"/>
  <c r="O50" i="6"/>
  <c r="F50" i="6"/>
  <c r="E50" i="6"/>
  <c r="R49" i="6"/>
  <c r="Q49" i="6"/>
  <c r="F49" i="6"/>
  <c r="E49" i="6"/>
  <c r="P49" i="6" s="1"/>
  <c r="R48" i="6"/>
  <c r="Q48" i="6"/>
  <c r="F48" i="6"/>
  <c r="E48" i="6"/>
  <c r="O48" i="6" s="1"/>
  <c r="R47" i="6"/>
  <c r="Q47" i="6"/>
  <c r="P47" i="6"/>
  <c r="O47" i="6"/>
  <c r="F47" i="6"/>
  <c r="E47" i="6"/>
  <c r="Q46" i="6"/>
  <c r="R46" i="6"/>
  <c r="F46" i="6"/>
  <c r="E46" i="6"/>
  <c r="O46" i="6" s="1"/>
  <c r="R45" i="6"/>
  <c r="Q45" i="6"/>
  <c r="F45" i="6"/>
  <c r="E45" i="6"/>
  <c r="P45" i="6" s="1"/>
  <c r="R44" i="6"/>
  <c r="Q44" i="6"/>
  <c r="F44" i="6"/>
  <c r="E44" i="6"/>
  <c r="R43" i="6"/>
  <c r="Q43" i="6"/>
  <c r="F43" i="6"/>
  <c r="E43" i="6"/>
  <c r="P43" i="6" s="1"/>
  <c r="R42" i="6"/>
  <c r="Q42" i="6"/>
  <c r="F42" i="6"/>
  <c r="E42" i="6"/>
  <c r="P42" i="6" s="1"/>
  <c r="Q41" i="6"/>
  <c r="P41" i="6"/>
  <c r="R41" i="6"/>
  <c r="F41" i="6"/>
  <c r="E41" i="6"/>
  <c r="O41" i="6" s="1"/>
  <c r="R40" i="6"/>
  <c r="Q40" i="6"/>
  <c r="F40" i="6"/>
  <c r="E40" i="6"/>
  <c r="P40" i="6" s="1"/>
  <c r="Q39" i="6"/>
  <c r="F39" i="6"/>
  <c r="E39" i="6"/>
  <c r="P39" i="6" s="1"/>
  <c r="R38" i="6"/>
  <c r="Q38" i="6"/>
  <c r="F38" i="6"/>
  <c r="E38" i="6"/>
  <c r="O38" i="6" s="1"/>
  <c r="R37" i="6"/>
  <c r="Q37" i="6"/>
  <c r="F37" i="6"/>
  <c r="E37" i="6"/>
  <c r="P37" i="6" s="1"/>
  <c r="R36" i="6"/>
  <c r="Q36" i="6"/>
  <c r="F36" i="6"/>
  <c r="E36" i="6"/>
  <c r="P36" i="6" s="1"/>
  <c r="R35" i="6"/>
  <c r="Q35" i="6"/>
  <c r="F35" i="6"/>
  <c r="E35" i="6"/>
  <c r="P35" i="6" s="1"/>
  <c r="R34" i="6"/>
  <c r="Q34" i="6"/>
  <c r="F34" i="6"/>
  <c r="E34" i="6"/>
  <c r="O34" i="6" s="1"/>
  <c r="R33" i="6"/>
  <c r="Q33" i="6"/>
  <c r="F33" i="6"/>
  <c r="E33" i="6"/>
  <c r="P33" i="6" s="1"/>
  <c r="R32" i="6"/>
  <c r="Q32" i="6"/>
  <c r="F32" i="6"/>
  <c r="E32" i="6"/>
  <c r="O32" i="6" s="1"/>
  <c r="R31" i="6"/>
  <c r="Q31" i="6"/>
  <c r="F31" i="6"/>
  <c r="E31" i="6"/>
  <c r="P31" i="6" s="1"/>
  <c r="R30" i="6"/>
  <c r="Q30" i="6"/>
  <c r="O30" i="6"/>
  <c r="F30" i="6"/>
  <c r="E30" i="6"/>
  <c r="P30" i="6" s="1"/>
  <c r="R29" i="6"/>
  <c r="Q29" i="6"/>
  <c r="F29" i="6"/>
  <c r="E29" i="6"/>
  <c r="O29" i="6" s="1"/>
  <c r="Q28" i="6"/>
  <c r="P28" i="6"/>
  <c r="R28" i="6"/>
  <c r="F28" i="6"/>
  <c r="E28" i="6"/>
  <c r="O28" i="6" s="1"/>
  <c r="R27" i="6"/>
  <c r="Q27" i="6"/>
  <c r="F27" i="6"/>
  <c r="E27" i="6"/>
  <c r="P27" i="6" s="1"/>
  <c r="R26" i="6"/>
  <c r="Q26" i="6"/>
  <c r="F26" i="6"/>
  <c r="E26" i="6"/>
  <c r="P26" i="6" s="1"/>
  <c r="R25" i="6"/>
  <c r="Q25" i="6"/>
  <c r="F25" i="6"/>
  <c r="E25" i="6"/>
  <c r="P25" i="6" s="1"/>
  <c r="R24" i="6"/>
  <c r="Q24" i="6"/>
  <c r="F24" i="6"/>
  <c r="E24" i="6"/>
  <c r="O24" i="6" s="1"/>
  <c r="R23" i="6"/>
  <c r="Q23" i="6"/>
  <c r="F23" i="6"/>
  <c r="E23" i="6"/>
  <c r="P23" i="6" s="1"/>
  <c r="Q22" i="6"/>
  <c r="P22" i="6"/>
  <c r="R22" i="6"/>
  <c r="F22" i="6"/>
  <c r="E22" i="6"/>
  <c r="R21" i="6"/>
  <c r="Q21" i="6"/>
  <c r="F21" i="6"/>
  <c r="E21" i="6"/>
  <c r="P21" i="6" s="1"/>
  <c r="R20" i="6"/>
  <c r="Q20" i="6"/>
  <c r="F20" i="6"/>
  <c r="E20" i="6"/>
  <c r="R19" i="6"/>
  <c r="Q19" i="6"/>
  <c r="P19" i="6"/>
  <c r="O19" i="6"/>
  <c r="F19" i="6"/>
  <c r="E19" i="6"/>
  <c r="R18" i="6"/>
  <c r="Q18" i="6"/>
  <c r="F18" i="6"/>
  <c r="E18" i="6"/>
  <c r="P18" i="6" s="1"/>
  <c r="R17" i="6"/>
  <c r="Q17" i="6"/>
  <c r="F17" i="6"/>
  <c r="E17" i="6"/>
  <c r="P17" i="6" s="1"/>
  <c r="R16" i="6"/>
  <c r="Q16" i="6"/>
  <c r="F16" i="6"/>
  <c r="E16" i="6"/>
  <c r="P16" i="6" s="1"/>
  <c r="R15" i="6"/>
  <c r="Q15" i="6"/>
  <c r="F15" i="6"/>
  <c r="E15" i="6"/>
  <c r="O15" i="6" s="1"/>
  <c r="R14" i="6"/>
  <c r="Q14" i="6"/>
  <c r="F14" i="6"/>
  <c r="E14" i="6"/>
  <c r="P14" i="6" s="1"/>
  <c r="R13" i="6"/>
  <c r="Q13" i="6"/>
  <c r="F13" i="6"/>
  <c r="E13" i="6"/>
  <c r="P13" i="6" s="1"/>
  <c r="R12" i="6"/>
  <c r="Q12" i="6"/>
  <c r="F12" i="6"/>
  <c r="E12" i="6"/>
  <c r="P12" i="6" s="1"/>
  <c r="R11" i="6"/>
  <c r="Q11" i="6"/>
  <c r="F11" i="6"/>
  <c r="E11" i="6"/>
  <c r="P11" i="6" s="1"/>
  <c r="Q10" i="6"/>
  <c r="F10" i="6"/>
  <c r="E10" i="6"/>
  <c r="P10" i="6" s="1"/>
  <c r="R9" i="6"/>
  <c r="Q9" i="6"/>
  <c r="F9" i="6"/>
  <c r="E9" i="6"/>
  <c r="P9" i="6" s="1"/>
  <c r="R8" i="6"/>
  <c r="Q8" i="6"/>
  <c r="F8" i="6"/>
  <c r="E8" i="6"/>
  <c r="P258" i="6" l="1"/>
  <c r="P110" i="6"/>
  <c r="P100" i="6"/>
  <c r="O75" i="6"/>
  <c r="O71" i="6"/>
  <c r="O232" i="6"/>
  <c r="O219" i="6"/>
  <c r="O216" i="6"/>
  <c r="O193" i="6"/>
  <c r="O186" i="6"/>
  <c r="P173" i="6"/>
  <c r="P168" i="6"/>
  <c r="M145" i="6"/>
  <c r="O152" i="6"/>
  <c r="F276" i="6"/>
  <c r="F145" i="6" s="1"/>
  <c r="L289" i="6"/>
  <c r="L284" i="6" s="1"/>
  <c r="L145" i="6"/>
  <c r="K145" i="6"/>
  <c r="H145" i="6"/>
  <c r="I276" i="6" s="1"/>
  <c r="I287" i="6" s="1"/>
  <c r="D145" i="6"/>
  <c r="D289" i="6"/>
  <c r="D284" i="6" s="1"/>
  <c r="C289" i="6"/>
  <c r="C284" i="6" s="1"/>
  <c r="C145" i="6"/>
  <c r="O147" i="6"/>
  <c r="P38" i="6"/>
  <c r="M7" i="6"/>
  <c r="H7" i="6"/>
  <c r="I137" i="6" s="1"/>
  <c r="I285" i="6" s="1"/>
  <c r="G7" i="6"/>
  <c r="D7" i="6"/>
  <c r="H289" i="6"/>
  <c r="H284" i="6" s="1"/>
  <c r="I289" i="6" s="1"/>
  <c r="J276" i="6"/>
  <c r="M289" i="6"/>
  <c r="M284" i="6" s="1"/>
  <c r="O158" i="6"/>
  <c r="O167" i="6"/>
  <c r="O170" i="6"/>
  <c r="O177" i="6"/>
  <c r="P241" i="6"/>
  <c r="O244" i="6"/>
  <c r="O262" i="6"/>
  <c r="P265" i="6"/>
  <c r="P272" i="6"/>
  <c r="Q276" i="6"/>
  <c r="P207" i="6"/>
  <c r="P161" i="6"/>
  <c r="O202" i="6"/>
  <c r="O204" i="6"/>
  <c r="O209" i="6"/>
  <c r="P217" i="6"/>
  <c r="P249" i="6"/>
  <c r="O267" i="6"/>
  <c r="O226" i="6"/>
  <c r="O172" i="6"/>
  <c r="O179" i="6"/>
  <c r="O182" i="6"/>
  <c r="O214" i="6"/>
  <c r="P222" i="6"/>
  <c r="O243" i="6"/>
  <c r="O246" i="6"/>
  <c r="O264" i="6"/>
  <c r="O223" i="6"/>
  <c r="O174" i="6"/>
  <c r="P194" i="6"/>
  <c r="O199" i="6"/>
  <c r="O211" i="6"/>
  <c r="O251" i="6"/>
  <c r="O253" i="6"/>
  <c r="O271" i="6"/>
  <c r="P200" i="6"/>
  <c r="P212" i="6"/>
  <c r="O181" i="6"/>
  <c r="O189" i="6"/>
  <c r="O213" i="6"/>
  <c r="P230" i="6"/>
  <c r="F137" i="6"/>
  <c r="F285" i="6" s="1"/>
  <c r="O40" i="6"/>
  <c r="O62" i="6"/>
  <c r="O26" i="6"/>
  <c r="O37" i="6"/>
  <c r="O52" i="6"/>
  <c r="O55" i="6"/>
  <c r="O80" i="6"/>
  <c r="P90" i="6"/>
  <c r="O120" i="6"/>
  <c r="O123" i="6"/>
  <c r="P126" i="6"/>
  <c r="O31" i="6"/>
  <c r="O61" i="6"/>
  <c r="O79" i="6"/>
  <c r="O111" i="6"/>
  <c r="O23" i="6"/>
  <c r="P15" i="6"/>
  <c r="O36" i="6"/>
  <c r="O43" i="6"/>
  <c r="P46" i="6"/>
  <c r="P58" i="6"/>
  <c r="O64" i="6"/>
  <c r="O67" i="6"/>
  <c r="O73" i="6"/>
  <c r="O76" i="6"/>
  <c r="P97" i="6"/>
  <c r="P114" i="6"/>
  <c r="O128" i="6"/>
  <c r="E137" i="6"/>
  <c r="E285" i="6" s="1"/>
  <c r="O14" i="6"/>
  <c r="O17" i="6"/>
  <c r="O33" i="6"/>
  <c r="O39" i="6"/>
  <c r="O42" i="6"/>
  <c r="O45" i="6"/>
  <c r="O57" i="6"/>
  <c r="O60" i="6"/>
  <c r="O66" i="6"/>
  <c r="O70" i="6"/>
  <c r="O82" i="6"/>
  <c r="P87" i="6"/>
  <c r="O96" i="6"/>
  <c r="O9" i="6"/>
  <c r="O12" i="6"/>
  <c r="C7" i="6"/>
  <c r="P107" i="6"/>
  <c r="P109" i="6"/>
  <c r="O135" i="6"/>
  <c r="P135" i="6"/>
  <c r="O149" i="6"/>
  <c r="P149" i="6"/>
  <c r="R228" i="6"/>
  <c r="O228" i="6"/>
  <c r="P233" i="6"/>
  <c r="O233" i="6"/>
  <c r="L7" i="6"/>
  <c r="O22" i="6"/>
  <c r="O25" i="6"/>
  <c r="P29" i="6"/>
  <c r="P32" i="6"/>
  <c r="O49" i="6"/>
  <c r="O59" i="6"/>
  <c r="R84" i="6"/>
  <c r="R91" i="6"/>
  <c r="O93" i="6"/>
  <c r="O103" i="6"/>
  <c r="R172" i="6"/>
  <c r="P176" i="6"/>
  <c r="O176" i="6"/>
  <c r="R186" i="6"/>
  <c r="R199" i="6"/>
  <c r="P238" i="6"/>
  <c r="O238" i="6"/>
  <c r="R262" i="6"/>
  <c r="O83" i="6"/>
  <c r="P83" i="6"/>
  <c r="P171" i="6"/>
  <c r="O171" i="6"/>
  <c r="O8" i="6"/>
  <c r="O13" i="6"/>
  <c r="O18" i="6"/>
  <c r="O21" i="6"/>
  <c r="O35" i="6"/>
  <c r="R39" i="6"/>
  <c r="O65" i="6"/>
  <c r="R73" i="6"/>
  <c r="O112" i="6"/>
  <c r="P112" i="6"/>
  <c r="P129" i="6"/>
  <c r="O192" i="6"/>
  <c r="P192" i="6"/>
  <c r="R208" i="6"/>
  <c r="O208" i="6"/>
  <c r="P266" i="6"/>
  <c r="O266" i="6"/>
  <c r="P274" i="6"/>
  <c r="P8" i="6"/>
  <c r="O68" i="6"/>
  <c r="P68" i="6"/>
  <c r="O89" i="6"/>
  <c r="O99" i="6"/>
  <c r="P108" i="6"/>
  <c r="O108" i="6"/>
  <c r="O119" i="6"/>
  <c r="O131" i="6"/>
  <c r="P131" i="6"/>
  <c r="O154" i="6"/>
  <c r="P154" i="6"/>
  <c r="O164" i="6"/>
  <c r="P164" i="6"/>
  <c r="O178" i="6"/>
  <c r="P178" i="6"/>
  <c r="R193" i="6"/>
  <c r="R195" i="6"/>
  <c r="O195" i="6"/>
  <c r="O210" i="6"/>
  <c r="P210" i="6"/>
  <c r="R211" i="6"/>
  <c r="P227" i="6"/>
  <c r="O240" i="6"/>
  <c r="P240" i="6"/>
  <c r="P247" i="6"/>
  <c r="O20" i="6"/>
  <c r="P20" i="6"/>
  <c r="P24" i="6"/>
  <c r="O27" i="6"/>
  <c r="O44" i="6"/>
  <c r="P44" i="6"/>
  <c r="P48" i="6"/>
  <c r="P51" i="6"/>
  <c r="O78" i="6"/>
  <c r="O85" i="6"/>
  <c r="P92" i="6"/>
  <c r="P95" i="6"/>
  <c r="P105" i="6"/>
  <c r="O125" i="6"/>
  <c r="P151" i="6"/>
  <c r="O197" i="6"/>
  <c r="P197" i="6"/>
  <c r="P185" i="6"/>
  <c r="O185" i="6"/>
  <c r="P190" i="6"/>
  <c r="O190" i="6"/>
  <c r="P203" i="6"/>
  <c r="O203" i="6"/>
  <c r="O225" i="6"/>
  <c r="P225" i="6"/>
  <c r="P252" i="6"/>
  <c r="O252" i="6"/>
  <c r="O11" i="6"/>
  <c r="O16" i="6"/>
  <c r="P34" i="6"/>
  <c r="O54" i="6"/>
  <c r="O88" i="6"/>
  <c r="O98" i="6"/>
  <c r="P205" i="6"/>
  <c r="O215" i="6"/>
  <c r="P215" i="6"/>
  <c r="R218" i="6"/>
  <c r="O218" i="6"/>
  <c r="P235" i="6"/>
  <c r="P254" i="6"/>
  <c r="O259" i="6"/>
  <c r="P259" i="6"/>
  <c r="G145" i="6"/>
  <c r="G287" i="6"/>
  <c r="G289" i="6" s="1"/>
  <c r="G284" i="6" s="1"/>
  <c r="O63" i="6"/>
  <c r="P63" i="6"/>
  <c r="O150" i="6"/>
  <c r="N276" i="6"/>
  <c r="O169" i="6"/>
  <c r="P169" i="6"/>
  <c r="O183" i="6"/>
  <c r="P183" i="6"/>
  <c r="O220" i="6"/>
  <c r="P220" i="6"/>
  <c r="O245" i="6"/>
  <c r="P245" i="6"/>
  <c r="P256" i="6"/>
  <c r="P77" i="6"/>
  <c r="O94" i="6"/>
  <c r="O104" i="6"/>
  <c r="O117" i="6"/>
  <c r="O127" i="6"/>
  <c r="P133" i="6"/>
  <c r="K285" i="6"/>
  <c r="K289" i="6" s="1"/>
  <c r="Q137" i="6"/>
  <c r="J137" i="6"/>
  <c r="O146" i="6"/>
  <c r="E276" i="6"/>
  <c r="P276" i="6" s="1"/>
  <c r="O159" i="6"/>
  <c r="P159" i="6"/>
  <c r="P166" i="6"/>
  <c r="O175" i="6"/>
  <c r="P180" i="6"/>
  <c r="O237" i="6"/>
  <c r="P261" i="6"/>
  <c r="O261" i="6"/>
  <c r="P268" i="6"/>
  <c r="P270" i="6"/>
  <c r="O188" i="6"/>
  <c r="O201" i="6"/>
  <c r="O206" i="6"/>
  <c r="O231" i="6"/>
  <c r="O236" i="6"/>
  <c r="O250" i="6"/>
  <c r="O255" i="6"/>
  <c r="O269" i="6"/>
  <c r="O273" i="6"/>
  <c r="O198" i="5"/>
  <c r="P198" i="5"/>
  <c r="Q198" i="5"/>
  <c r="R198" i="5"/>
  <c r="N199" i="5"/>
  <c r="N127" i="5"/>
  <c r="N125" i="5"/>
  <c r="N122" i="5"/>
  <c r="N119" i="5"/>
  <c r="N117" i="5"/>
  <c r="N114" i="5"/>
  <c r="N111" i="5"/>
  <c r="N107" i="5"/>
  <c r="N104" i="5"/>
  <c r="N102" i="5"/>
  <c r="N99" i="5"/>
  <c r="N97" i="5"/>
  <c r="N94" i="5"/>
  <c r="N268" i="5"/>
  <c r="N264" i="5"/>
  <c r="N262" i="5"/>
  <c r="N258" i="5"/>
  <c r="N254" i="5"/>
  <c r="N251" i="5"/>
  <c r="N247" i="5"/>
  <c r="N244" i="5"/>
  <c r="N242" i="5"/>
  <c r="N237" i="5"/>
  <c r="N235" i="5"/>
  <c r="N232" i="5"/>
  <c r="N230" i="5"/>
  <c r="N228" i="5"/>
  <c r="N226" i="5"/>
  <c r="N224" i="5"/>
  <c r="F287" i="6" l="1"/>
  <c r="F289" i="6" s="1"/>
  <c r="F284" i="6" s="1"/>
  <c r="I145" i="6"/>
  <c r="I284" i="6"/>
  <c r="I7" i="6"/>
  <c r="F7" i="6"/>
  <c r="P137" i="6"/>
  <c r="P285" i="6" s="1"/>
  <c r="J287" i="6"/>
  <c r="J145" i="6"/>
  <c r="Q287" i="6"/>
  <c r="Q145" i="6"/>
  <c r="E7" i="6"/>
  <c r="Q7" i="6"/>
  <c r="Q285" i="6"/>
  <c r="P145" i="6"/>
  <c r="P287" i="6"/>
  <c r="K284" i="6"/>
  <c r="J289" i="6"/>
  <c r="J284" i="6" s="1"/>
  <c r="Q289" i="6"/>
  <c r="Q284" i="6" s="1"/>
  <c r="R276" i="6"/>
  <c r="N145" i="6"/>
  <c r="N287" i="6"/>
  <c r="O276" i="6"/>
  <c r="E145" i="6"/>
  <c r="E287" i="6"/>
  <c r="E289" i="6" s="1"/>
  <c r="E284" i="6" s="1"/>
  <c r="J285" i="6"/>
  <c r="J7" i="6"/>
  <c r="N221" i="5"/>
  <c r="N218" i="5"/>
  <c r="N216" i="5"/>
  <c r="N214" i="5"/>
  <c r="N211" i="5"/>
  <c r="N208" i="5"/>
  <c r="P7" i="6" l="1"/>
  <c r="O145" i="6"/>
  <c r="O287" i="6"/>
  <c r="R287" i="6"/>
  <c r="R145" i="6"/>
  <c r="P289" i="6"/>
  <c r="P284" i="6" s="1"/>
  <c r="N205" i="5"/>
  <c r="N202" i="5" l="1"/>
  <c r="N195" i="5"/>
  <c r="N193" i="5"/>
  <c r="N189" i="5"/>
  <c r="N186" i="5"/>
  <c r="N182" i="5"/>
  <c r="N179" i="5"/>
  <c r="N175" i="5"/>
  <c r="N172" i="5"/>
  <c r="N168" i="5"/>
  <c r="N165" i="5" l="1"/>
  <c r="N163" i="5"/>
  <c r="N161" i="5"/>
  <c r="N158" i="5"/>
  <c r="N156" i="5"/>
  <c r="N153" i="5"/>
  <c r="N150" i="5"/>
  <c r="N148" i="5"/>
  <c r="N91" i="5" l="1"/>
  <c r="N89" i="5"/>
  <c r="N84" i="5"/>
  <c r="N82" i="5"/>
  <c r="N80" i="5"/>
  <c r="N78" i="5"/>
  <c r="N75" i="5"/>
  <c r="N73" i="5"/>
  <c r="N70" i="5"/>
  <c r="N67" i="5"/>
  <c r="N64" i="5"/>
  <c r="N61" i="5" l="1"/>
  <c r="N58" i="5"/>
  <c r="N54" i="5"/>
  <c r="N52" i="5" l="1"/>
  <c r="N49" i="5"/>
  <c r="N46" i="5"/>
  <c r="N43" i="5"/>
  <c r="N41" i="5"/>
  <c r="N39" i="5"/>
  <c r="N34" i="5"/>
  <c r="N30" i="5"/>
  <c r="N28" i="5"/>
  <c r="N25" i="5"/>
  <c r="N22" i="5"/>
  <c r="N18" i="5"/>
  <c r="N15" i="5"/>
  <c r="N12" i="5"/>
  <c r="N10" i="5"/>
  <c r="P280" i="5" l="1"/>
  <c r="M276" i="5"/>
  <c r="M145" i="5" s="1"/>
  <c r="L276" i="5"/>
  <c r="L287" i="5" s="1"/>
  <c r="K276" i="5"/>
  <c r="K287" i="5" s="1"/>
  <c r="H276" i="5"/>
  <c r="H287" i="5" s="1"/>
  <c r="G276" i="5"/>
  <c r="G287" i="5" s="1"/>
  <c r="D276" i="5"/>
  <c r="D145" i="5" s="1"/>
  <c r="C276" i="5"/>
  <c r="C287" i="5" s="1"/>
  <c r="R275" i="5"/>
  <c r="Q275" i="5"/>
  <c r="P275" i="5"/>
  <c r="F275" i="5"/>
  <c r="E275" i="5"/>
  <c r="O275" i="5" s="1"/>
  <c r="R274" i="5"/>
  <c r="Q274" i="5"/>
  <c r="F274" i="5"/>
  <c r="E274" i="5"/>
  <c r="P274" i="5" s="1"/>
  <c r="R273" i="5"/>
  <c r="Q273" i="5"/>
  <c r="F273" i="5"/>
  <c r="E273" i="5"/>
  <c r="P273" i="5" s="1"/>
  <c r="R272" i="5"/>
  <c r="Q272" i="5"/>
  <c r="P272" i="5"/>
  <c r="O272" i="5"/>
  <c r="F272" i="5"/>
  <c r="E272" i="5"/>
  <c r="R271" i="5"/>
  <c r="Q271" i="5"/>
  <c r="F271" i="5"/>
  <c r="E271" i="5"/>
  <c r="O271" i="5" s="1"/>
  <c r="R270" i="5"/>
  <c r="Q270" i="5"/>
  <c r="F270" i="5"/>
  <c r="E270" i="5"/>
  <c r="P270" i="5" s="1"/>
  <c r="R269" i="5"/>
  <c r="Q269" i="5"/>
  <c r="O269" i="5"/>
  <c r="F269" i="5"/>
  <c r="E269" i="5"/>
  <c r="P269" i="5" s="1"/>
  <c r="R268" i="5"/>
  <c r="Q268" i="5"/>
  <c r="F268" i="5"/>
  <c r="E268" i="5"/>
  <c r="P268" i="5" s="1"/>
  <c r="R267" i="5"/>
  <c r="Q267" i="5"/>
  <c r="F267" i="5"/>
  <c r="E267" i="5"/>
  <c r="O267" i="5" s="1"/>
  <c r="R266" i="5"/>
  <c r="Q266" i="5"/>
  <c r="O266" i="5"/>
  <c r="F266" i="5"/>
  <c r="E266" i="5"/>
  <c r="P266" i="5" s="1"/>
  <c r="R265" i="5"/>
  <c r="Q265" i="5"/>
  <c r="F265" i="5"/>
  <c r="E265" i="5"/>
  <c r="P265" i="5" s="1"/>
  <c r="R264" i="5"/>
  <c r="Q264" i="5"/>
  <c r="F264" i="5"/>
  <c r="E264" i="5"/>
  <c r="P264" i="5" s="1"/>
  <c r="R263" i="5"/>
  <c r="Q263" i="5"/>
  <c r="O263" i="5"/>
  <c r="F263" i="5"/>
  <c r="E263" i="5"/>
  <c r="P263" i="5" s="1"/>
  <c r="R262" i="5"/>
  <c r="Q262" i="5"/>
  <c r="F262" i="5"/>
  <c r="E262" i="5"/>
  <c r="P262" i="5" s="1"/>
  <c r="R261" i="5"/>
  <c r="Q261" i="5"/>
  <c r="F261" i="5"/>
  <c r="E261" i="5"/>
  <c r="P261" i="5" s="1"/>
  <c r="R260" i="5"/>
  <c r="Q260" i="5"/>
  <c r="O260" i="5"/>
  <c r="F260" i="5"/>
  <c r="E260" i="5"/>
  <c r="P260" i="5" s="1"/>
  <c r="R259" i="5"/>
  <c r="Q259" i="5"/>
  <c r="F259" i="5"/>
  <c r="E259" i="5"/>
  <c r="O259" i="5" s="1"/>
  <c r="Q258" i="5"/>
  <c r="R258" i="5"/>
  <c r="F258" i="5"/>
  <c r="E258" i="5"/>
  <c r="P258" i="5" s="1"/>
  <c r="R257" i="5"/>
  <c r="Q257" i="5"/>
  <c r="F257" i="5"/>
  <c r="E257" i="5"/>
  <c r="P257" i="5" s="1"/>
  <c r="R256" i="5"/>
  <c r="Q256" i="5"/>
  <c r="F256" i="5"/>
  <c r="E256" i="5"/>
  <c r="P256" i="5" s="1"/>
  <c r="R255" i="5"/>
  <c r="Q255" i="5"/>
  <c r="P255" i="5"/>
  <c r="O255" i="5"/>
  <c r="F255" i="5"/>
  <c r="E255" i="5"/>
  <c r="Q254" i="5"/>
  <c r="R254" i="5"/>
  <c r="F254" i="5"/>
  <c r="E254" i="5"/>
  <c r="P254" i="5" s="1"/>
  <c r="R253" i="5"/>
  <c r="Q253" i="5"/>
  <c r="F253" i="5"/>
  <c r="E253" i="5"/>
  <c r="O253" i="5" s="1"/>
  <c r="R252" i="5"/>
  <c r="Q252" i="5"/>
  <c r="O252" i="5"/>
  <c r="F252" i="5"/>
  <c r="E252" i="5"/>
  <c r="P252" i="5" s="1"/>
  <c r="R251" i="5"/>
  <c r="Q251" i="5"/>
  <c r="F251" i="5"/>
  <c r="E251" i="5"/>
  <c r="P251" i="5" s="1"/>
  <c r="R250" i="5"/>
  <c r="Q250" i="5"/>
  <c r="F250" i="5"/>
  <c r="E250" i="5"/>
  <c r="P250" i="5" s="1"/>
  <c r="R249" i="5"/>
  <c r="Q249" i="5"/>
  <c r="O249" i="5"/>
  <c r="F249" i="5"/>
  <c r="E249" i="5"/>
  <c r="P249" i="5" s="1"/>
  <c r="R248" i="5"/>
  <c r="Q248" i="5"/>
  <c r="F248" i="5"/>
  <c r="E248" i="5"/>
  <c r="P248" i="5" s="1"/>
  <c r="R247" i="5"/>
  <c r="Q247" i="5"/>
  <c r="F247" i="5"/>
  <c r="E247" i="5"/>
  <c r="P247" i="5" s="1"/>
  <c r="R246" i="5"/>
  <c r="Q246" i="5"/>
  <c r="F246" i="5"/>
  <c r="E246" i="5"/>
  <c r="P246" i="5" s="1"/>
  <c r="R245" i="5"/>
  <c r="Q245" i="5"/>
  <c r="F245" i="5"/>
  <c r="E245" i="5"/>
  <c r="O245" i="5" s="1"/>
  <c r="R244" i="5"/>
  <c r="Q244" i="5"/>
  <c r="F244" i="5"/>
  <c r="E244" i="5"/>
  <c r="P244" i="5" s="1"/>
  <c r="R243" i="5"/>
  <c r="Q243" i="5"/>
  <c r="O243" i="5"/>
  <c r="F243" i="5"/>
  <c r="E243" i="5"/>
  <c r="P243" i="5" s="1"/>
  <c r="R242" i="5"/>
  <c r="Q242" i="5"/>
  <c r="F242" i="5"/>
  <c r="E242" i="5"/>
  <c r="P242" i="5" s="1"/>
  <c r="R241" i="5"/>
  <c r="Q241" i="5"/>
  <c r="F241" i="5"/>
  <c r="E241" i="5"/>
  <c r="P241" i="5" s="1"/>
  <c r="R240" i="5"/>
  <c r="Q240" i="5"/>
  <c r="F240" i="5"/>
  <c r="E240" i="5"/>
  <c r="P240" i="5" s="1"/>
  <c r="R239" i="5"/>
  <c r="Q239" i="5"/>
  <c r="O239" i="5"/>
  <c r="F239" i="5"/>
  <c r="E239" i="5"/>
  <c r="P239" i="5" s="1"/>
  <c r="R238" i="5"/>
  <c r="Q238" i="5"/>
  <c r="F238" i="5"/>
  <c r="E238" i="5"/>
  <c r="P238" i="5" s="1"/>
  <c r="R237" i="5"/>
  <c r="Q237" i="5"/>
  <c r="F237" i="5"/>
  <c r="E237" i="5"/>
  <c r="P237" i="5" s="1"/>
  <c r="Q236" i="5"/>
  <c r="F236" i="5"/>
  <c r="E236" i="5"/>
  <c r="P236" i="5" s="1"/>
  <c r="R235" i="5"/>
  <c r="Q235" i="5"/>
  <c r="F235" i="5"/>
  <c r="E235" i="5"/>
  <c r="P235" i="5" s="1"/>
  <c r="Q234" i="5"/>
  <c r="P234" i="5"/>
  <c r="R234" i="5"/>
  <c r="F234" i="5"/>
  <c r="E234" i="5"/>
  <c r="R233" i="5"/>
  <c r="Q233" i="5"/>
  <c r="F233" i="5"/>
  <c r="E233" i="5"/>
  <c r="P233" i="5" s="1"/>
  <c r="R232" i="5"/>
  <c r="Q232" i="5"/>
  <c r="F232" i="5"/>
  <c r="E232" i="5"/>
  <c r="P232" i="5" s="1"/>
  <c r="R231" i="5"/>
  <c r="Q231" i="5"/>
  <c r="F231" i="5"/>
  <c r="E231" i="5"/>
  <c r="P231" i="5" s="1"/>
  <c r="R230" i="5"/>
  <c r="Q230" i="5"/>
  <c r="F230" i="5"/>
  <c r="E230" i="5"/>
  <c r="P230" i="5" s="1"/>
  <c r="R229" i="5"/>
  <c r="Q229" i="5"/>
  <c r="F229" i="5"/>
  <c r="E229" i="5"/>
  <c r="P229" i="5" s="1"/>
  <c r="R228" i="5"/>
  <c r="Q228" i="5"/>
  <c r="F228" i="5"/>
  <c r="E228" i="5"/>
  <c r="P228" i="5" s="1"/>
  <c r="R227" i="5"/>
  <c r="Q227" i="5"/>
  <c r="F227" i="5"/>
  <c r="E227" i="5"/>
  <c r="P227" i="5" s="1"/>
  <c r="Q226" i="5"/>
  <c r="R226" i="5"/>
  <c r="F226" i="5"/>
  <c r="E226" i="5"/>
  <c r="O226" i="5" s="1"/>
  <c r="R225" i="5"/>
  <c r="Q225" i="5"/>
  <c r="F225" i="5"/>
  <c r="E225" i="5"/>
  <c r="P225" i="5" s="1"/>
  <c r="R224" i="5"/>
  <c r="Q224" i="5"/>
  <c r="F224" i="5"/>
  <c r="E224" i="5"/>
  <c r="O224" i="5" s="1"/>
  <c r="Q223" i="5"/>
  <c r="R223" i="5"/>
  <c r="F223" i="5"/>
  <c r="E223" i="5"/>
  <c r="P223" i="5" s="1"/>
  <c r="R222" i="5"/>
  <c r="Q222" i="5"/>
  <c r="F222" i="5"/>
  <c r="E222" i="5"/>
  <c r="P222" i="5" s="1"/>
  <c r="R221" i="5"/>
  <c r="Q221" i="5"/>
  <c r="F221" i="5"/>
  <c r="E221" i="5"/>
  <c r="P221" i="5" s="1"/>
  <c r="Q220" i="5"/>
  <c r="R220" i="5"/>
  <c r="F220" i="5"/>
  <c r="E220" i="5"/>
  <c r="P220" i="5" s="1"/>
  <c r="R219" i="5"/>
  <c r="Q219" i="5"/>
  <c r="P219" i="5"/>
  <c r="F219" i="5"/>
  <c r="E219" i="5"/>
  <c r="O219" i="5" s="1"/>
  <c r="R218" i="5"/>
  <c r="Q218" i="5"/>
  <c r="F218" i="5"/>
  <c r="E218" i="5"/>
  <c r="P218" i="5" s="1"/>
  <c r="R217" i="5"/>
  <c r="Q217" i="5"/>
  <c r="F217" i="5"/>
  <c r="E217" i="5"/>
  <c r="O217" i="5" s="1"/>
  <c r="R216" i="5"/>
  <c r="Q216" i="5"/>
  <c r="F216" i="5"/>
  <c r="E216" i="5"/>
  <c r="P216" i="5" s="1"/>
  <c r="R215" i="5"/>
  <c r="Q215" i="5"/>
  <c r="P215" i="5"/>
  <c r="F215" i="5"/>
  <c r="E215" i="5"/>
  <c r="O215" i="5" s="1"/>
  <c r="Q214" i="5"/>
  <c r="R214" i="5"/>
  <c r="F214" i="5"/>
  <c r="E214" i="5"/>
  <c r="P214" i="5" s="1"/>
  <c r="R213" i="5"/>
  <c r="Q213" i="5"/>
  <c r="F213" i="5"/>
  <c r="E213" i="5"/>
  <c r="P213" i="5" s="1"/>
  <c r="R212" i="5"/>
  <c r="Q212" i="5"/>
  <c r="F212" i="5"/>
  <c r="E212" i="5"/>
  <c r="P212" i="5" s="1"/>
  <c r="R211" i="5"/>
  <c r="Q211" i="5"/>
  <c r="F211" i="5"/>
  <c r="E211" i="5"/>
  <c r="P211" i="5" s="1"/>
  <c r="R210" i="5"/>
  <c r="Q210" i="5"/>
  <c r="F210" i="5"/>
  <c r="E210" i="5"/>
  <c r="P210" i="5" s="1"/>
  <c r="R209" i="5"/>
  <c r="Q209" i="5"/>
  <c r="F209" i="5"/>
  <c r="E209" i="5"/>
  <c r="P209" i="5" s="1"/>
  <c r="R208" i="5"/>
  <c r="Q208" i="5"/>
  <c r="F208" i="5"/>
  <c r="E208" i="5"/>
  <c r="O208" i="5" s="1"/>
  <c r="R207" i="5"/>
  <c r="Q207" i="5"/>
  <c r="F207" i="5"/>
  <c r="E207" i="5"/>
  <c r="P207" i="5" s="1"/>
  <c r="R206" i="5"/>
  <c r="Q206" i="5"/>
  <c r="O206" i="5"/>
  <c r="F206" i="5"/>
  <c r="E206" i="5"/>
  <c r="P206" i="5" s="1"/>
  <c r="R205" i="5"/>
  <c r="Q205" i="5"/>
  <c r="F205" i="5"/>
  <c r="E205" i="5"/>
  <c r="P205" i="5" s="1"/>
  <c r="R204" i="5"/>
  <c r="Q204" i="5"/>
  <c r="F204" i="5"/>
  <c r="E204" i="5"/>
  <c r="P204" i="5" s="1"/>
  <c r="R203" i="5"/>
  <c r="Q203" i="5"/>
  <c r="F203" i="5"/>
  <c r="E203" i="5"/>
  <c r="P203" i="5" s="1"/>
  <c r="R202" i="5"/>
  <c r="Q202" i="5"/>
  <c r="F202" i="5"/>
  <c r="E202" i="5"/>
  <c r="P202" i="5" s="1"/>
  <c r="Q201" i="5"/>
  <c r="R201" i="5"/>
  <c r="F201" i="5"/>
  <c r="E201" i="5"/>
  <c r="P201" i="5" s="1"/>
  <c r="R200" i="5"/>
  <c r="Q200" i="5"/>
  <c r="F200" i="5"/>
  <c r="E200" i="5"/>
  <c r="P200" i="5" s="1"/>
  <c r="R199" i="5"/>
  <c r="Q199" i="5"/>
  <c r="F199" i="5"/>
  <c r="E199" i="5"/>
  <c r="R197" i="5"/>
  <c r="Q197" i="5"/>
  <c r="F197" i="5"/>
  <c r="E197" i="5"/>
  <c r="O197" i="5" s="1"/>
  <c r="Q196" i="5"/>
  <c r="R196" i="5"/>
  <c r="F196" i="5"/>
  <c r="E196" i="5"/>
  <c r="P196" i="5" s="1"/>
  <c r="R195" i="5"/>
  <c r="Q195" i="5"/>
  <c r="F195" i="5"/>
  <c r="E195" i="5"/>
  <c r="O195" i="5" s="1"/>
  <c r="R194" i="5"/>
  <c r="Q194" i="5"/>
  <c r="F194" i="5"/>
  <c r="E194" i="5"/>
  <c r="O194" i="5" s="1"/>
  <c r="R193" i="5"/>
  <c r="Q193" i="5"/>
  <c r="F193" i="5"/>
  <c r="E193" i="5"/>
  <c r="P193" i="5" s="1"/>
  <c r="R192" i="5"/>
  <c r="Q192" i="5"/>
  <c r="F192" i="5"/>
  <c r="E192" i="5"/>
  <c r="P192" i="5" s="1"/>
  <c r="R191" i="5"/>
  <c r="Q191" i="5"/>
  <c r="F191" i="5"/>
  <c r="E191" i="5"/>
  <c r="P191" i="5" s="1"/>
  <c r="R190" i="5"/>
  <c r="Q190" i="5"/>
  <c r="F190" i="5"/>
  <c r="E190" i="5"/>
  <c r="P190" i="5" s="1"/>
  <c r="R189" i="5"/>
  <c r="Q189" i="5"/>
  <c r="P189" i="5"/>
  <c r="F189" i="5"/>
  <c r="E189" i="5"/>
  <c r="O189" i="5" s="1"/>
  <c r="R188" i="5"/>
  <c r="Q188" i="5"/>
  <c r="F188" i="5"/>
  <c r="E188" i="5"/>
  <c r="P188" i="5" s="1"/>
  <c r="R187" i="5"/>
  <c r="Q187" i="5"/>
  <c r="F187" i="5"/>
  <c r="E187" i="5"/>
  <c r="O187" i="5" s="1"/>
  <c r="Q186" i="5"/>
  <c r="R186" i="5"/>
  <c r="F186" i="5"/>
  <c r="E186" i="5"/>
  <c r="P186" i="5" s="1"/>
  <c r="R185" i="5"/>
  <c r="Q185" i="5"/>
  <c r="F185" i="5"/>
  <c r="E185" i="5"/>
  <c r="P185" i="5" s="1"/>
  <c r="R184" i="5"/>
  <c r="Q184" i="5"/>
  <c r="F184" i="5"/>
  <c r="E184" i="5"/>
  <c r="R183" i="5"/>
  <c r="Q183" i="5"/>
  <c r="P183" i="5"/>
  <c r="O183" i="5"/>
  <c r="F183" i="5"/>
  <c r="E183" i="5"/>
  <c r="Q182" i="5"/>
  <c r="R182" i="5"/>
  <c r="F182" i="5"/>
  <c r="E182" i="5"/>
  <c r="P182" i="5" s="1"/>
  <c r="R181" i="5"/>
  <c r="Q181" i="5"/>
  <c r="F181" i="5"/>
  <c r="E181" i="5"/>
  <c r="O181" i="5" s="1"/>
  <c r="Q180" i="5"/>
  <c r="F180" i="5"/>
  <c r="E180" i="5"/>
  <c r="P180" i="5" s="1"/>
  <c r="R179" i="5"/>
  <c r="Q179" i="5"/>
  <c r="F179" i="5"/>
  <c r="E179" i="5"/>
  <c r="R178" i="5"/>
  <c r="Q178" i="5"/>
  <c r="F178" i="5"/>
  <c r="E178" i="5"/>
  <c r="P178" i="5" s="1"/>
  <c r="Q177" i="5"/>
  <c r="R177" i="5"/>
  <c r="F177" i="5"/>
  <c r="E177" i="5"/>
  <c r="P177" i="5" s="1"/>
  <c r="R176" i="5"/>
  <c r="Q176" i="5"/>
  <c r="F176" i="5"/>
  <c r="E176" i="5"/>
  <c r="O176" i="5" s="1"/>
  <c r="Q175" i="5"/>
  <c r="F175" i="5"/>
  <c r="E175" i="5"/>
  <c r="P175" i="5" s="1"/>
  <c r="R174" i="5"/>
  <c r="Q174" i="5"/>
  <c r="F174" i="5"/>
  <c r="E174" i="5"/>
  <c r="R173" i="5"/>
  <c r="Q173" i="5"/>
  <c r="F173" i="5"/>
  <c r="E173" i="5"/>
  <c r="P173" i="5" s="1"/>
  <c r="Q172" i="5"/>
  <c r="R172" i="5"/>
  <c r="F172" i="5"/>
  <c r="E172" i="5"/>
  <c r="P172" i="5" s="1"/>
  <c r="R171" i="5"/>
  <c r="Q171" i="5"/>
  <c r="F171" i="5"/>
  <c r="E171" i="5"/>
  <c r="O171" i="5" s="1"/>
  <c r="R170" i="5"/>
  <c r="Q170" i="5"/>
  <c r="O170" i="5"/>
  <c r="F170" i="5"/>
  <c r="E170" i="5"/>
  <c r="P170" i="5" s="1"/>
  <c r="R169" i="5"/>
  <c r="Q169" i="5"/>
  <c r="F169" i="5"/>
  <c r="E169" i="5"/>
  <c r="P169" i="5" s="1"/>
  <c r="R168" i="5"/>
  <c r="Q168" i="5"/>
  <c r="F168" i="5"/>
  <c r="E168" i="5"/>
  <c r="P168" i="5" s="1"/>
  <c r="R167" i="5"/>
  <c r="Q167" i="5"/>
  <c r="O167" i="5"/>
  <c r="F167" i="5"/>
  <c r="E167" i="5"/>
  <c r="P167" i="5" s="1"/>
  <c r="R166" i="5"/>
  <c r="Q166" i="5"/>
  <c r="F166" i="5"/>
  <c r="E166" i="5"/>
  <c r="P166" i="5" s="1"/>
  <c r="R165" i="5"/>
  <c r="Q165" i="5"/>
  <c r="F165" i="5"/>
  <c r="E165" i="5"/>
  <c r="P165" i="5" s="1"/>
  <c r="R164" i="5"/>
  <c r="Q164" i="5"/>
  <c r="F164" i="5"/>
  <c r="E164" i="5"/>
  <c r="P164" i="5" s="1"/>
  <c r="R163" i="5"/>
  <c r="Q163" i="5"/>
  <c r="F163" i="5"/>
  <c r="E163" i="5"/>
  <c r="P163" i="5" s="1"/>
  <c r="R162" i="5"/>
  <c r="Q162" i="5"/>
  <c r="F162" i="5"/>
  <c r="E162" i="5"/>
  <c r="P162" i="5" s="1"/>
  <c r="R161" i="5"/>
  <c r="Q161" i="5"/>
  <c r="F161" i="5"/>
  <c r="E161" i="5"/>
  <c r="P161" i="5" s="1"/>
  <c r="R160" i="5"/>
  <c r="Q160" i="5"/>
  <c r="F160" i="5"/>
  <c r="E160" i="5"/>
  <c r="P160" i="5" s="1"/>
  <c r="R159" i="5"/>
  <c r="Q159" i="5"/>
  <c r="F159" i="5"/>
  <c r="E159" i="5"/>
  <c r="P159" i="5" s="1"/>
  <c r="R158" i="5"/>
  <c r="Q158" i="5"/>
  <c r="F158" i="5"/>
  <c r="E158" i="5"/>
  <c r="O158" i="5" s="1"/>
  <c r="R157" i="5"/>
  <c r="Q157" i="5"/>
  <c r="F157" i="5"/>
  <c r="E157" i="5"/>
  <c r="P157" i="5" s="1"/>
  <c r="R156" i="5"/>
  <c r="Q156" i="5"/>
  <c r="F156" i="5"/>
  <c r="E156" i="5"/>
  <c r="P156" i="5" s="1"/>
  <c r="R155" i="5"/>
  <c r="Q155" i="5"/>
  <c r="F155" i="5"/>
  <c r="E155" i="5"/>
  <c r="P155" i="5" s="1"/>
  <c r="R154" i="5"/>
  <c r="Q154" i="5"/>
  <c r="F154" i="5"/>
  <c r="E154" i="5"/>
  <c r="P154" i="5" s="1"/>
  <c r="R153" i="5"/>
  <c r="Q153" i="5"/>
  <c r="F153" i="5"/>
  <c r="E153" i="5"/>
  <c r="O153" i="5" s="1"/>
  <c r="Q152" i="5"/>
  <c r="F152" i="5"/>
  <c r="E152" i="5"/>
  <c r="P152" i="5" s="1"/>
  <c r="R151" i="5"/>
  <c r="Q151" i="5"/>
  <c r="F151" i="5"/>
  <c r="E151" i="5"/>
  <c r="P151" i="5" s="1"/>
  <c r="R150" i="5"/>
  <c r="Q150" i="5"/>
  <c r="F150" i="5"/>
  <c r="E150" i="5"/>
  <c r="Q149" i="5"/>
  <c r="R149" i="5"/>
  <c r="F149" i="5"/>
  <c r="E149" i="5"/>
  <c r="P149" i="5" s="1"/>
  <c r="Q148" i="5"/>
  <c r="F148" i="5"/>
  <c r="E148" i="5"/>
  <c r="R147" i="5"/>
  <c r="Q147" i="5"/>
  <c r="F147" i="5"/>
  <c r="E147" i="5"/>
  <c r="O147" i="5" s="1"/>
  <c r="R146" i="5"/>
  <c r="Q146" i="5"/>
  <c r="F146" i="5"/>
  <c r="E146" i="5"/>
  <c r="P146" i="5" s="1"/>
  <c r="P141" i="5"/>
  <c r="M137" i="5"/>
  <c r="L137" i="5"/>
  <c r="L7" i="5" s="1"/>
  <c r="K137" i="5"/>
  <c r="K7" i="5" s="1"/>
  <c r="H137" i="5"/>
  <c r="H285" i="5" s="1"/>
  <c r="G137" i="5"/>
  <c r="G285" i="5" s="1"/>
  <c r="D137" i="5"/>
  <c r="D285" i="5" s="1"/>
  <c r="C137" i="5"/>
  <c r="C285" i="5" s="1"/>
  <c r="R136" i="5"/>
  <c r="Q136" i="5"/>
  <c r="F136" i="5"/>
  <c r="E136" i="5"/>
  <c r="R135" i="5"/>
  <c r="Q135" i="5"/>
  <c r="F135" i="5"/>
  <c r="E135" i="5"/>
  <c r="P135" i="5" s="1"/>
  <c r="R134" i="5"/>
  <c r="Q134" i="5"/>
  <c r="F134" i="5"/>
  <c r="E134" i="5"/>
  <c r="P134" i="5" s="1"/>
  <c r="R133" i="5"/>
  <c r="Q133" i="5"/>
  <c r="F133" i="5"/>
  <c r="E133" i="5"/>
  <c r="P133" i="5" s="1"/>
  <c r="R132" i="5"/>
  <c r="Q132" i="5"/>
  <c r="F132" i="5"/>
  <c r="E132" i="5"/>
  <c r="R131" i="5"/>
  <c r="Q131" i="5"/>
  <c r="F131" i="5"/>
  <c r="E131" i="5"/>
  <c r="P131" i="5" s="1"/>
  <c r="R130" i="5"/>
  <c r="Q130" i="5"/>
  <c r="F130" i="5"/>
  <c r="E130" i="5"/>
  <c r="P130" i="5" s="1"/>
  <c r="R129" i="5"/>
  <c r="Q129" i="5"/>
  <c r="F129" i="5"/>
  <c r="E129" i="5"/>
  <c r="P129" i="5" s="1"/>
  <c r="R128" i="5"/>
  <c r="Q128" i="5"/>
  <c r="F128" i="5"/>
  <c r="E128" i="5"/>
  <c r="R127" i="5"/>
  <c r="Q127" i="5"/>
  <c r="F127" i="5"/>
  <c r="E127" i="5"/>
  <c r="O127" i="5" s="1"/>
  <c r="R126" i="5"/>
  <c r="Q126" i="5"/>
  <c r="F126" i="5"/>
  <c r="E126" i="5"/>
  <c r="P126" i="5" s="1"/>
  <c r="Q125" i="5"/>
  <c r="R125" i="5"/>
  <c r="F125" i="5"/>
  <c r="E125" i="5"/>
  <c r="P125" i="5" s="1"/>
  <c r="R124" i="5"/>
  <c r="Q124" i="5"/>
  <c r="F124" i="5"/>
  <c r="E124" i="5"/>
  <c r="O124" i="5" s="1"/>
  <c r="R123" i="5"/>
  <c r="Q123" i="5"/>
  <c r="P123" i="5"/>
  <c r="O123" i="5"/>
  <c r="F123" i="5"/>
  <c r="E123" i="5"/>
  <c r="R122" i="5"/>
  <c r="Q122" i="5"/>
  <c r="F122" i="5"/>
  <c r="E122" i="5"/>
  <c r="O122" i="5" s="1"/>
  <c r="R121" i="5"/>
  <c r="Q121" i="5"/>
  <c r="F121" i="5"/>
  <c r="E121" i="5"/>
  <c r="P121" i="5" s="1"/>
  <c r="R120" i="5"/>
  <c r="Q120" i="5"/>
  <c r="F120" i="5"/>
  <c r="E120" i="5"/>
  <c r="P120" i="5" s="1"/>
  <c r="Q119" i="5"/>
  <c r="F119" i="5"/>
  <c r="E119" i="5"/>
  <c r="P119" i="5" s="1"/>
  <c r="R118" i="5"/>
  <c r="Q118" i="5"/>
  <c r="F118" i="5"/>
  <c r="E118" i="5"/>
  <c r="O118" i="5" s="1"/>
  <c r="Q117" i="5"/>
  <c r="P117" i="5"/>
  <c r="F117" i="5"/>
  <c r="E117" i="5"/>
  <c r="O117" i="5" s="1"/>
  <c r="R116" i="5"/>
  <c r="Q116" i="5"/>
  <c r="F116" i="5"/>
  <c r="E116" i="5"/>
  <c r="P116" i="5" s="1"/>
  <c r="R115" i="5"/>
  <c r="Q115" i="5"/>
  <c r="F115" i="5"/>
  <c r="E115" i="5"/>
  <c r="P115" i="5" s="1"/>
  <c r="Q114" i="5"/>
  <c r="F114" i="5"/>
  <c r="E114" i="5"/>
  <c r="P114" i="5" s="1"/>
  <c r="R113" i="5"/>
  <c r="Q113" i="5"/>
  <c r="F113" i="5"/>
  <c r="E113" i="5"/>
  <c r="O113" i="5" s="1"/>
  <c r="R112" i="5"/>
  <c r="Q112" i="5"/>
  <c r="F112" i="5"/>
  <c r="E112" i="5"/>
  <c r="P112" i="5" s="1"/>
  <c r="R111" i="5"/>
  <c r="Q111" i="5"/>
  <c r="F111" i="5"/>
  <c r="E111" i="5"/>
  <c r="P111" i="5" s="1"/>
  <c r="R110" i="5"/>
  <c r="Q110" i="5"/>
  <c r="F110" i="5"/>
  <c r="E110" i="5"/>
  <c r="P110" i="5" s="1"/>
  <c r="R109" i="5"/>
  <c r="Q109" i="5"/>
  <c r="F109" i="5"/>
  <c r="E109" i="5"/>
  <c r="P109" i="5" s="1"/>
  <c r="R108" i="5"/>
  <c r="Q108" i="5"/>
  <c r="P108" i="5"/>
  <c r="F108" i="5"/>
  <c r="E108" i="5"/>
  <c r="O108" i="5" s="1"/>
  <c r="R107" i="5"/>
  <c r="Q107" i="5"/>
  <c r="F107" i="5"/>
  <c r="E107" i="5"/>
  <c r="P107" i="5" s="1"/>
  <c r="R106" i="5"/>
  <c r="Q106" i="5"/>
  <c r="P106" i="5"/>
  <c r="F106" i="5"/>
  <c r="E106" i="5"/>
  <c r="O106" i="5" s="1"/>
  <c r="Q105" i="5"/>
  <c r="F105" i="5"/>
  <c r="E105" i="5"/>
  <c r="P105" i="5" s="1"/>
  <c r="R104" i="5"/>
  <c r="Q104" i="5"/>
  <c r="F104" i="5"/>
  <c r="E104" i="5"/>
  <c r="R103" i="5"/>
  <c r="Q103" i="5"/>
  <c r="F103" i="5"/>
  <c r="E103" i="5"/>
  <c r="O103" i="5" s="1"/>
  <c r="Q102" i="5"/>
  <c r="R102" i="5"/>
  <c r="F102" i="5"/>
  <c r="E102" i="5"/>
  <c r="P102" i="5" s="1"/>
  <c r="R101" i="5"/>
  <c r="Q101" i="5"/>
  <c r="F101" i="5"/>
  <c r="E101" i="5"/>
  <c r="O101" i="5" s="1"/>
  <c r="R100" i="5"/>
  <c r="Q100" i="5"/>
  <c r="F100" i="5"/>
  <c r="E100" i="5"/>
  <c r="P100" i="5" s="1"/>
  <c r="R99" i="5"/>
  <c r="Q99" i="5"/>
  <c r="F99" i="5"/>
  <c r="E99" i="5"/>
  <c r="R98" i="5"/>
  <c r="Q98" i="5"/>
  <c r="F98" i="5"/>
  <c r="E98" i="5"/>
  <c r="P98" i="5" s="1"/>
  <c r="Q97" i="5"/>
  <c r="R97" i="5"/>
  <c r="F97" i="5"/>
  <c r="E97" i="5"/>
  <c r="P97" i="5" s="1"/>
  <c r="R96" i="5"/>
  <c r="Q96" i="5"/>
  <c r="F96" i="5"/>
  <c r="E96" i="5"/>
  <c r="O96" i="5" s="1"/>
  <c r="R95" i="5"/>
  <c r="Q95" i="5"/>
  <c r="F95" i="5"/>
  <c r="E95" i="5"/>
  <c r="P95" i="5" s="1"/>
  <c r="R94" i="5"/>
  <c r="Q94" i="5"/>
  <c r="F94" i="5"/>
  <c r="E94" i="5"/>
  <c r="P94" i="5" s="1"/>
  <c r="R93" i="5"/>
  <c r="Q93" i="5"/>
  <c r="P93" i="5"/>
  <c r="O93" i="5"/>
  <c r="F93" i="5"/>
  <c r="E93" i="5"/>
  <c r="Q92" i="5"/>
  <c r="R92" i="5"/>
  <c r="F92" i="5"/>
  <c r="E92" i="5"/>
  <c r="P92" i="5" s="1"/>
  <c r="R91" i="5"/>
  <c r="Q91" i="5"/>
  <c r="F91" i="5"/>
  <c r="E91" i="5"/>
  <c r="O91" i="5" s="1"/>
  <c r="R90" i="5"/>
  <c r="Q90" i="5"/>
  <c r="F90" i="5"/>
  <c r="E90" i="5"/>
  <c r="P90" i="5" s="1"/>
  <c r="R89" i="5"/>
  <c r="Q89" i="5"/>
  <c r="F89" i="5"/>
  <c r="E89" i="5"/>
  <c r="P89" i="5" s="1"/>
  <c r="R88" i="5"/>
  <c r="Q88" i="5"/>
  <c r="F88" i="5"/>
  <c r="E88" i="5"/>
  <c r="P88" i="5" s="1"/>
  <c r="R87" i="5"/>
  <c r="Q87" i="5"/>
  <c r="F87" i="5"/>
  <c r="E87" i="5"/>
  <c r="P87" i="5" s="1"/>
  <c r="R86" i="5"/>
  <c r="Q86" i="5"/>
  <c r="F86" i="5"/>
  <c r="E86" i="5"/>
  <c r="P86" i="5" s="1"/>
  <c r="R85" i="5"/>
  <c r="Q85" i="5"/>
  <c r="F85" i="5"/>
  <c r="E85" i="5"/>
  <c r="P85" i="5" s="1"/>
  <c r="R84" i="5"/>
  <c r="Q84" i="5"/>
  <c r="F84" i="5"/>
  <c r="E84" i="5"/>
  <c r="O84" i="5" s="1"/>
  <c r="R83" i="5"/>
  <c r="Q83" i="5"/>
  <c r="F83" i="5"/>
  <c r="E83" i="5"/>
  <c r="P83" i="5" s="1"/>
  <c r="R82" i="5"/>
  <c r="Q82" i="5"/>
  <c r="F82" i="5"/>
  <c r="E82" i="5"/>
  <c r="P82" i="5" s="1"/>
  <c r="Q81" i="5"/>
  <c r="O81" i="5"/>
  <c r="R81" i="5"/>
  <c r="F81" i="5"/>
  <c r="E81" i="5"/>
  <c r="P81" i="5" s="1"/>
  <c r="R80" i="5"/>
  <c r="Q80" i="5"/>
  <c r="F80" i="5"/>
  <c r="E80" i="5"/>
  <c r="P80" i="5" s="1"/>
  <c r="R79" i="5"/>
  <c r="Q79" i="5"/>
  <c r="F79" i="5"/>
  <c r="E79" i="5"/>
  <c r="P79" i="5" s="1"/>
  <c r="R78" i="5"/>
  <c r="Q78" i="5"/>
  <c r="F78" i="5"/>
  <c r="E78" i="5"/>
  <c r="P78" i="5" s="1"/>
  <c r="Q77" i="5"/>
  <c r="P77" i="5"/>
  <c r="R77" i="5"/>
  <c r="F77" i="5"/>
  <c r="E77" i="5"/>
  <c r="O77" i="5" s="1"/>
  <c r="R76" i="5"/>
  <c r="Q76" i="5"/>
  <c r="F76" i="5"/>
  <c r="E76" i="5"/>
  <c r="O76" i="5" s="1"/>
  <c r="R75" i="5"/>
  <c r="Q75" i="5"/>
  <c r="F75" i="5"/>
  <c r="E75" i="5"/>
  <c r="P75" i="5" s="1"/>
  <c r="R74" i="5"/>
  <c r="Q74" i="5"/>
  <c r="F74" i="5"/>
  <c r="E74" i="5"/>
  <c r="P74" i="5" s="1"/>
  <c r="R73" i="5"/>
  <c r="Q73" i="5"/>
  <c r="F73" i="5"/>
  <c r="E73" i="5"/>
  <c r="P73" i="5" s="1"/>
  <c r="R72" i="5"/>
  <c r="Q72" i="5"/>
  <c r="F72" i="5"/>
  <c r="E72" i="5"/>
  <c r="P72" i="5" s="1"/>
  <c r="R71" i="5"/>
  <c r="Q71" i="5"/>
  <c r="F71" i="5"/>
  <c r="E71" i="5"/>
  <c r="P71" i="5" s="1"/>
  <c r="R70" i="5"/>
  <c r="Q70" i="5"/>
  <c r="F70" i="5"/>
  <c r="E70" i="5"/>
  <c r="P70" i="5" s="1"/>
  <c r="R69" i="5"/>
  <c r="Q69" i="5"/>
  <c r="F69" i="5"/>
  <c r="E69" i="5"/>
  <c r="O69" i="5" s="1"/>
  <c r="R68" i="5"/>
  <c r="Q68" i="5"/>
  <c r="O68" i="5"/>
  <c r="F68" i="5"/>
  <c r="E68" i="5"/>
  <c r="P68" i="5" s="1"/>
  <c r="Q67" i="5"/>
  <c r="F67" i="5"/>
  <c r="E67" i="5"/>
  <c r="P67" i="5" s="1"/>
  <c r="R66" i="5"/>
  <c r="Q66" i="5"/>
  <c r="F66" i="5"/>
  <c r="E66" i="5"/>
  <c r="P66" i="5" s="1"/>
  <c r="R65" i="5"/>
  <c r="Q65" i="5"/>
  <c r="F65" i="5"/>
  <c r="E65" i="5"/>
  <c r="P65" i="5" s="1"/>
  <c r="R64" i="5"/>
  <c r="Q64" i="5"/>
  <c r="F64" i="5"/>
  <c r="E64" i="5"/>
  <c r="O64" i="5" s="1"/>
  <c r="Q63" i="5"/>
  <c r="O63" i="5"/>
  <c r="F63" i="5"/>
  <c r="E63" i="5"/>
  <c r="P63" i="5" s="1"/>
  <c r="R62" i="5"/>
  <c r="Q62" i="5"/>
  <c r="F62" i="5"/>
  <c r="E62" i="5"/>
  <c r="P62" i="5" s="1"/>
  <c r="R61" i="5"/>
  <c r="Q61" i="5"/>
  <c r="F61" i="5"/>
  <c r="E61" i="5"/>
  <c r="P61" i="5" s="1"/>
  <c r="R60" i="5"/>
  <c r="Q60" i="5"/>
  <c r="F60" i="5"/>
  <c r="E60" i="5"/>
  <c r="P60" i="5" s="1"/>
  <c r="R59" i="5"/>
  <c r="Q59" i="5"/>
  <c r="F59" i="5"/>
  <c r="E59" i="5"/>
  <c r="O59" i="5" s="1"/>
  <c r="R58" i="5"/>
  <c r="Q58" i="5"/>
  <c r="F58" i="5"/>
  <c r="E58" i="5"/>
  <c r="P58" i="5" s="1"/>
  <c r="Q57" i="5"/>
  <c r="F57" i="5"/>
  <c r="E57" i="5"/>
  <c r="P57" i="5" s="1"/>
  <c r="R56" i="5"/>
  <c r="Q56" i="5"/>
  <c r="F56" i="5"/>
  <c r="E56" i="5"/>
  <c r="P56" i="5" s="1"/>
  <c r="R55" i="5"/>
  <c r="Q55" i="5"/>
  <c r="F55" i="5"/>
  <c r="E55" i="5"/>
  <c r="Q54" i="5"/>
  <c r="R54" i="5"/>
  <c r="F54" i="5"/>
  <c r="E54" i="5"/>
  <c r="P54" i="5" s="1"/>
  <c r="R53" i="5"/>
  <c r="Q53" i="5"/>
  <c r="O53" i="5"/>
  <c r="F53" i="5"/>
  <c r="E53" i="5"/>
  <c r="P53" i="5" s="1"/>
  <c r="R52" i="5"/>
  <c r="Q52" i="5"/>
  <c r="F52" i="5"/>
  <c r="E52" i="5"/>
  <c r="O52" i="5" s="1"/>
  <c r="Q51" i="5"/>
  <c r="F51" i="5"/>
  <c r="E51" i="5"/>
  <c r="P51" i="5" s="1"/>
  <c r="R50" i="5"/>
  <c r="Q50" i="5"/>
  <c r="F50" i="5"/>
  <c r="E50" i="5"/>
  <c r="R49" i="5"/>
  <c r="Q49" i="5"/>
  <c r="F49" i="5"/>
  <c r="E49" i="5"/>
  <c r="P49" i="5" s="1"/>
  <c r="Q48" i="5"/>
  <c r="R48" i="5"/>
  <c r="F48" i="5"/>
  <c r="E48" i="5"/>
  <c r="P48" i="5" s="1"/>
  <c r="R47" i="5"/>
  <c r="Q47" i="5"/>
  <c r="F47" i="5"/>
  <c r="E47" i="5"/>
  <c r="O47" i="5" s="1"/>
  <c r="Q46" i="5"/>
  <c r="F46" i="5"/>
  <c r="E46" i="5"/>
  <c r="P46" i="5" s="1"/>
  <c r="R45" i="5"/>
  <c r="Q45" i="5"/>
  <c r="F45" i="5"/>
  <c r="E45" i="5"/>
  <c r="Q44" i="5"/>
  <c r="R44" i="5"/>
  <c r="F44" i="5"/>
  <c r="E44" i="5"/>
  <c r="P44" i="5" s="1"/>
  <c r="R43" i="5"/>
  <c r="Q43" i="5"/>
  <c r="F43" i="5"/>
  <c r="E43" i="5"/>
  <c r="P43" i="5" s="1"/>
  <c r="R42" i="5"/>
  <c r="Q42" i="5"/>
  <c r="F42" i="5"/>
  <c r="E42" i="5"/>
  <c r="O42" i="5" s="1"/>
  <c r="Q41" i="5"/>
  <c r="F41" i="5"/>
  <c r="E41" i="5"/>
  <c r="P41" i="5" s="1"/>
  <c r="R40" i="5"/>
  <c r="Q40" i="5"/>
  <c r="F40" i="5"/>
  <c r="E40" i="5"/>
  <c r="R39" i="5"/>
  <c r="Q39" i="5"/>
  <c r="F39" i="5"/>
  <c r="E39" i="5"/>
  <c r="P39" i="5" s="1"/>
  <c r="R38" i="5"/>
  <c r="Q38" i="5"/>
  <c r="F38" i="5"/>
  <c r="E38" i="5"/>
  <c r="P38" i="5" s="1"/>
  <c r="R37" i="5"/>
  <c r="Q37" i="5"/>
  <c r="F37" i="5"/>
  <c r="E37" i="5"/>
  <c r="P37" i="5" s="1"/>
  <c r="R36" i="5"/>
  <c r="Q36" i="5"/>
  <c r="F36" i="5"/>
  <c r="E36" i="5"/>
  <c r="P36" i="5" s="1"/>
  <c r="R35" i="5"/>
  <c r="Q35" i="5"/>
  <c r="F35" i="5"/>
  <c r="E35" i="5"/>
  <c r="O35" i="5" s="1"/>
  <c r="R34" i="5"/>
  <c r="Q34" i="5"/>
  <c r="F34" i="5"/>
  <c r="E34" i="5"/>
  <c r="O34" i="5" s="1"/>
  <c r="R33" i="5"/>
  <c r="Q33" i="5"/>
  <c r="F33" i="5"/>
  <c r="E33" i="5"/>
  <c r="O33" i="5" s="1"/>
  <c r="Q32" i="5"/>
  <c r="F32" i="5"/>
  <c r="E32" i="5"/>
  <c r="P32" i="5" s="1"/>
  <c r="R31" i="5"/>
  <c r="Q31" i="5"/>
  <c r="F31" i="5"/>
  <c r="E31" i="5"/>
  <c r="R30" i="5"/>
  <c r="Q30" i="5"/>
  <c r="F30" i="5"/>
  <c r="E30" i="5"/>
  <c r="P30" i="5" s="1"/>
  <c r="R29" i="5"/>
  <c r="Q29" i="5"/>
  <c r="F29" i="5"/>
  <c r="E29" i="5"/>
  <c r="P29" i="5" s="1"/>
  <c r="R28" i="5"/>
  <c r="Q28" i="5"/>
  <c r="O28" i="5"/>
  <c r="F28" i="5"/>
  <c r="E28" i="5"/>
  <c r="P28" i="5" s="1"/>
  <c r="R27" i="5"/>
  <c r="Q27" i="5"/>
  <c r="F27" i="5"/>
  <c r="E27" i="5"/>
  <c r="P27" i="5" s="1"/>
  <c r="R26" i="5"/>
  <c r="Q26" i="5"/>
  <c r="F26" i="5"/>
  <c r="E26" i="5"/>
  <c r="O26" i="5" s="1"/>
  <c r="Q25" i="5"/>
  <c r="R25" i="5"/>
  <c r="F25" i="5"/>
  <c r="E25" i="5"/>
  <c r="P25" i="5" s="1"/>
  <c r="R24" i="5"/>
  <c r="Q24" i="5"/>
  <c r="F24" i="5"/>
  <c r="E24" i="5"/>
  <c r="P24" i="5" s="1"/>
  <c r="R23" i="5"/>
  <c r="Q23" i="5"/>
  <c r="F23" i="5"/>
  <c r="E23" i="5"/>
  <c r="P23" i="5" s="1"/>
  <c r="R22" i="5"/>
  <c r="Q22" i="5"/>
  <c r="F22" i="5"/>
  <c r="E22" i="5"/>
  <c r="P22" i="5" s="1"/>
  <c r="R21" i="5"/>
  <c r="Q21" i="5"/>
  <c r="P21" i="5"/>
  <c r="F21" i="5"/>
  <c r="E21" i="5"/>
  <c r="O21" i="5" s="1"/>
  <c r="R20" i="5"/>
  <c r="Q20" i="5"/>
  <c r="O20" i="5"/>
  <c r="F20" i="5"/>
  <c r="E20" i="5"/>
  <c r="P20" i="5" s="1"/>
  <c r="R19" i="5"/>
  <c r="Q19" i="5"/>
  <c r="F19" i="5"/>
  <c r="E19" i="5"/>
  <c r="O19" i="5" s="1"/>
  <c r="R18" i="5"/>
  <c r="Q18" i="5"/>
  <c r="F18" i="5"/>
  <c r="E18" i="5"/>
  <c r="P18" i="5" s="1"/>
  <c r="R17" i="5"/>
  <c r="Q17" i="5"/>
  <c r="F17" i="5"/>
  <c r="E17" i="5"/>
  <c r="R16" i="5"/>
  <c r="Q16" i="5"/>
  <c r="F16" i="5"/>
  <c r="E16" i="5"/>
  <c r="P16" i="5" s="1"/>
  <c r="R15" i="5"/>
  <c r="Q15" i="5"/>
  <c r="F15" i="5"/>
  <c r="E15" i="5"/>
  <c r="P15" i="5" s="1"/>
  <c r="R14" i="5"/>
  <c r="Q14" i="5"/>
  <c r="P14" i="5"/>
  <c r="F14" i="5"/>
  <c r="E14" i="5"/>
  <c r="O14" i="5" s="1"/>
  <c r="R13" i="5"/>
  <c r="Q13" i="5"/>
  <c r="F13" i="5"/>
  <c r="E13" i="5"/>
  <c r="P13" i="5" s="1"/>
  <c r="R12" i="5"/>
  <c r="Q12" i="5"/>
  <c r="F12" i="5"/>
  <c r="E12" i="5"/>
  <c r="O12" i="5" s="1"/>
  <c r="R11" i="5"/>
  <c r="Q11" i="5"/>
  <c r="F11" i="5"/>
  <c r="E11" i="5"/>
  <c r="P11" i="5" s="1"/>
  <c r="Q10" i="5"/>
  <c r="F10" i="5"/>
  <c r="E10" i="5"/>
  <c r="P10" i="5" s="1"/>
  <c r="R9" i="5"/>
  <c r="Q9" i="5"/>
  <c r="F9" i="5"/>
  <c r="E9" i="5"/>
  <c r="P9" i="5" s="1"/>
  <c r="R8" i="5"/>
  <c r="Q8" i="5"/>
  <c r="F8" i="5"/>
  <c r="E8" i="5"/>
  <c r="O16" i="5" l="1"/>
  <c r="O30" i="5"/>
  <c r="O105" i="5"/>
  <c r="P118" i="5"/>
  <c r="O120" i="5"/>
  <c r="O131" i="5"/>
  <c r="O160" i="5"/>
  <c r="O13" i="5"/>
  <c r="O27" i="5"/>
  <c r="O56" i="5"/>
  <c r="O60" i="5"/>
  <c r="O173" i="5"/>
  <c r="O109" i="5"/>
  <c r="O192" i="5"/>
  <c r="O210" i="5"/>
  <c r="P113" i="5"/>
  <c r="O115" i="5"/>
  <c r="P124" i="5"/>
  <c r="P26" i="5"/>
  <c r="P35" i="5"/>
  <c r="P76" i="5"/>
  <c r="O196" i="5"/>
  <c r="O178" i="5"/>
  <c r="P101" i="5"/>
  <c r="P127" i="5"/>
  <c r="P122" i="5"/>
  <c r="O119" i="5"/>
  <c r="O114" i="5"/>
  <c r="P103" i="5"/>
  <c r="O97" i="5"/>
  <c r="O230" i="5"/>
  <c r="P224" i="5"/>
  <c r="O202" i="5"/>
  <c r="O163" i="5"/>
  <c r="P153" i="5"/>
  <c r="G145" i="5"/>
  <c r="L145" i="5"/>
  <c r="K145" i="5"/>
  <c r="H289" i="5"/>
  <c r="H284" i="5" s="1"/>
  <c r="I289" i="5" s="1"/>
  <c r="D287" i="5"/>
  <c r="D289" i="5" s="1"/>
  <c r="D284" i="5" s="1"/>
  <c r="P148" i="5"/>
  <c r="P91" i="5"/>
  <c r="O80" i="5"/>
  <c r="O78" i="5"/>
  <c r="O73" i="5"/>
  <c r="O54" i="5"/>
  <c r="O49" i="5"/>
  <c r="P34" i="5"/>
  <c r="G7" i="5"/>
  <c r="P12" i="5"/>
  <c r="H7" i="5"/>
  <c r="I137" i="5" s="1"/>
  <c r="I285" i="5" s="1"/>
  <c r="D7" i="5"/>
  <c r="C7" i="5"/>
  <c r="G289" i="5"/>
  <c r="G284" i="5" s="1"/>
  <c r="H145" i="5"/>
  <c r="I276" i="5" s="1"/>
  <c r="I287" i="5" s="1"/>
  <c r="O209" i="5"/>
  <c r="O218" i="5"/>
  <c r="O221" i="5"/>
  <c r="O205" i="5"/>
  <c r="O212" i="5"/>
  <c r="P259" i="5"/>
  <c r="O146" i="5"/>
  <c r="O155" i="5"/>
  <c r="O165" i="5"/>
  <c r="O177" i="5"/>
  <c r="O182" i="5"/>
  <c r="O232" i="5"/>
  <c r="O235" i="5"/>
  <c r="O241" i="5"/>
  <c r="O154" i="5"/>
  <c r="P158" i="5"/>
  <c r="O168" i="5"/>
  <c r="P187" i="5"/>
  <c r="P194" i="5"/>
  <c r="P197" i="5"/>
  <c r="O204" i="5"/>
  <c r="P208" i="5"/>
  <c r="P217" i="5"/>
  <c r="O225" i="5"/>
  <c r="P226" i="5"/>
  <c r="O228" i="5"/>
  <c r="O244" i="5"/>
  <c r="O247" i="5"/>
  <c r="O250" i="5"/>
  <c r="P253" i="5"/>
  <c r="O261" i="5"/>
  <c r="O264" i="5"/>
  <c r="P267" i="5"/>
  <c r="O270" i="5"/>
  <c r="O273" i="5"/>
  <c r="P147" i="5"/>
  <c r="O229" i="5"/>
  <c r="O268" i="5"/>
  <c r="P271" i="5"/>
  <c r="O274" i="5"/>
  <c r="O169" i="5"/>
  <c r="O238" i="5"/>
  <c r="P245" i="5"/>
  <c r="C289" i="5"/>
  <c r="C284" i="5" s="1"/>
  <c r="O162" i="5"/>
  <c r="O149" i="5"/>
  <c r="P171" i="5"/>
  <c r="P176" i="5"/>
  <c r="P181" i="5"/>
  <c r="O200" i="5"/>
  <c r="O203" i="5"/>
  <c r="O207" i="5"/>
  <c r="O211" i="5"/>
  <c r="O216" i="5"/>
  <c r="O220" i="5"/>
  <c r="O231" i="5"/>
  <c r="O240" i="5"/>
  <c r="O156" i="5"/>
  <c r="O159" i="5"/>
  <c r="O185" i="5"/>
  <c r="O188" i="5"/>
  <c r="P195" i="5"/>
  <c r="O233" i="5"/>
  <c r="O236" i="5"/>
  <c r="O242" i="5"/>
  <c r="O166" i="5"/>
  <c r="O248" i="5"/>
  <c r="O254" i="5"/>
  <c r="O265" i="5"/>
  <c r="C145" i="5"/>
  <c r="O172" i="5"/>
  <c r="O191" i="5"/>
  <c r="O161" i="5"/>
  <c r="O164" i="5"/>
  <c r="O190" i="5"/>
  <c r="L285" i="5"/>
  <c r="L289" i="5" s="1"/>
  <c r="L284" i="5" s="1"/>
  <c r="O23" i="5"/>
  <c r="O37" i="5"/>
  <c r="O65" i="5"/>
  <c r="O85" i="5"/>
  <c r="O51" i="5"/>
  <c r="P59" i="5"/>
  <c r="O62" i="5"/>
  <c r="O70" i="5"/>
  <c r="O75" i="5"/>
  <c r="O90" i="5"/>
  <c r="O107" i="5"/>
  <c r="O112" i="5"/>
  <c r="O11" i="5"/>
  <c r="O36" i="5"/>
  <c r="O39" i="5"/>
  <c r="O22" i="5"/>
  <c r="O25" i="5"/>
  <c r="O44" i="5"/>
  <c r="O102" i="5"/>
  <c r="O133" i="5"/>
  <c r="O41" i="5"/>
  <c r="O43" i="5"/>
  <c r="O46" i="5"/>
  <c r="O58" i="5"/>
  <c r="P64" i="5"/>
  <c r="P84" i="5"/>
  <c r="P96" i="5"/>
  <c r="O135" i="5"/>
  <c r="O61" i="5"/>
  <c r="P69" i="5"/>
  <c r="P52" i="5"/>
  <c r="O83" i="5"/>
  <c r="O88" i="5"/>
  <c r="O92" i="5"/>
  <c r="O95" i="5"/>
  <c r="O98" i="5"/>
  <c r="O116" i="5"/>
  <c r="O121" i="5"/>
  <c r="O125" i="5"/>
  <c r="O32" i="5"/>
  <c r="P31" i="5"/>
  <c r="O31" i="5"/>
  <c r="O18" i="5"/>
  <c r="O24" i="5"/>
  <c r="P45" i="5"/>
  <c r="O45" i="5"/>
  <c r="R46" i="5"/>
  <c r="O71" i="5"/>
  <c r="O74" i="5"/>
  <c r="O87" i="5"/>
  <c r="O94" i="5"/>
  <c r="O100" i="5"/>
  <c r="O111" i="5"/>
  <c r="P128" i="5"/>
  <c r="O128" i="5"/>
  <c r="P136" i="5"/>
  <c r="O136" i="5"/>
  <c r="P199" i="5"/>
  <c r="O199" i="5"/>
  <c r="P40" i="5"/>
  <c r="O40" i="5"/>
  <c r="P8" i="5"/>
  <c r="O8" i="5"/>
  <c r="F137" i="5"/>
  <c r="F285" i="5" s="1"/>
  <c r="O15" i="5"/>
  <c r="P33" i="5"/>
  <c r="P42" i="5"/>
  <c r="O48" i="5"/>
  <c r="P50" i="5"/>
  <c r="O50" i="5"/>
  <c r="R51" i="5"/>
  <c r="R63" i="5"/>
  <c r="R117" i="5"/>
  <c r="F276" i="5"/>
  <c r="O9" i="5"/>
  <c r="P17" i="5"/>
  <c r="O17" i="5"/>
  <c r="P99" i="5"/>
  <c r="O99" i="5"/>
  <c r="K285" i="5"/>
  <c r="K289" i="5" s="1"/>
  <c r="J289" i="5" s="1"/>
  <c r="J137" i="5"/>
  <c r="R152" i="5"/>
  <c r="O152" i="5"/>
  <c r="R175" i="5"/>
  <c r="O175" i="5"/>
  <c r="R180" i="5"/>
  <c r="O180" i="5"/>
  <c r="R32" i="5"/>
  <c r="P47" i="5"/>
  <c r="P55" i="5"/>
  <c r="O55" i="5"/>
  <c r="R67" i="5"/>
  <c r="O67" i="5"/>
  <c r="O86" i="5"/>
  <c r="O89" i="5"/>
  <c r="P104" i="5"/>
  <c r="O104" i="5"/>
  <c r="R105" i="5"/>
  <c r="O110" i="5"/>
  <c r="O130" i="5"/>
  <c r="P132" i="5"/>
  <c r="O132" i="5"/>
  <c r="M7" i="5"/>
  <c r="M285" i="5"/>
  <c r="P174" i="5"/>
  <c r="O174" i="5"/>
  <c r="P179" i="5"/>
  <c r="O179" i="5"/>
  <c r="P184" i="5"/>
  <c r="O184" i="5"/>
  <c r="P19" i="5"/>
  <c r="O29" i="5"/>
  <c r="O38" i="5"/>
  <c r="O72" i="5"/>
  <c r="O79" i="5"/>
  <c r="Q137" i="5"/>
  <c r="O151" i="5"/>
  <c r="R41" i="5"/>
  <c r="R57" i="5"/>
  <c r="O57" i="5"/>
  <c r="O66" i="5"/>
  <c r="O82" i="5"/>
  <c r="O129" i="5"/>
  <c r="E137" i="5"/>
  <c r="O126" i="5"/>
  <c r="O134" i="5"/>
  <c r="P150" i="5"/>
  <c r="O150" i="5"/>
  <c r="O193" i="5"/>
  <c r="R114" i="5"/>
  <c r="R119" i="5"/>
  <c r="E276" i="5"/>
  <c r="M287" i="5"/>
  <c r="O157" i="5"/>
  <c r="O186" i="5"/>
  <c r="O201" i="5"/>
  <c r="O234" i="5"/>
  <c r="R236" i="5"/>
  <c r="O258" i="5"/>
  <c r="O257" i="5"/>
  <c r="O262" i="5"/>
  <c r="O214" i="5"/>
  <c r="O223" i="5"/>
  <c r="Q276" i="5"/>
  <c r="O213" i="5"/>
  <c r="O222" i="5"/>
  <c r="O227" i="5"/>
  <c r="O237" i="5"/>
  <c r="O256" i="5"/>
  <c r="J276" i="5"/>
  <c r="O246" i="5"/>
  <c r="O251" i="5"/>
  <c r="N263" i="4"/>
  <c r="N125" i="4"/>
  <c r="N260" i="4"/>
  <c r="N123" i="4"/>
  <c r="N257" i="4"/>
  <c r="N119" i="4"/>
  <c r="N253" i="4"/>
  <c r="N117" i="4"/>
  <c r="N114" i="4"/>
  <c r="N250" i="4"/>
  <c r="N112" i="4"/>
  <c r="N247" i="4"/>
  <c r="N109" i="4"/>
  <c r="N245" i="4"/>
  <c r="N105" i="4"/>
  <c r="N241" i="4"/>
  <c r="N102" i="4"/>
  <c r="N239" i="4"/>
  <c r="N100" i="4"/>
  <c r="N235" i="4"/>
  <c r="N97" i="4"/>
  <c r="N233" i="4"/>
  <c r="N94" i="4"/>
  <c r="N231" i="4"/>
  <c r="N92" i="4"/>
  <c r="N229" i="4"/>
  <c r="N89" i="4"/>
  <c r="N225" i="4"/>
  <c r="N85" i="4"/>
  <c r="N222" i="4"/>
  <c r="N83" i="4"/>
  <c r="N219" i="4"/>
  <c r="N81" i="4"/>
  <c r="I145" i="5" l="1"/>
  <c r="I284" i="5"/>
  <c r="I7" i="5"/>
  <c r="J287" i="5"/>
  <c r="J145" i="5"/>
  <c r="Q287" i="5"/>
  <c r="Q145" i="5"/>
  <c r="M289" i="5"/>
  <c r="M284" i="5" s="1"/>
  <c r="E7" i="5"/>
  <c r="E285" i="5"/>
  <c r="J285" i="5"/>
  <c r="J7" i="5"/>
  <c r="F145" i="5"/>
  <c r="F287" i="5"/>
  <c r="P137" i="5"/>
  <c r="E145" i="5"/>
  <c r="P276" i="5"/>
  <c r="E287" i="5"/>
  <c r="Q285" i="5"/>
  <c r="Q7" i="5"/>
  <c r="K284" i="5"/>
  <c r="J284" i="5"/>
  <c r="Q289" i="5"/>
  <c r="Q284" i="5" s="1"/>
  <c r="F7" i="5"/>
  <c r="N79" i="4"/>
  <c r="P285" i="5" l="1"/>
  <c r="P7" i="5"/>
  <c r="P287" i="5"/>
  <c r="P145" i="5"/>
  <c r="F289" i="5"/>
  <c r="F284" i="5" s="1"/>
  <c r="E289" i="5"/>
  <c r="N213" i="4"/>
  <c r="N77" i="4"/>
  <c r="N209" i="4"/>
  <c r="Q74" i="4"/>
  <c r="N74" i="4"/>
  <c r="R74" i="4" s="1"/>
  <c r="F74" i="4"/>
  <c r="E74" i="4"/>
  <c r="P74" i="4" s="1"/>
  <c r="R73" i="4"/>
  <c r="Q73" i="4"/>
  <c r="P73" i="4"/>
  <c r="F73" i="4"/>
  <c r="E73" i="4"/>
  <c r="O73" i="4" s="1"/>
  <c r="R72" i="4"/>
  <c r="Q72" i="4"/>
  <c r="P72" i="4"/>
  <c r="O72" i="4"/>
  <c r="F72" i="4"/>
  <c r="E72" i="4"/>
  <c r="R71" i="4"/>
  <c r="Q71" i="4"/>
  <c r="F71" i="4"/>
  <c r="E71" i="4"/>
  <c r="O71" i="4" s="1"/>
  <c r="N206" i="4"/>
  <c r="N70" i="4"/>
  <c r="N203" i="4"/>
  <c r="E203" i="4"/>
  <c r="N67" i="4"/>
  <c r="N200" i="4"/>
  <c r="N65" i="4"/>
  <c r="N196" i="4"/>
  <c r="N63" i="4"/>
  <c r="N193" i="4"/>
  <c r="N60" i="4"/>
  <c r="N189" i="4"/>
  <c r="N57" i="4"/>
  <c r="N186" i="4"/>
  <c r="E284" i="5" l="1"/>
  <c r="P289" i="5"/>
  <c r="P284" i="5" s="1"/>
  <c r="P71" i="4"/>
  <c r="O74" i="4"/>
  <c r="N54" i="4" l="1"/>
  <c r="N182" i="4"/>
  <c r="N51" i="4"/>
  <c r="N180" i="4"/>
  <c r="N48" i="4" l="1"/>
  <c r="N177" i="4"/>
  <c r="N46" i="4"/>
  <c r="N175" i="4"/>
  <c r="N44" i="4"/>
  <c r="N172" i="4"/>
  <c r="N41" i="4"/>
  <c r="N169" i="4" l="1"/>
  <c r="N37" i="4"/>
  <c r="N166" i="4"/>
  <c r="N32" i="4"/>
  <c r="N164" i="4"/>
  <c r="N28" i="4"/>
  <c r="N160" i="4"/>
  <c r="N25" i="4"/>
  <c r="N158" i="4"/>
  <c r="N22" i="4"/>
  <c r="N155" i="4"/>
  <c r="N152" i="4"/>
  <c r="N18" i="4"/>
  <c r="N14" i="4" l="1"/>
  <c r="N149" i="4"/>
  <c r="N10" i="4"/>
  <c r="P279" i="4"/>
  <c r="M275" i="4"/>
  <c r="M286" i="4" s="1"/>
  <c r="L275" i="4"/>
  <c r="L286" i="4" s="1"/>
  <c r="K275" i="4"/>
  <c r="K286" i="4" s="1"/>
  <c r="H275" i="4"/>
  <c r="H145" i="4" s="1"/>
  <c r="G275" i="4"/>
  <c r="G286" i="4" s="1"/>
  <c r="D275" i="4"/>
  <c r="D286" i="4" s="1"/>
  <c r="C275" i="4"/>
  <c r="C286" i="4" s="1"/>
  <c r="R274" i="4"/>
  <c r="Q274" i="4"/>
  <c r="P274" i="4"/>
  <c r="O274" i="4"/>
  <c r="F274" i="4"/>
  <c r="E274" i="4"/>
  <c r="R273" i="4"/>
  <c r="Q273" i="4"/>
  <c r="P273" i="4"/>
  <c r="O273" i="4"/>
  <c r="F273" i="4"/>
  <c r="E273" i="4"/>
  <c r="R272" i="4"/>
  <c r="Q272" i="4"/>
  <c r="F272" i="4"/>
  <c r="E272" i="4"/>
  <c r="P272" i="4" s="1"/>
  <c r="R271" i="4"/>
  <c r="Q271" i="4"/>
  <c r="F271" i="4"/>
  <c r="E271" i="4"/>
  <c r="R270" i="4"/>
  <c r="Q270" i="4"/>
  <c r="P270" i="4"/>
  <c r="O270" i="4"/>
  <c r="F270" i="4"/>
  <c r="E270" i="4"/>
  <c r="R269" i="4"/>
  <c r="Q269" i="4"/>
  <c r="F269" i="4"/>
  <c r="E269" i="4"/>
  <c r="P269" i="4" s="1"/>
  <c r="R268" i="4"/>
  <c r="Q268" i="4"/>
  <c r="F268" i="4"/>
  <c r="E268" i="4"/>
  <c r="P268" i="4" s="1"/>
  <c r="R267" i="4"/>
  <c r="Q267" i="4"/>
  <c r="F267" i="4"/>
  <c r="E267" i="4"/>
  <c r="R266" i="4"/>
  <c r="Q266" i="4"/>
  <c r="P266" i="4"/>
  <c r="O266" i="4"/>
  <c r="F266" i="4"/>
  <c r="E266" i="4"/>
  <c r="R265" i="4"/>
  <c r="Q265" i="4"/>
  <c r="F265" i="4"/>
  <c r="E265" i="4"/>
  <c r="P265" i="4" s="1"/>
  <c r="R264" i="4"/>
  <c r="Q264" i="4"/>
  <c r="O264" i="4"/>
  <c r="F264" i="4"/>
  <c r="E264" i="4"/>
  <c r="P264" i="4" s="1"/>
  <c r="R263" i="4"/>
  <c r="Q263" i="4"/>
  <c r="F263" i="4"/>
  <c r="E263" i="4"/>
  <c r="R262" i="4"/>
  <c r="Q262" i="4"/>
  <c r="F262" i="4"/>
  <c r="E262" i="4"/>
  <c r="P262" i="4" s="1"/>
  <c r="Q261" i="4"/>
  <c r="R261" i="4"/>
  <c r="F261" i="4"/>
  <c r="E261" i="4"/>
  <c r="P261" i="4" s="1"/>
  <c r="R260" i="4"/>
  <c r="Q260" i="4"/>
  <c r="F260" i="4"/>
  <c r="E260" i="4"/>
  <c r="O260" i="4" s="1"/>
  <c r="Q259" i="4"/>
  <c r="F259" i="4"/>
  <c r="E259" i="4"/>
  <c r="P259" i="4" s="1"/>
  <c r="R258" i="4"/>
  <c r="Q258" i="4"/>
  <c r="F258" i="4"/>
  <c r="E258" i="4"/>
  <c r="R257" i="4"/>
  <c r="Q257" i="4"/>
  <c r="F257" i="4"/>
  <c r="E257" i="4"/>
  <c r="P257" i="4" s="1"/>
  <c r="R256" i="4"/>
  <c r="Q256" i="4"/>
  <c r="P256" i="4"/>
  <c r="O256" i="4"/>
  <c r="F256" i="4"/>
  <c r="E256" i="4"/>
  <c r="Q255" i="4"/>
  <c r="R255" i="4"/>
  <c r="F255" i="4"/>
  <c r="E255" i="4"/>
  <c r="P255" i="4" s="1"/>
  <c r="R254" i="4"/>
  <c r="Q254" i="4"/>
  <c r="F254" i="4"/>
  <c r="E254" i="4"/>
  <c r="R253" i="4"/>
  <c r="Q253" i="4"/>
  <c r="F253" i="4"/>
  <c r="E253" i="4"/>
  <c r="O253" i="4" s="1"/>
  <c r="R252" i="4"/>
  <c r="Q252" i="4"/>
  <c r="P252" i="4"/>
  <c r="O252" i="4"/>
  <c r="F252" i="4"/>
  <c r="E252" i="4"/>
  <c r="Q251" i="4"/>
  <c r="R251" i="4"/>
  <c r="F251" i="4"/>
  <c r="E251" i="4"/>
  <c r="P251" i="4" s="1"/>
  <c r="R250" i="4"/>
  <c r="Q250" i="4"/>
  <c r="F250" i="4"/>
  <c r="E250" i="4"/>
  <c r="P250" i="4" s="1"/>
  <c r="R249" i="4"/>
  <c r="Q249" i="4"/>
  <c r="F249" i="4"/>
  <c r="E249" i="4"/>
  <c r="R248" i="4"/>
  <c r="Q248" i="4"/>
  <c r="P248" i="4"/>
  <c r="F248" i="4"/>
  <c r="E248" i="4"/>
  <c r="O248" i="4" s="1"/>
  <c r="R247" i="4"/>
  <c r="Q247" i="4"/>
  <c r="F247" i="4"/>
  <c r="E247" i="4"/>
  <c r="P247" i="4" s="1"/>
  <c r="Q246" i="4"/>
  <c r="R246" i="4"/>
  <c r="F246" i="4"/>
  <c r="E246" i="4"/>
  <c r="P246" i="4" s="1"/>
  <c r="R245" i="4"/>
  <c r="Q245" i="4"/>
  <c r="F245" i="4"/>
  <c r="E245" i="4"/>
  <c r="P245" i="4" s="1"/>
  <c r="R244" i="4"/>
  <c r="Q244" i="4"/>
  <c r="F244" i="4"/>
  <c r="E244" i="4"/>
  <c r="R243" i="4"/>
  <c r="Q243" i="4"/>
  <c r="P243" i="4"/>
  <c r="O243" i="4"/>
  <c r="F243" i="4"/>
  <c r="E243" i="4"/>
  <c r="R242" i="4"/>
  <c r="Q242" i="4"/>
  <c r="P242" i="4"/>
  <c r="F242" i="4"/>
  <c r="E242" i="4"/>
  <c r="O242" i="4" s="1"/>
  <c r="Q241" i="4"/>
  <c r="R241" i="4"/>
  <c r="F241" i="4"/>
  <c r="E241" i="4"/>
  <c r="P241" i="4" s="1"/>
  <c r="R240" i="4"/>
  <c r="Q240" i="4"/>
  <c r="F240" i="4"/>
  <c r="E240" i="4"/>
  <c r="R239" i="4"/>
  <c r="Q239" i="4"/>
  <c r="F239" i="4"/>
  <c r="E239" i="4"/>
  <c r="P239" i="4" s="1"/>
  <c r="R238" i="4"/>
  <c r="Q238" i="4"/>
  <c r="F238" i="4"/>
  <c r="E238" i="4"/>
  <c r="P238" i="4" s="1"/>
  <c r="R237" i="4"/>
  <c r="Q237" i="4"/>
  <c r="F237" i="4"/>
  <c r="E237" i="4"/>
  <c r="O237" i="4" s="1"/>
  <c r="R236" i="4"/>
  <c r="Q236" i="4"/>
  <c r="F236" i="4"/>
  <c r="E236" i="4"/>
  <c r="P236" i="4" s="1"/>
  <c r="R235" i="4"/>
  <c r="Q235" i="4"/>
  <c r="F235" i="4"/>
  <c r="E235" i="4"/>
  <c r="P235" i="4" s="1"/>
  <c r="R234" i="4"/>
  <c r="Q234" i="4"/>
  <c r="P234" i="4"/>
  <c r="O234" i="4"/>
  <c r="F234" i="4"/>
  <c r="E234" i="4"/>
  <c r="R233" i="4"/>
  <c r="Q233" i="4"/>
  <c r="F233" i="4"/>
  <c r="E233" i="4"/>
  <c r="P233" i="4" s="1"/>
  <c r="Q232" i="4"/>
  <c r="O232" i="4"/>
  <c r="R232" i="4"/>
  <c r="F232" i="4"/>
  <c r="E232" i="4"/>
  <c r="P232" i="4" s="1"/>
  <c r="R231" i="4"/>
  <c r="Q231" i="4"/>
  <c r="F231" i="4"/>
  <c r="E231" i="4"/>
  <c r="P231" i="4" s="1"/>
  <c r="R230" i="4"/>
  <c r="Q230" i="4"/>
  <c r="F230" i="4"/>
  <c r="E230" i="4"/>
  <c r="P230" i="4" s="1"/>
  <c r="R229" i="4"/>
  <c r="Q229" i="4"/>
  <c r="F229" i="4"/>
  <c r="E229" i="4"/>
  <c r="P229" i="4" s="1"/>
  <c r="Q228" i="4"/>
  <c r="P228" i="4"/>
  <c r="O228" i="4"/>
  <c r="F228" i="4"/>
  <c r="E228" i="4"/>
  <c r="R227" i="4"/>
  <c r="Q227" i="4"/>
  <c r="F227" i="4"/>
  <c r="E227" i="4"/>
  <c r="P227" i="4" s="1"/>
  <c r="Q226" i="4"/>
  <c r="R226" i="4"/>
  <c r="F226" i="4"/>
  <c r="E226" i="4"/>
  <c r="P226" i="4" s="1"/>
  <c r="R225" i="4"/>
  <c r="Q225" i="4"/>
  <c r="F225" i="4"/>
  <c r="E225" i="4"/>
  <c r="R224" i="4"/>
  <c r="Q224" i="4"/>
  <c r="P224" i="4"/>
  <c r="F224" i="4"/>
  <c r="E224" i="4"/>
  <c r="O224" i="4" s="1"/>
  <c r="R223" i="4"/>
  <c r="Q223" i="4"/>
  <c r="P223" i="4"/>
  <c r="O223" i="4"/>
  <c r="F223" i="4"/>
  <c r="E223" i="4"/>
  <c r="R222" i="4"/>
  <c r="Q222" i="4"/>
  <c r="F222" i="4"/>
  <c r="E222" i="4"/>
  <c r="O222" i="4" s="1"/>
  <c r="R221" i="4"/>
  <c r="Q221" i="4"/>
  <c r="F221" i="4"/>
  <c r="E221" i="4"/>
  <c r="P221" i="4" s="1"/>
  <c r="R220" i="4"/>
  <c r="Q220" i="4"/>
  <c r="F220" i="4"/>
  <c r="E220" i="4"/>
  <c r="R219" i="4"/>
  <c r="Q219" i="4"/>
  <c r="F219" i="4"/>
  <c r="E219" i="4"/>
  <c r="P219" i="4" s="1"/>
  <c r="Q218" i="4"/>
  <c r="P218" i="4"/>
  <c r="R218" i="4"/>
  <c r="F218" i="4"/>
  <c r="E218" i="4"/>
  <c r="R217" i="4"/>
  <c r="Q217" i="4"/>
  <c r="F217" i="4"/>
  <c r="E217" i="4"/>
  <c r="P217" i="4" s="1"/>
  <c r="R216" i="4"/>
  <c r="Q216" i="4"/>
  <c r="F216" i="4"/>
  <c r="E216" i="4"/>
  <c r="R215" i="4"/>
  <c r="Q215" i="4"/>
  <c r="F215" i="4"/>
  <c r="E215" i="4"/>
  <c r="O215" i="4" s="1"/>
  <c r="R214" i="4"/>
  <c r="Q214" i="4"/>
  <c r="F214" i="4"/>
  <c r="E214" i="4"/>
  <c r="P214" i="4" s="1"/>
  <c r="R213" i="4"/>
  <c r="Q213" i="4"/>
  <c r="F213" i="4"/>
  <c r="E213" i="4"/>
  <c r="P213" i="4" s="1"/>
  <c r="R212" i="4"/>
  <c r="Q212" i="4"/>
  <c r="F212" i="4"/>
  <c r="E212" i="4"/>
  <c r="P212" i="4" s="1"/>
  <c r="R211" i="4"/>
  <c r="Q211" i="4"/>
  <c r="O211" i="4"/>
  <c r="F211" i="4"/>
  <c r="E211" i="4"/>
  <c r="P211" i="4" s="1"/>
  <c r="R210" i="4"/>
  <c r="Q210" i="4"/>
  <c r="F210" i="4"/>
  <c r="E210" i="4"/>
  <c r="O210" i="4" s="1"/>
  <c r="R209" i="4"/>
  <c r="Q209" i="4"/>
  <c r="F209" i="4"/>
  <c r="E209" i="4"/>
  <c r="P209" i="4" s="1"/>
  <c r="Q208" i="4"/>
  <c r="R208" i="4"/>
  <c r="F208" i="4"/>
  <c r="E208" i="4"/>
  <c r="P208" i="4" s="1"/>
  <c r="R207" i="4"/>
  <c r="Q207" i="4"/>
  <c r="O207" i="4"/>
  <c r="F207" i="4"/>
  <c r="E207" i="4"/>
  <c r="P207" i="4" s="1"/>
  <c r="R206" i="4"/>
  <c r="Q206" i="4"/>
  <c r="F206" i="4"/>
  <c r="E206" i="4"/>
  <c r="R205" i="4"/>
  <c r="Q205" i="4"/>
  <c r="O205" i="4"/>
  <c r="F205" i="4"/>
  <c r="E205" i="4"/>
  <c r="P205" i="4" s="1"/>
  <c r="R204" i="4"/>
  <c r="Q204" i="4"/>
  <c r="P204" i="4"/>
  <c r="F204" i="4"/>
  <c r="E204" i="4"/>
  <c r="O204" i="4" s="1"/>
  <c r="Q203" i="4"/>
  <c r="R203" i="4"/>
  <c r="F203" i="4"/>
  <c r="P203" i="4"/>
  <c r="R202" i="4"/>
  <c r="Q202" i="4"/>
  <c r="O202" i="4"/>
  <c r="F202" i="4"/>
  <c r="E202" i="4"/>
  <c r="P202" i="4" s="1"/>
  <c r="R201" i="4"/>
  <c r="Q201" i="4"/>
  <c r="F201" i="4"/>
  <c r="E201" i="4"/>
  <c r="R200" i="4"/>
  <c r="Q200" i="4"/>
  <c r="F200" i="4"/>
  <c r="E200" i="4"/>
  <c r="P200" i="4" s="1"/>
  <c r="R199" i="4"/>
  <c r="Q199" i="4"/>
  <c r="F199" i="4"/>
  <c r="E199" i="4"/>
  <c r="P199" i="4" s="1"/>
  <c r="R198" i="4"/>
  <c r="Q198" i="4"/>
  <c r="F198" i="4"/>
  <c r="E198" i="4"/>
  <c r="P198" i="4" s="1"/>
  <c r="Q197" i="4"/>
  <c r="F197" i="4"/>
  <c r="E197" i="4"/>
  <c r="P197" i="4" s="1"/>
  <c r="R196" i="4"/>
  <c r="Q196" i="4"/>
  <c r="F196" i="4"/>
  <c r="E196" i="4"/>
  <c r="R195" i="4"/>
  <c r="Q195" i="4"/>
  <c r="F195" i="4"/>
  <c r="E195" i="4"/>
  <c r="P195" i="4" s="1"/>
  <c r="Q194" i="4"/>
  <c r="P194" i="4"/>
  <c r="R194" i="4"/>
  <c r="F194" i="4"/>
  <c r="E194" i="4"/>
  <c r="R193" i="4"/>
  <c r="Q193" i="4"/>
  <c r="F193" i="4"/>
  <c r="E193" i="4"/>
  <c r="O193" i="4" s="1"/>
  <c r="R192" i="4"/>
  <c r="Q192" i="4"/>
  <c r="F192" i="4"/>
  <c r="E192" i="4"/>
  <c r="R191" i="4"/>
  <c r="Q191" i="4"/>
  <c r="F191" i="4"/>
  <c r="E191" i="4"/>
  <c r="O191" i="4" s="1"/>
  <c r="R190" i="4"/>
  <c r="Q190" i="4"/>
  <c r="P190" i="4"/>
  <c r="O190" i="4"/>
  <c r="F190" i="4"/>
  <c r="E190" i="4"/>
  <c r="Q189" i="4"/>
  <c r="R189" i="4"/>
  <c r="F189" i="4"/>
  <c r="E189" i="4"/>
  <c r="P189" i="4" s="1"/>
  <c r="R188" i="4"/>
  <c r="Q188" i="4"/>
  <c r="F188" i="4"/>
  <c r="E188" i="4"/>
  <c r="O188" i="4" s="1"/>
  <c r="R187" i="4"/>
  <c r="Q187" i="4"/>
  <c r="F187" i="4"/>
  <c r="E187" i="4"/>
  <c r="P187" i="4" s="1"/>
  <c r="R186" i="4"/>
  <c r="Q186" i="4"/>
  <c r="F186" i="4"/>
  <c r="E186" i="4"/>
  <c r="R185" i="4"/>
  <c r="Q185" i="4"/>
  <c r="P185" i="4"/>
  <c r="F185" i="4"/>
  <c r="E185" i="4"/>
  <c r="O185" i="4" s="1"/>
  <c r="Q184" i="4"/>
  <c r="R184" i="4"/>
  <c r="F184" i="4"/>
  <c r="E184" i="4"/>
  <c r="P184" i="4" s="1"/>
  <c r="R183" i="4"/>
  <c r="Q183" i="4"/>
  <c r="F183" i="4"/>
  <c r="E183" i="4"/>
  <c r="P183" i="4" s="1"/>
  <c r="R182" i="4"/>
  <c r="Q182" i="4"/>
  <c r="F182" i="4"/>
  <c r="E182" i="4"/>
  <c r="R181" i="4"/>
  <c r="Q181" i="4"/>
  <c r="F181" i="4"/>
  <c r="E181" i="4"/>
  <c r="P181" i="4" s="1"/>
  <c r="Q180" i="4"/>
  <c r="R180" i="4"/>
  <c r="F180" i="4"/>
  <c r="E180" i="4"/>
  <c r="P180" i="4" s="1"/>
  <c r="R179" i="4"/>
  <c r="Q179" i="4"/>
  <c r="F179" i="4"/>
  <c r="E179" i="4"/>
  <c r="P179" i="4" s="1"/>
  <c r="Q178" i="4"/>
  <c r="R178" i="4"/>
  <c r="F178" i="4"/>
  <c r="E178" i="4"/>
  <c r="P178" i="4" s="1"/>
  <c r="R177" i="4"/>
  <c r="Q177" i="4"/>
  <c r="F177" i="4"/>
  <c r="E177" i="4"/>
  <c r="R176" i="4"/>
  <c r="Q176" i="4"/>
  <c r="O176" i="4"/>
  <c r="F176" i="4"/>
  <c r="E176" i="4"/>
  <c r="P176" i="4" s="1"/>
  <c r="R175" i="4"/>
  <c r="Q175" i="4"/>
  <c r="F175" i="4"/>
  <c r="E175" i="4"/>
  <c r="P175" i="4" s="1"/>
  <c r="Q174" i="4"/>
  <c r="P174" i="4"/>
  <c r="R174" i="4"/>
  <c r="F174" i="4"/>
  <c r="E174" i="4"/>
  <c r="R173" i="4"/>
  <c r="Q173" i="4"/>
  <c r="P173" i="4"/>
  <c r="F173" i="4"/>
  <c r="E173" i="4"/>
  <c r="O173" i="4" s="1"/>
  <c r="R172" i="4"/>
  <c r="Q172" i="4"/>
  <c r="F172" i="4"/>
  <c r="E172" i="4"/>
  <c r="R171" i="4"/>
  <c r="Q171" i="4"/>
  <c r="O171" i="4"/>
  <c r="F171" i="4"/>
  <c r="E171" i="4"/>
  <c r="P171" i="4" s="1"/>
  <c r="Q170" i="4"/>
  <c r="P170" i="4"/>
  <c r="R170" i="4"/>
  <c r="F170" i="4"/>
  <c r="E170" i="4"/>
  <c r="R169" i="4"/>
  <c r="Q169" i="4"/>
  <c r="F169" i="4"/>
  <c r="E169" i="4"/>
  <c r="P169" i="4" s="1"/>
  <c r="R168" i="4"/>
  <c r="Q168" i="4"/>
  <c r="F168" i="4"/>
  <c r="E168" i="4"/>
  <c r="P168" i="4" s="1"/>
  <c r="R167" i="4"/>
  <c r="Q167" i="4"/>
  <c r="F167" i="4"/>
  <c r="E167" i="4"/>
  <c r="O167" i="4" s="1"/>
  <c r="Q166" i="4"/>
  <c r="R166" i="4"/>
  <c r="F166" i="4"/>
  <c r="E166" i="4"/>
  <c r="P166" i="4" s="1"/>
  <c r="R165" i="4"/>
  <c r="Q165" i="4"/>
  <c r="P165" i="4"/>
  <c r="F165" i="4"/>
  <c r="E165" i="4"/>
  <c r="O165" i="4" s="1"/>
  <c r="R164" i="4"/>
  <c r="Q164" i="4"/>
  <c r="F164" i="4"/>
  <c r="E164" i="4"/>
  <c r="O164" i="4" s="1"/>
  <c r="R163" i="4"/>
  <c r="Q163" i="4"/>
  <c r="F163" i="4"/>
  <c r="E163" i="4"/>
  <c r="R162" i="4"/>
  <c r="Q162" i="4"/>
  <c r="P162" i="4"/>
  <c r="O162" i="4"/>
  <c r="F162" i="4"/>
  <c r="E162" i="4"/>
  <c r="R161" i="4"/>
  <c r="Q161" i="4"/>
  <c r="F161" i="4"/>
  <c r="E161" i="4"/>
  <c r="O161" i="4" s="1"/>
  <c r="Q160" i="4"/>
  <c r="R160" i="4"/>
  <c r="F160" i="4"/>
  <c r="E160" i="4"/>
  <c r="P160" i="4" s="1"/>
  <c r="R159" i="4"/>
  <c r="Q159" i="4"/>
  <c r="O159" i="4"/>
  <c r="F159" i="4"/>
  <c r="E159" i="4"/>
  <c r="P159" i="4" s="1"/>
  <c r="R158" i="4"/>
  <c r="Q158" i="4"/>
  <c r="F158" i="4"/>
  <c r="E158" i="4"/>
  <c r="P158" i="4" s="1"/>
  <c r="R157" i="4"/>
  <c r="Q157" i="4"/>
  <c r="O157" i="4"/>
  <c r="F157" i="4"/>
  <c r="E157" i="4"/>
  <c r="P157" i="4" s="1"/>
  <c r="R156" i="4"/>
  <c r="Q156" i="4"/>
  <c r="F156" i="4"/>
  <c r="E156" i="4"/>
  <c r="P156" i="4" s="1"/>
  <c r="R155" i="4"/>
  <c r="Q155" i="4"/>
  <c r="F155" i="4"/>
  <c r="E155" i="4"/>
  <c r="P155" i="4" s="1"/>
  <c r="R154" i="4"/>
  <c r="Q154" i="4"/>
  <c r="F154" i="4"/>
  <c r="E154" i="4"/>
  <c r="R153" i="4"/>
  <c r="Q153" i="4"/>
  <c r="O153" i="4"/>
  <c r="F153" i="4"/>
  <c r="E153" i="4"/>
  <c r="P153" i="4" s="1"/>
  <c r="R152" i="4"/>
  <c r="Q152" i="4"/>
  <c r="F152" i="4"/>
  <c r="E152" i="4"/>
  <c r="P152" i="4" s="1"/>
  <c r="R151" i="4"/>
  <c r="Q151" i="4"/>
  <c r="P151" i="4"/>
  <c r="O151" i="4"/>
  <c r="F151" i="4"/>
  <c r="E151" i="4"/>
  <c r="R150" i="4"/>
  <c r="Q150" i="4"/>
  <c r="O150" i="4"/>
  <c r="F150" i="4"/>
  <c r="E150" i="4"/>
  <c r="P150" i="4" s="1"/>
  <c r="R149" i="4"/>
  <c r="Q149" i="4"/>
  <c r="F149" i="4"/>
  <c r="E149" i="4"/>
  <c r="P149" i="4" s="1"/>
  <c r="R148" i="4"/>
  <c r="Q148" i="4"/>
  <c r="P148" i="4"/>
  <c r="O148" i="4"/>
  <c r="F148" i="4"/>
  <c r="E148" i="4"/>
  <c r="R147" i="4"/>
  <c r="Q147" i="4"/>
  <c r="P147" i="4"/>
  <c r="F147" i="4"/>
  <c r="E147" i="4"/>
  <c r="R146" i="4"/>
  <c r="Q146" i="4"/>
  <c r="F146" i="4"/>
  <c r="E146" i="4"/>
  <c r="P146" i="4" s="1"/>
  <c r="P141" i="4"/>
  <c r="M137" i="4"/>
  <c r="M284" i="4" s="1"/>
  <c r="L137" i="4"/>
  <c r="L284" i="4" s="1"/>
  <c r="K137" i="4"/>
  <c r="K7" i="4" s="1"/>
  <c r="H137" i="4"/>
  <c r="H284" i="4" s="1"/>
  <c r="G137" i="4"/>
  <c r="G284" i="4" s="1"/>
  <c r="D137" i="4"/>
  <c r="D284" i="4" s="1"/>
  <c r="C137" i="4"/>
  <c r="C284" i="4" s="1"/>
  <c r="R136" i="4"/>
  <c r="Q136" i="4"/>
  <c r="P136" i="4"/>
  <c r="O136" i="4"/>
  <c r="F136" i="4"/>
  <c r="E136" i="4"/>
  <c r="R135" i="4"/>
  <c r="Q135" i="4"/>
  <c r="F135" i="4"/>
  <c r="E135" i="4"/>
  <c r="R134" i="4"/>
  <c r="Q134" i="4"/>
  <c r="P134" i="4"/>
  <c r="O134" i="4"/>
  <c r="F134" i="4"/>
  <c r="E134" i="4"/>
  <c r="R133" i="4"/>
  <c r="Q133" i="4"/>
  <c r="P133" i="4"/>
  <c r="O133" i="4"/>
  <c r="F133" i="4"/>
  <c r="E133" i="4"/>
  <c r="R132" i="4"/>
  <c r="Q132" i="4"/>
  <c r="F132" i="4"/>
  <c r="E132" i="4"/>
  <c r="P132" i="4" s="1"/>
  <c r="R131" i="4"/>
  <c r="Q131" i="4"/>
  <c r="F131" i="4"/>
  <c r="E131" i="4"/>
  <c r="R130" i="4"/>
  <c r="Q130" i="4"/>
  <c r="P130" i="4"/>
  <c r="O130" i="4"/>
  <c r="F130" i="4"/>
  <c r="E130" i="4"/>
  <c r="R129" i="4"/>
  <c r="Q129" i="4"/>
  <c r="F129" i="4"/>
  <c r="E129" i="4"/>
  <c r="P129" i="4" s="1"/>
  <c r="R128" i="4"/>
  <c r="Q128" i="4"/>
  <c r="P128" i="4"/>
  <c r="O128" i="4"/>
  <c r="F128" i="4"/>
  <c r="E128" i="4"/>
  <c r="R127" i="4"/>
  <c r="Q127" i="4"/>
  <c r="F127" i="4"/>
  <c r="E127" i="4"/>
  <c r="R126" i="4"/>
  <c r="Q126" i="4"/>
  <c r="P126" i="4"/>
  <c r="O126" i="4"/>
  <c r="F126" i="4"/>
  <c r="E126" i="4"/>
  <c r="R125" i="4"/>
  <c r="Q125" i="4"/>
  <c r="F125" i="4"/>
  <c r="E125" i="4"/>
  <c r="P125" i="4" s="1"/>
  <c r="Q124" i="4"/>
  <c r="R124" i="4"/>
  <c r="F124" i="4"/>
  <c r="E124" i="4"/>
  <c r="P124" i="4" s="1"/>
  <c r="R123" i="4"/>
  <c r="Q123" i="4"/>
  <c r="F123" i="4"/>
  <c r="E123" i="4"/>
  <c r="P123" i="4" s="1"/>
  <c r="R122" i="4"/>
  <c r="Q122" i="4"/>
  <c r="P122" i="4"/>
  <c r="F122" i="4"/>
  <c r="E122" i="4"/>
  <c r="O122" i="4" s="1"/>
  <c r="Q121" i="4"/>
  <c r="O121" i="4"/>
  <c r="F121" i="4"/>
  <c r="E121" i="4"/>
  <c r="P121" i="4" s="1"/>
  <c r="R120" i="4"/>
  <c r="Q120" i="4"/>
  <c r="F120" i="4"/>
  <c r="E120" i="4"/>
  <c r="O120" i="4" s="1"/>
  <c r="R119" i="4"/>
  <c r="Q119" i="4"/>
  <c r="F119" i="4"/>
  <c r="E119" i="4"/>
  <c r="P119" i="4" s="1"/>
  <c r="R118" i="4"/>
  <c r="Q118" i="4"/>
  <c r="F118" i="4"/>
  <c r="E118" i="4"/>
  <c r="R117" i="4"/>
  <c r="Q117" i="4"/>
  <c r="F117" i="4"/>
  <c r="E117" i="4"/>
  <c r="O117" i="4" s="1"/>
  <c r="R116" i="4"/>
  <c r="Q116" i="4"/>
  <c r="F116" i="4"/>
  <c r="E116" i="4"/>
  <c r="P116" i="4" s="1"/>
  <c r="R115" i="4"/>
  <c r="Q115" i="4"/>
  <c r="F115" i="4"/>
  <c r="E115" i="4"/>
  <c r="P115" i="4" s="1"/>
  <c r="R114" i="4"/>
  <c r="Q114" i="4"/>
  <c r="F114" i="4"/>
  <c r="E114" i="4"/>
  <c r="P114" i="4" s="1"/>
  <c r="R113" i="4"/>
  <c r="Q113" i="4"/>
  <c r="F113" i="4"/>
  <c r="E113" i="4"/>
  <c r="O113" i="4" s="1"/>
  <c r="R112" i="4"/>
  <c r="Q112" i="4"/>
  <c r="F112" i="4"/>
  <c r="E112" i="4"/>
  <c r="P112" i="4" s="1"/>
  <c r="R111" i="4"/>
  <c r="Q111" i="4"/>
  <c r="P111" i="4"/>
  <c r="F111" i="4"/>
  <c r="E111" i="4"/>
  <c r="O111" i="4" s="1"/>
  <c r="R110" i="4"/>
  <c r="Q110" i="4"/>
  <c r="O110" i="4"/>
  <c r="F110" i="4"/>
  <c r="E110" i="4"/>
  <c r="P110" i="4" s="1"/>
  <c r="R109" i="4"/>
  <c r="Q109" i="4"/>
  <c r="F109" i="4"/>
  <c r="E109" i="4"/>
  <c r="R108" i="4"/>
  <c r="Q108" i="4"/>
  <c r="P108" i="4"/>
  <c r="F108" i="4"/>
  <c r="E108" i="4"/>
  <c r="O108" i="4" s="1"/>
  <c r="R107" i="4"/>
  <c r="Q107" i="4"/>
  <c r="O107" i="4"/>
  <c r="F107" i="4"/>
  <c r="E107" i="4"/>
  <c r="P107" i="4" s="1"/>
  <c r="R106" i="4"/>
  <c r="Q106" i="4"/>
  <c r="F106" i="4"/>
  <c r="E106" i="4"/>
  <c r="P106" i="4" s="1"/>
  <c r="Q105" i="4"/>
  <c r="R105" i="4"/>
  <c r="F105" i="4"/>
  <c r="E105" i="4"/>
  <c r="P105" i="4" s="1"/>
  <c r="R104" i="4"/>
  <c r="Q104" i="4"/>
  <c r="F104" i="4"/>
  <c r="E104" i="4"/>
  <c r="R103" i="4"/>
  <c r="Q103" i="4"/>
  <c r="P103" i="4"/>
  <c r="O103" i="4"/>
  <c r="F103" i="4"/>
  <c r="E103" i="4"/>
  <c r="R102" i="4"/>
  <c r="Q102" i="4"/>
  <c r="F102" i="4"/>
  <c r="E102" i="4"/>
  <c r="P102" i="4" s="1"/>
  <c r="R101" i="4"/>
  <c r="Q101" i="4"/>
  <c r="F101" i="4"/>
  <c r="E101" i="4"/>
  <c r="P101" i="4" s="1"/>
  <c r="R100" i="4"/>
  <c r="Q100" i="4"/>
  <c r="F100" i="4"/>
  <c r="E100" i="4"/>
  <c r="P100" i="4" s="1"/>
  <c r="R99" i="4"/>
  <c r="Q99" i="4"/>
  <c r="F99" i="4"/>
  <c r="E99" i="4"/>
  <c r="R98" i="4"/>
  <c r="Q98" i="4"/>
  <c r="O98" i="4"/>
  <c r="F98" i="4"/>
  <c r="E98" i="4"/>
  <c r="P98" i="4" s="1"/>
  <c r="R97" i="4"/>
  <c r="Q97" i="4"/>
  <c r="F97" i="4"/>
  <c r="E97" i="4"/>
  <c r="P97" i="4" s="1"/>
  <c r="R96" i="4"/>
  <c r="Q96" i="4"/>
  <c r="P96" i="4"/>
  <c r="O96" i="4"/>
  <c r="F96" i="4"/>
  <c r="E96" i="4"/>
  <c r="R95" i="4"/>
  <c r="Q95" i="4"/>
  <c r="F95" i="4"/>
  <c r="E95" i="4"/>
  <c r="P95" i="4" s="1"/>
  <c r="R94" i="4"/>
  <c r="Q94" i="4"/>
  <c r="F94" i="4"/>
  <c r="E94" i="4"/>
  <c r="R93" i="4"/>
  <c r="Q93" i="4"/>
  <c r="P93" i="4"/>
  <c r="O93" i="4"/>
  <c r="F93" i="4"/>
  <c r="E93" i="4"/>
  <c r="Q92" i="4"/>
  <c r="F92" i="4"/>
  <c r="E92" i="4"/>
  <c r="P92" i="4" s="1"/>
  <c r="R91" i="4"/>
  <c r="Q91" i="4"/>
  <c r="F91" i="4"/>
  <c r="E91" i="4"/>
  <c r="O91" i="4" s="1"/>
  <c r="R90" i="4"/>
  <c r="Q90" i="4"/>
  <c r="F90" i="4"/>
  <c r="E90" i="4"/>
  <c r="P90" i="4" s="1"/>
  <c r="R89" i="4"/>
  <c r="Q89" i="4"/>
  <c r="F89" i="4"/>
  <c r="E89" i="4"/>
  <c r="R88" i="4"/>
  <c r="Q88" i="4"/>
  <c r="F88" i="4"/>
  <c r="E88" i="4"/>
  <c r="O88" i="4" s="1"/>
  <c r="R87" i="4"/>
  <c r="Q87" i="4"/>
  <c r="P87" i="4"/>
  <c r="O87" i="4"/>
  <c r="F87" i="4"/>
  <c r="E87" i="4"/>
  <c r="R86" i="4"/>
  <c r="Q86" i="4"/>
  <c r="F86" i="4"/>
  <c r="E86" i="4"/>
  <c r="P86" i="4" s="1"/>
  <c r="Q85" i="4"/>
  <c r="R85" i="4"/>
  <c r="F85" i="4"/>
  <c r="E85" i="4"/>
  <c r="P85" i="4" s="1"/>
  <c r="R84" i="4"/>
  <c r="Q84" i="4"/>
  <c r="F84" i="4"/>
  <c r="E84" i="4"/>
  <c r="R83" i="4"/>
  <c r="Q83" i="4"/>
  <c r="F83" i="4"/>
  <c r="E83" i="4"/>
  <c r="O83" i="4" s="1"/>
  <c r="R82" i="4"/>
  <c r="Q82" i="4"/>
  <c r="P82" i="4"/>
  <c r="O82" i="4"/>
  <c r="F82" i="4"/>
  <c r="E82" i="4"/>
  <c r="Q81" i="4"/>
  <c r="R81" i="4"/>
  <c r="F81" i="4"/>
  <c r="E81" i="4"/>
  <c r="P81" i="4" s="1"/>
  <c r="R80" i="4"/>
  <c r="Q80" i="4"/>
  <c r="F80" i="4"/>
  <c r="E80" i="4"/>
  <c r="P80" i="4" s="1"/>
  <c r="R79" i="4"/>
  <c r="Q79" i="4"/>
  <c r="F79" i="4"/>
  <c r="E79" i="4"/>
  <c r="O79" i="4" s="1"/>
  <c r="Q78" i="4"/>
  <c r="P78" i="4"/>
  <c r="O78" i="4"/>
  <c r="F78" i="4"/>
  <c r="E78" i="4"/>
  <c r="R77" i="4"/>
  <c r="Q77" i="4"/>
  <c r="F77" i="4"/>
  <c r="E77" i="4"/>
  <c r="O77" i="4" s="1"/>
  <c r="R76" i="4"/>
  <c r="Q76" i="4"/>
  <c r="F76" i="4"/>
  <c r="E76" i="4"/>
  <c r="P76" i="4" s="1"/>
  <c r="Q75" i="4"/>
  <c r="F75" i="4"/>
  <c r="E75" i="4"/>
  <c r="P75" i="4" s="1"/>
  <c r="R70" i="4"/>
  <c r="Q70" i="4"/>
  <c r="F70" i="4"/>
  <c r="E70" i="4"/>
  <c r="P70" i="4" s="1"/>
  <c r="R69" i="4"/>
  <c r="Q69" i="4"/>
  <c r="F69" i="4"/>
  <c r="E69" i="4"/>
  <c r="O69" i="4" s="1"/>
  <c r="R68" i="4"/>
  <c r="Q68" i="4"/>
  <c r="P68" i="4"/>
  <c r="O68" i="4"/>
  <c r="F68" i="4"/>
  <c r="E68" i="4"/>
  <c r="Q67" i="4"/>
  <c r="R67" i="4"/>
  <c r="F67" i="4"/>
  <c r="E67" i="4"/>
  <c r="P67" i="4" s="1"/>
  <c r="R66" i="4"/>
  <c r="Q66" i="4"/>
  <c r="F66" i="4"/>
  <c r="E66" i="4"/>
  <c r="P66" i="4" s="1"/>
  <c r="R65" i="4"/>
  <c r="Q65" i="4"/>
  <c r="F65" i="4"/>
  <c r="E65" i="4"/>
  <c r="R64" i="4"/>
  <c r="Q64" i="4"/>
  <c r="F64" i="4"/>
  <c r="E64" i="4"/>
  <c r="P64" i="4" s="1"/>
  <c r="R63" i="4"/>
  <c r="Q63" i="4"/>
  <c r="F63" i="4"/>
  <c r="E63" i="4"/>
  <c r="P63" i="4" s="1"/>
  <c r="R62" i="4"/>
  <c r="Q62" i="4"/>
  <c r="P62" i="4"/>
  <c r="O62" i="4"/>
  <c r="F62" i="4"/>
  <c r="E62" i="4"/>
  <c r="R61" i="4"/>
  <c r="Q61" i="4"/>
  <c r="O61" i="4"/>
  <c r="F61" i="4"/>
  <c r="E61" i="4"/>
  <c r="P61" i="4" s="1"/>
  <c r="R60" i="4"/>
  <c r="Q60" i="4"/>
  <c r="F60" i="4"/>
  <c r="E60" i="4"/>
  <c r="R59" i="4"/>
  <c r="Q59" i="4"/>
  <c r="P59" i="4"/>
  <c r="O59" i="4"/>
  <c r="F59" i="4"/>
  <c r="E59" i="4"/>
  <c r="R58" i="4"/>
  <c r="Q58" i="4"/>
  <c r="F58" i="4"/>
  <c r="E58" i="4"/>
  <c r="O58" i="4" s="1"/>
  <c r="Q57" i="4"/>
  <c r="R57" i="4"/>
  <c r="F57" i="4"/>
  <c r="E57" i="4"/>
  <c r="P57" i="4" s="1"/>
  <c r="R56" i="4"/>
  <c r="Q56" i="4"/>
  <c r="F56" i="4"/>
  <c r="E56" i="4"/>
  <c r="O56" i="4" s="1"/>
  <c r="R55" i="4"/>
  <c r="Q55" i="4"/>
  <c r="F55" i="4"/>
  <c r="E55" i="4"/>
  <c r="O55" i="4" s="1"/>
  <c r="R54" i="4"/>
  <c r="Q54" i="4"/>
  <c r="F54" i="4"/>
  <c r="E54" i="4"/>
  <c r="P54" i="4" s="1"/>
  <c r="Q53" i="4"/>
  <c r="F53" i="4"/>
  <c r="E53" i="4"/>
  <c r="P53" i="4" s="1"/>
  <c r="R52" i="4"/>
  <c r="Q52" i="4"/>
  <c r="F52" i="4"/>
  <c r="E52" i="4"/>
  <c r="O52" i="4" s="1"/>
  <c r="R51" i="4"/>
  <c r="Q51" i="4"/>
  <c r="O51" i="4"/>
  <c r="F51" i="4"/>
  <c r="E51" i="4"/>
  <c r="P51" i="4" s="1"/>
  <c r="R50" i="4"/>
  <c r="Q50" i="4"/>
  <c r="F50" i="4"/>
  <c r="E50" i="4"/>
  <c r="O50" i="4" s="1"/>
  <c r="Q49" i="4"/>
  <c r="F49" i="4"/>
  <c r="E49" i="4"/>
  <c r="P49" i="4" s="1"/>
  <c r="R48" i="4"/>
  <c r="Q48" i="4"/>
  <c r="F48" i="4"/>
  <c r="E48" i="4"/>
  <c r="O48" i="4" s="1"/>
  <c r="Q47" i="4"/>
  <c r="R47" i="4"/>
  <c r="F47" i="4"/>
  <c r="E47" i="4"/>
  <c r="P47" i="4" s="1"/>
  <c r="R46" i="4"/>
  <c r="Q46" i="4"/>
  <c r="F46" i="4"/>
  <c r="E46" i="4"/>
  <c r="O46" i="4" s="1"/>
  <c r="R45" i="4"/>
  <c r="Q45" i="4"/>
  <c r="F45" i="4"/>
  <c r="E45" i="4"/>
  <c r="O45" i="4" s="1"/>
  <c r="Q44" i="4"/>
  <c r="R44" i="4"/>
  <c r="F44" i="4"/>
  <c r="E44" i="4"/>
  <c r="P44" i="4" s="1"/>
  <c r="R43" i="4"/>
  <c r="Q43" i="4"/>
  <c r="P43" i="4"/>
  <c r="O43" i="4"/>
  <c r="F43" i="4"/>
  <c r="E43" i="4"/>
  <c r="R42" i="4"/>
  <c r="Q42" i="4"/>
  <c r="F42" i="4"/>
  <c r="E42" i="4"/>
  <c r="O42" i="4" s="1"/>
  <c r="R41" i="4"/>
  <c r="Q41" i="4"/>
  <c r="F41" i="4"/>
  <c r="E41" i="4"/>
  <c r="P41" i="4" s="1"/>
  <c r="R40" i="4"/>
  <c r="Q40" i="4"/>
  <c r="F40" i="4"/>
  <c r="E40" i="4"/>
  <c r="O40" i="4" s="1"/>
  <c r="R39" i="4"/>
  <c r="Q39" i="4"/>
  <c r="P39" i="4"/>
  <c r="O39" i="4"/>
  <c r="F39" i="4"/>
  <c r="E39" i="4"/>
  <c r="R38" i="4"/>
  <c r="Q38" i="4"/>
  <c r="F38" i="4"/>
  <c r="E38" i="4"/>
  <c r="O38" i="4" s="1"/>
  <c r="R37" i="4"/>
  <c r="Q37" i="4"/>
  <c r="F37" i="4"/>
  <c r="E37" i="4"/>
  <c r="P37" i="4" s="1"/>
  <c r="R36" i="4"/>
  <c r="Q36" i="4"/>
  <c r="F36" i="4"/>
  <c r="E36" i="4"/>
  <c r="P36" i="4" s="1"/>
  <c r="R35" i="4"/>
  <c r="Q35" i="4"/>
  <c r="F35" i="4"/>
  <c r="E35" i="4"/>
  <c r="P35" i="4" s="1"/>
  <c r="Q34" i="4"/>
  <c r="P34" i="4"/>
  <c r="R34" i="4"/>
  <c r="F34" i="4"/>
  <c r="E34" i="4"/>
  <c r="R33" i="4"/>
  <c r="Q33" i="4"/>
  <c r="F33" i="4"/>
  <c r="E33" i="4"/>
  <c r="P33" i="4" s="1"/>
  <c r="R32" i="4"/>
  <c r="Q32" i="4"/>
  <c r="F32" i="4"/>
  <c r="E32" i="4"/>
  <c r="P32" i="4" s="1"/>
  <c r="Q31" i="4"/>
  <c r="P31" i="4"/>
  <c r="F31" i="4"/>
  <c r="E31" i="4"/>
  <c r="R30" i="4"/>
  <c r="Q30" i="4"/>
  <c r="F30" i="4"/>
  <c r="E30" i="4"/>
  <c r="P30" i="4" s="1"/>
  <c r="R29" i="4"/>
  <c r="Q29" i="4"/>
  <c r="P29" i="4"/>
  <c r="O29" i="4"/>
  <c r="F29" i="4"/>
  <c r="E29" i="4"/>
  <c r="Q28" i="4"/>
  <c r="R28" i="4"/>
  <c r="F28" i="4"/>
  <c r="E28" i="4"/>
  <c r="P28" i="4" s="1"/>
  <c r="R27" i="4"/>
  <c r="Q27" i="4"/>
  <c r="F27" i="4"/>
  <c r="E27" i="4"/>
  <c r="P27" i="4" s="1"/>
  <c r="R26" i="4"/>
  <c r="Q26" i="4"/>
  <c r="F26" i="4"/>
  <c r="E26" i="4"/>
  <c r="P26" i="4" s="1"/>
  <c r="R25" i="4"/>
  <c r="Q25" i="4"/>
  <c r="F25" i="4"/>
  <c r="E25" i="4"/>
  <c r="P25" i="4" s="1"/>
  <c r="R24" i="4"/>
  <c r="Q24" i="4"/>
  <c r="F24" i="4"/>
  <c r="E24" i="4"/>
  <c r="P24" i="4" s="1"/>
  <c r="R23" i="4"/>
  <c r="Q23" i="4"/>
  <c r="P23" i="4"/>
  <c r="O23" i="4"/>
  <c r="F23" i="4"/>
  <c r="E23" i="4"/>
  <c r="R22" i="4"/>
  <c r="Q22" i="4"/>
  <c r="F22" i="4"/>
  <c r="E22" i="4"/>
  <c r="P22" i="4" s="1"/>
  <c r="R21" i="4"/>
  <c r="Q21" i="4"/>
  <c r="F21" i="4"/>
  <c r="E21" i="4"/>
  <c r="P21" i="4" s="1"/>
  <c r="R20" i="4"/>
  <c r="Q20" i="4"/>
  <c r="P20" i="4"/>
  <c r="O20" i="4"/>
  <c r="F20" i="4"/>
  <c r="E20" i="4"/>
  <c r="R19" i="4"/>
  <c r="Q19" i="4"/>
  <c r="F19" i="4"/>
  <c r="E19" i="4"/>
  <c r="O19" i="4" s="1"/>
  <c r="R18" i="4"/>
  <c r="Q18" i="4"/>
  <c r="F18" i="4"/>
  <c r="E18" i="4"/>
  <c r="P18" i="4" s="1"/>
  <c r="Q17" i="4"/>
  <c r="P17" i="4"/>
  <c r="O17" i="4"/>
  <c r="F17" i="4"/>
  <c r="E17" i="4"/>
  <c r="R16" i="4"/>
  <c r="Q16" i="4"/>
  <c r="F16" i="4"/>
  <c r="E16" i="4"/>
  <c r="P16" i="4" s="1"/>
  <c r="R15" i="4"/>
  <c r="Q15" i="4"/>
  <c r="P15" i="4"/>
  <c r="O15" i="4"/>
  <c r="F15" i="4"/>
  <c r="E15" i="4"/>
  <c r="Q14" i="4"/>
  <c r="R14" i="4"/>
  <c r="F14" i="4"/>
  <c r="E14" i="4"/>
  <c r="P14" i="4" s="1"/>
  <c r="R13" i="4"/>
  <c r="Q13" i="4"/>
  <c r="F13" i="4"/>
  <c r="E13" i="4"/>
  <c r="O13" i="4" s="1"/>
  <c r="R12" i="4"/>
  <c r="Q12" i="4"/>
  <c r="F12" i="4"/>
  <c r="E12" i="4"/>
  <c r="P12" i="4" s="1"/>
  <c r="R11" i="4"/>
  <c r="Q11" i="4"/>
  <c r="F11" i="4"/>
  <c r="E11" i="4"/>
  <c r="P11" i="4" s="1"/>
  <c r="Q10" i="4"/>
  <c r="F10" i="4"/>
  <c r="E10" i="4"/>
  <c r="P10" i="4" s="1"/>
  <c r="R9" i="4"/>
  <c r="Q9" i="4"/>
  <c r="P9" i="4"/>
  <c r="F9" i="4"/>
  <c r="E9" i="4"/>
  <c r="O9" i="4" s="1"/>
  <c r="R8" i="4"/>
  <c r="Q8" i="4"/>
  <c r="F8" i="4"/>
  <c r="E8" i="4"/>
  <c r="O125" i="4" l="1"/>
  <c r="P260" i="4"/>
  <c r="O119" i="4"/>
  <c r="P253" i="4"/>
  <c r="O114" i="4"/>
  <c r="O112" i="4"/>
  <c r="O247" i="4"/>
  <c r="O92" i="4"/>
  <c r="P83" i="4"/>
  <c r="O219" i="4"/>
  <c r="O209" i="4"/>
  <c r="P210" i="4"/>
  <c r="P193" i="4"/>
  <c r="O54" i="4"/>
  <c r="O37" i="4"/>
  <c r="O166" i="4"/>
  <c r="C288" i="4"/>
  <c r="C283" i="4" s="1"/>
  <c r="C145" i="4"/>
  <c r="D7" i="4"/>
  <c r="M145" i="4"/>
  <c r="L145" i="4"/>
  <c r="G145" i="4"/>
  <c r="D288" i="4"/>
  <c r="D283" i="4" s="1"/>
  <c r="D145" i="4"/>
  <c r="L7" i="4"/>
  <c r="H7" i="4"/>
  <c r="I137" i="4" s="1"/>
  <c r="I284" i="4" s="1"/>
  <c r="F137" i="4"/>
  <c r="F284" i="4" s="1"/>
  <c r="E137" i="4"/>
  <c r="E284" i="4" s="1"/>
  <c r="G288" i="4"/>
  <c r="G283" i="4" s="1"/>
  <c r="M288" i="4"/>
  <c r="M283" i="4" s="1"/>
  <c r="H286" i="4"/>
  <c r="H288" i="4" s="1"/>
  <c r="H283" i="4" s="1"/>
  <c r="I288" i="4" s="1"/>
  <c r="P164" i="4"/>
  <c r="O175" i="4"/>
  <c r="O181" i="4"/>
  <c r="O195" i="4"/>
  <c r="O212" i="4"/>
  <c r="O217" i="4"/>
  <c r="O233" i="4"/>
  <c r="O239" i="4"/>
  <c r="O265" i="4"/>
  <c r="O152" i="4"/>
  <c r="P161" i="4"/>
  <c r="O169" i="4"/>
  <c r="O200" i="4"/>
  <c r="O214" i="4"/>
  <c r="O257" i="4"/>
  <c r="O262" i="4"/>
  <c r="Q275" i="4"/>
  <c r="Q145" i="4" s="1"/>
  <c r="O155" i="4"/>
  <c r="O183" i="4"/>
  <c r="O197" i="4"/>
  <c r="O199" i="4"/>
  <c r="P222" i="4"/>
  <c r="O230" i="4"/>
  <c r="O238" i="4"/>
  <c r="O180" i="4"/>
  <c r="O179" i="4"/>
  <c r="P188" i="4"/>
  <c r="O229" i="4"/>
  <c r="O235" i="4"/>
  <c r="O269" i="4"/>
  <c r="O147" i="4"/>
  <c r="P191" i="4"/>
  <c r="P237" i="4"/>
  <c r="I145" i="4"/>
  <c r="O31" i="4"/>
  <c r="O25" i="4"/>
  <c r="O33" i="4"/>
  <c r="P42" i="4"/>
  <c r="O49" i="4"/>
  <c r="P58" i="4"/>
  <c r="O75" i="4"/>
  <c r="O80" i="4"/>
  <c r="O90" i="4"/>
  <c r="O95" i="4"/>
  <c r="O116" i="4"/>
  <c r="P8" i="4"/>
  <c r="O102" i="4"/>
  <c r="P19" i="4"/>
  <c r="O53" i="4"/>
  <c r="O64" i="4"/>
  <c r="O101" i="4"/>
  <c r="P113" i="4"/>
  <c r="O8" i="4"/>
  <c r="P13" i="4"/>
  <c r="O27" i="4"/>
  <c r="O35" i="4"/>
  <c r="P46" i="4"/>
  <c r="O63" i="4"/>
  <c r="O66" i="4"/>
  <c r="P79" i="4"/>
  <c r="O97" i="4"/>
  <c r="O123" i="4"/>
  <c r="O11" i="4"/>
  <c r="P38" i="4"/>
  <c r="P50" i="4"/>
  <c r="O76" i="4"/>
  <c r="O21" i="4"/>
  <c r="O100" i="4"/>
  <c r="P88" i="4"/>
  <c r="P220" i="4"/>
  <c r="O220" i="4"/>
  <c r="R228" i="4"/>
  <c r="O240" i="4"/>
  <c r="P240" i="4"/>
  <c r="P267" i="4"/>
  <c r="O267" i="4"/>
  <c r="P40" i="4"/>
  <c r="R53" i="4"/>
  <c r="O163" i="4"/>
  <c r="P163" i="4"/>
  <c r="O178" i="4"/>
  <c r="O18" i="4"/>
  <c r="O47" i="4"/>
  <c r="P55" i="4"/>
  <c r="O65" i="4"/>
  <c r="P65" i="4"/>
  <c r="P69" i="4"/>
  <c r="O86" i="4"/>
  <c r="O104" i="4"/>
  <c r="P104" i="4"/>
  <c r="O115" i="4"/>
  <c r="O129" i="4"/>
  <c r="O132" i="4"/>
  <c r="O135" i="4"/>
  <c r="P135" i="4"/>
  <c r="K284" i="4"/>
  <c r="K288" i="4" s="1"/>
  <c r="J288" i="4" s="1"/>
  <c r="Q137" i="4"/>
  <c r="J137" i="4"/>
  <c r="O149" i="4"/>
  <c r="O156" i="4"/>
  <c r="O160" i="4"/>
  <c r="P167" i="4"/>
  <c r="O174" i="4"/>
  <c r="O177" i="4"/>
  <c r="P177" i="4"/>
  <c r="O187" i="4"/>
  <c r="O194" i="4"/>
  <c r="O213" i="4"/>
  <c r="O216" i="4"/>
  <c r="P216" i="4"/>
  <c r="O226" i="4"/>
  <c r="O236" i="4"/>
  <c r="O261" i="4"/>
  <c r="O254" i="4"/>
  <c r="P254" i="4"/>
  <c r="M7" i="4"/>
  <c r="O44" i="4"/>
  <c r="P48" i="4"/>
  <c r="P52" i="4"/>
  <c r="P56" i="4"/>
  <c r="P77" i="4"/>
  <c r="P91" i="4"/>
  <c r="O94" i="4"/>
  <c r="P94" i="4"/>
  <c r="P117" i="4"/>
  <c r="P120" i="4"/>
  <c r="R49" i="4"/>
  <c r="R78" i="4"/>
  <c r="R92" i="4"/>
  <c r="O105" i="4"/>
  <c r="R121" i="4"/>
  <c r="O246" i="4"/>
  <c r="P249" i="4"/>
  <c r="O249" i="4"/>
  <c r="P258" i="4"/>
  <c r="O258" i="4"/>
  <c r="O26" i="4"/>
  <c r="O30" i="4"/>
  <c r="C7" i="4"/>
  <c r="O14" i="4"/>
  <c r="O22" i="4"/>
  <c r="R31" i="4"/>
  <c r="O34" i="4"/>
  <c r="O89" i="4"/>
  <c r="P89" i="4"/>
  <c r="O118" i="4"/>
  <c r="P118" i="4"/>
  <c r="L288" i="4"/>
  <c r="L283" i="4" s="1"/>
  <c r="O170" i="4"/>
  <c r="O184" i="4"/>
  <c r="P196" i="4"/>
  <c r="O196" i="4"/>
  <c r="R197" i="4"/>
  <c r="O203" i="4"/>
  <c r="P206" i="4"/>
  <c r="O206" i="4"/>
  <c r="O225" i="4"/>
  <c r="P225" i="4"/>
  <c r="O245" i="4"/>
  <c r="O255" i="4"/>
  <c r="P263" i="4"/>
  <c r="O263" i="4"/>
  <c r="O272" i="4"/>
  <c r="P244" i="4"/>
  <c r="O244" i="4"/>
  <c r="O251" i="4"/>
  <c r="P271" i="4"/>
  <c r="O271" i="4"/>
  <c r="O131" i="4"/>
  <c r="P131" i="4"/>
  <c r="O85" i="4"/>
  <c r="O99" i="4"/>
  <c r="P99" i="4"/>
  <c r="E275" i="4"/>
  <c r="P275" i="4" s="1"/>
  <c r="O172" i="4"/>
  <c r="P172" i="4"/>
  <c r="O192" i="4"/>
  <c r="P192" i="4"/>
  <c r="O24" i="4"/>
  <c r="O32" i="4"/>
  <c r="O41" i="4"/>
  <c r="P45" i="4"/>
  <c r="O57" i="4"/>
  <c r="R75" i="4"/>
  <c r="O84" i="4"/>
  <c r="P84" i="4"/>
  <c r="O106" i="4"/>
  <c r="O127" i="4"/>
  <c r="P127" i="4"/>
  <c r="F275" i="4"/>
  <c r="O154" i="4"/>
  <c r="P154" i="4"/>
  <c r="O158" i="4"/>
  <c r="O182" i="4"/>
  <c r="P182" i="4"/>
  <c r="O189" i="4"/>
  <c r="O198" i="4"/>
  <c r="O221" i="4"/>
  <c r="O227" i="4"/>
  <c r="O231" i="4"/>
  <c r="O268" i="4"/>
  <c r="I275" i="4"/>
  <c r="I286" i="4" s="1"/>
  <c r="P186" i="4"/>
  <c r="O186" i="4"/>
  <c r="O60" i="4"/>
  <c r="P60" i="4"/>
  <c r="N275" i="4"/>
  <c r="O12" i="4"/>
  <c r="O16" i="4"/>
  <c r="G7" i="4"/>
  <c r="R17" i="4"/>
  <c r="O28" i="4"/>
  <c r="O36" i="4"/>
  <c r="O67" i="4"/>
  <c r="O70" i="4"/>
  <c r="O81" i="4"/>
  <c r="O109" i="4"/>
  <c r="P109" i="4"/>
  <c r="O124" i="4"/>
  <c r="K145" i="4"/>
  <c r="O146" i="4"/>
  <c r="O168" i="4"/>
  <c r="P201" i="4"/>
  <c r="O201" i="4"/>
  <c r="O208" i="4"/>
  <c r="P215" i="4"/>
  <c r="O218" i="4"/>
  <c r="O241" i="4"/>
  <c r="O250" i="4"/>
  <c r="O259" i="4"/>
  <c r="R259" i="4"/>
  <c r="J275" i="4"/>
  <c r="N261" i="3"/>
  <c r="N124" i="3"/>
  <c r="N259" i="3"/>
  <c r="N121" i="3"/>
  <c r="N255" i="3"/>
  <c r="N117" i="3"/>
  <c r="N251" i="3"/>
  <c r="N112" i="3"/>
  <c r="N248" i="3"/>
  <c r="N108" i="3"/>
  <c r="N246" i="3"/>
  <c r="N105" i="3"/>
  <c r="N241" i="3"/>
  <c r="N102" i="3"/>
  <c r="N238" i="3"/>
  <c r="N100" i="3"/>
  <c r="N235" i="3"/>
  <c r="Q286" i="4" l="1"/>
  <c r="I7" i="4"/>
  <c r="F7" i="4"/>
  <c r="P137" i="4"/>
  <c r="P7" i="4" s="1"/>
  <c r="E7" i="4"/>
  <c r="I283" i="4"/>
  <c r="N286" i="4"/>
  <c r="O275" i="4"/>
  <c r="R275" i="4"/>
  <c r="N145" i="4"/>
  <c r="J284" i="4"/>
  <c r="J7" i="4"/>
  <c r="K283" i="4"/>
  <c r="Q288" i="4"/>
  <c r="Q283" i="4" s="1"/>
  <c r="J283" i="4"/>
  <c r="E286" i="4"/>
  <c r="E288" i="4" s="1"/>
  <c r="E283" i="4" s="1"/>
  <c r="E145" i="4"/>
  <c r="P145" i="4"/>
  <c r="P286" i="4"/>
  <c r="F286" i="4"/>
  <c r="F288" i="4" s="1"/>
  <c r="F283" i="4" s="1"/>
  <c r="F145" i="4"/>
  <c r="Q284" i="4"/>
  <c r="Q7" i="4"/>
  <c r="J145" i="4"/>
  <c r="J286" i="4"/>
  <c r="N98" i="3"/>
  <c r="N232" i="3"/>
  <c r="N95" i="3"/>
  <c r="N230" i="3"/>
  <c r="N92" i="3"/>
  <c r="N228" i="3"/>
  <c r="N90" i="3"/>
  <c r="N226" i="3"/>
  <c r="N88" i="3"/>
  <c r="N221" i="3"/>
  <c r="N85" i="3"/>
  <c r="N218" i="3"/>
  <c r="N81" i="3"/>
  <c r="N215" i="3"/>
  <c r="N78" i="3"/>
  <c r="N211" i="3"/>
  <c r="N75" i="3"/>
  <c r="P284" i="4" l="1"/>
  <c r="P288" i="4"/>
  <c r="P283" i="4" s="1"/>
  <c r="R286" i="4"/>
  <c r="R145" i="4"/>
  <c r="O286" i="4"/>
  <c r="O145" i="4"/>
  <c r="N208" i="3"/>
  <c r="N73" i="3"/>
  <c r="N205" i="3" l="1"/>
  <c r="N70" i="3"/>
  <c r="N203" i="3"/>
  <c r="N67" i="3"/>
  <c r="N200" i="3"/>
  <c r="N64" i="3"/>
  <c r="N197" i="3"/>
  <c r="N61" i="3"/>
  <c r="N194" i="3"/>
  <c r="N57" i="3"/>
  <c r="N191" i="3"/>
  <c r="N53" i="3"/>
  <c r="N189" i="3"/>
  <c r="N51" i="3"/>
  <c r="N187" i="3"/>
  <c r="N49" i="3"/>
  <c r="N184" i="3"/>
  <c r="N47" i="3"/>
  <c r="N180" i="3"/>
  <c r="N44" i="3"/>
  <c r="N178" i="3"/>
  <c r="N40" i="3"/>
  <c r="N176" i="3"/>
  <c r="N36" i="3"/>
  <c r="N174" i="3"/>
  <c r="N34" i="3"/>
  <c r="N170" i="3"/>
  <c r="N31" i="3"/>
  <c r="N166" i="3"/>
  <c r="N28" i="3"/>
  <c r="N160" i="3"/>
  <c r="F160" i="3"/>
  <c r="N26" i="3"/>
  <c r="N158" i="3" l="1"/>
  <c r="N21" i="3"/>
  <c r="N153" i="3"/>
  <c r="N17" i="3"/>
  <c r="N149" i="3"/>
  <c r="N14" i="3" l="1"/>
  <c r="N147" i="3"/>
  <c r="N10" i="3"/>
  <c r="Q90" i="3" l="1"/>
  <c r="R90" i="3"/>
  <c r="Q91" i="3"/>
  <c r="R91" i="3"/>
  <c r="Q92" i="3"/>
  <c r="R92" i="3"/>
  <c r="Q93" i="3"/>
  <c r="R93" i="3"/>
  <c r="Q94" i="3"/>
  <c r="R94" i="3"/>
  <c r="Q95" i="3"/>
  <c r="R95" i="3"/>
  <c r="R217" i="3" l="1"/>
  <c r="Q213" i="3"/>
  <c r="R213" i="3"/>
  <c r="Q214" i="3"/>
  <c r="R214" i="3"/>
  <c r="Q215" i="3"/>
  <c r="R215" i="3"/>
  <c r="Q216" i="3"/>
  <c r="R216" i="3"/>
  <c r="Q217" i="3"/>
  <c r="Q218" i="3"/>
  <c r="R218" i="3"/>
  <c r="Q219" i="3"/>
  <c r="R219" i="3"/>
  <c r="Q220" i="3"/>
  <c r="R220" i="3"/>
  <c r="Q221" i="3"/>
  <c r="R221" i="3"/>
  <c r="P279" i="3" l="1"/>
  <c r="P141" i="3"/>
  <c r="M275" i="3" l="1"/>
  <c r="M286" i="3" s="1"/>
  <c r="L275" i="3"/>
  <c r="L286" i="3" s="1"/>
  <c r="K275" i="3"/>
  <c r="K286" i="3" s="1"/>
  <c r="H275" i="3"/>
  <c r="H286" i="3" s="1"/>
  <c r="G275" i="3"/>
  <c r="G286" i="3" s="1"/>
  <c r="D275" i="3"/>
  <c r="D286" i="3" s="1"/>
  <c r="C275" i="3"/>
  <c r="C286" i="3" s="1"/>
  <c r="R274" i="3"/>
  <c r="Q274" i="3"/>
  <c r="F274" i="3"/>
  <c r="E274" i="3"/>
  <c r="O274" i="3" s="1"/>
  <c r="R273" i="3"/>
  <c r="Q273" i="3"/>
  <c r="F273" i="3"/>
  <c r="E273" i="3"/>
  <c r="O273" i="3" s="1"/>
  <c r="R272" i="3"/>
  <c r="Q272" i="3"/>
  <c r="F272" i="3"/>
  <c r="E272" i="3"/>
  <c r="O272" i="3" s="1"/>
  <c r="R271" i="3"/>
  <c r="Q271" i="3"/>
  <c r="F271" i="3"/>
  <c r="E271" i="3"/>
  <c r="O271" i="3" s="1"/>
  <c r="R270" i="3"/>
  <c r="Q270" i="3"/>
  <c r="F270" i="3"/>
  <c r="E270" i="3"/>
  <c r="O270" i="3" s="1"/>
  <c r="R269" i="3"/>
  <c r="Q269" i="3"/>
  <c r="F269" i="3"/>
  <c r="E269" i="3"/>
  <c r="O269" i="3" s="1"/>
  <c r="R268" i="3"/>
  <c r="Q268" i="3"/>
  <c r="F268" i="3"/>
  <c r="E268" i="3"/>
  <c r="O268" i="3" s="1"/>
  <c r="R267" i="3"/>
  <c r="Q267" i="3"/>
  <c r="F267" i="3"/>
  <c r="E267" i="3"/>
  <c r="O267" i="3" s="1"/>
  <c r="R266" i="3"/>
  <c r="Q266" i="3"/>
  <c r="F266" i="3"/>
  <c r="E266" i="3"/>
  <c r="O266" i="3" s="1"/>
  <c r="R265" i="3"/>
  <c r="Q265" i="3"/>
  <c r="F265" i="3"/>
  <c r="E265" i="3"/>
  <c r="O265" i="3" s="1"/>
  <c r="R264" i="3"/>
  <c r="Q264" i="3"/>
  <c r="F264" i="3"/>
  <c r="E264" i="3"/>
  <c r="O264" i="3" s="1"/>
  <c r="R263" i="3"/>
  <c r="Q263" i="3"/>
  <c r="F263" i="3"/>
  <c r="E263" i="3"/>
  <c r="O263" i="3" s="1"/>
  <c r="R262" i="3"/>
  <c r="Q262" i="3"/>
  <c r="F262" i="3"/>
  <c r="E262" i="3"/>
  <c r="O262" i="3" s="1"/>
  <c r="R261" i="3"/>
  <c r="Q261" i="3"/>
  <c r="F261" i="3"/>
  <c r="E261" i="3"/>
  <c r="O261" i="3" s="1"/>
  <c r="R260" i="3"/>
  <c r="Q260" i="3"/>
  <c r="F260" i="3"/>
  <c r="E260" i="3"/>
  <c r="O260" i="3" s="1"/>
  <c r="R259" i="3"/>
  <c r="Q259" i="3"/>
  <c r="F259" i="3"/>
  <c r="E259" i="3"/>
  <c r="O259" i="3" s="1"/>
  <c r="R258" i="3"/>
  <c r="Q258" i="3"/>
  <c r="F258" i="3"/>
  <c r="E258" i="3"/>
  <c r="O258" i="3" s="1"/>
  <c r="R257" i="3"/>
  <c r="Q257" i="3"/>
  <c r="F257" i="3"/>
  <c r="E257" i="3"/>
  <c r="O257" i="3" s="1"/>
  <c r="R256" i="3"/>
  <c r="Q256" i="3"/>
  <c r="F256" i="3"/>
  <c r="E256" i="3"/>
  <c r="O256" i="3" s="1"/>
  <c r="R255" i="3"/>
  <c r="Q255" i="3"/>
  <c r="F255" i="3"/>
  <c r="E255" i="3"/>
  <c r="O255" i="3" s="1"/>
  <c r="R254" i="3"/>
  <c r="Q254" i="3"/>
  <c r="F254" i="3"/>
  <c r="E254" i="3"/>
  <c r="O254" i="3" s="1"/>
  <c r="R253" i="3"/>
  <c r="Q253" i="3"/>
  <c r="F253" i="3"/>
  <c r="E253" i="3"/>
  <c r="O253" i="3" s="1"/>
  <c r="R252" i="3"/>
  <c r="Q252" i="3"/>
  <c r="F252" i="3"/>
  <c r="E252" i="3"/>
  <c r="O252" i="3" s="1"/>
  <c r="R251" i="3"/>
  <c r="Q251" i="3"/>
  <c r="F251" i="3"/>
  <c r="E251" i="3"/>
  <c r="O251" i="3" s="1"/>
  <c r="R250" i="3"/>
  <c r="Q250" i="3"/>
  <c r="F250" i="3"/>
  <c r="E250" i="3"/>
  <c r="O250" i="3" s="1"/>
  <c r="R249" i="3"/>
  <c r="Q249" i="3"/>
  <c r="F249" i="3"/>
  <c r="E249" i="3"/>
  <c r="O249" i="3" s="1"/>
  <c r="R248" i="3"/>
  <c r="Q248" i="3"/>
  <c r="F248" i="3"/>
  <c r="E248" i="3"/>
  <c r="O248" i="3" s="1"/>
  <c r="R247" i="3"/>
  <c r="Q247" i="3"/>
  <c r="F247" i="3"/>
  <c r="E247" i="3"/>
  <c r="O247" i="3" s="1"/>
  <c r="R246" i="3"/>
  <c r="Q246" i="3"/>
  <c r="F246" i="3"/>
  <c r="E246" i="3"/>
  <c r="O246" i="3" s="1"/>
  <c r="R245" i="3"/>
  <c r="Q245" i="3"/>
  <c r="F245" i="3"/>
  <c r="E245" i="3"/>
  <c r="O245" i="3" s="1"/>
  <c r="R244" i="3"/>
  <c r="Q244" i="3"/>
  <c r="F244" i="3"/>
  <c r="E244" i="3"/>
  <c r="O244" i="3" s="1"/>
  <c r="R243" i="3"/>
  <c r="Q243" i="3"/>
  <c r="F243" i="3"/>
  <c r="E243" i="3"/>
  <c r="O243" i="3" s="1"/>
  <c r="R242" i="3"/>
  <c r="Q242" i="3"/>
  <c r="F242" i="3"/>
  <c r="E242" i="3"/>
  <c r="O242" i="3" s="1"/>
  <c r="R241" i="3"/>
  <c r="Q241" i="3"/>
  <c r="F241" i="3"/>
  <c r="E241" i="3"/>
  <c r="O241" i="3" s="1"/>
  <c r="R240" i="3"/>
  <c r="Q240" i="3"/>
  <c r="F240" i="3"/>
  <c r="E240" i="3"/>
  <c r="O240" i="3" s="1"/>
  <c r="R239" i="3"/>
  <c r="Q239" i="3"/>
  <c r="F239" i="3"/>
  <c r="E239" i="3"/>
  <c r="O239" i="3" s="1"/>
  <c r="R238" i="3"/>
  <c r="Q238" i="3"/>
  <c r="F238" i="3"/>
  <c r="E238" i="3"/>
  <c r="O238" i="3" s="1"/>
  <c r="R237" i="3"/>
  <c r="Q237" i="3"/>
  <c r="F237" i="3"/>
  <c r="E237" i="3"/>
  <c r="O237" i="3" s="1"/>
  <c r="R236" i="3"/>
  <c r="Q236" i="3"/>
  <c r="F236" i="3"/>
  <c r="E236" i="3"/>
  <c r="O236" i="3" s="1"/>
  <c r="R235" i="3"/>
  <c r="Q235" i="3"/>
  <c r="F235" i="3"/>
  <c r="E235" i="3"/>
  <c r="O235" i="3" s="1"/>
  <c r="R234" i="3"/>
  <c r="Q234" i="3"/>
  <c r="F234" i="3"/>
  <c r="E234" i="3"/>
  <c r="O234" i="3" s="1"/>
  <c r="R233" i="3"/>
  <c r="Q233" i="3"/>
  <c r="F233" i="3"/>
  <c r="E233" i="3"/>
  <c r="O233" i="3" s="1"/>
  <c r="R232" i="3"/>
  <c r="Q232" i="3"/>
  <c r="F232" i="3"/>
  <c r="E232" i="3"/>
  <c r="O232" i="3" s="1"/>
  <c r="R231" i="3"/>
  <c r="Q231" i="3"/>
  <c r="F231" i="3"/>
  <c r="E231" i="3"/>
  <c r="O231" i="3" s="1"/>
  <c r="R230" i="3"/>
  <c r="Q230" i="3"/>
  <c r="F230" i="3"/>
  <c r="E230" i="3"/>
  <c r="O230" i="3" s="1"/>
  <c r="R229" i="3"/>
  <c r="Q229" i="3"/>
  <c r="F229" i="3"/>
  <c r="E229" i="3"/>
  <c r="O229" i="3" s="1"/>
  <c r="R228" i="3"/>
  <c r="Q228" i="3"/>
  <c r="F228" i="3"/>
  <c r="E228" i="3"/>
  <c r="O228" i="3" s="1"/>
  <c r="R227" i="3"/>
  <c r="Q227" i="3"/>
  <c r="F227" i="3"/>
  <c r="E227" i="3"/>
  <c r="O227" i="3" s="1"/>
  <c r="R226" i="3"/>
  <c r="Q226" i="3"/>
  <c r="F226" i="3"/>
  <c r="E226" i="3"/>
  <c r="O226" i="3" s="1"/>
  <c r="R225" i="3"/>
  <c r="Q225" i="3"/>
  <c r="F225" i="3"/>
  <c r="E225" i="3"/>
  <c r="O225" i="3" s="1"/>
  <c r="R224" i="3"/>
  <c r="Q224" i="3"/>
  <c r="F224" i="3"/>
  <c r="E224" i="3"/>
  <c r="O224" i="3" s="1"/>
  <c r="R223" i="3"/>
  <c r="Q223" i="3"/>
  <c r="F223" i="3"/>
  <c r="E223" i="3"/>
  <c r="O223" i="3" s="1"/>
  <c r="R222" i="3"/>
  <c r="Q222" i="3"/>
  <c r="F222" i="3"/>
  <c r="E222" i="3"/>
  <c r="O222" i="3" s="1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R212" i="3"/>
  <c r="Q212" i="3"/>
  <c r="F212" i="3"/>
  <c r="E212" i="3"/>
  <c r="O212" i="3" s="1"/>
  <c r="R211" i="3"/>
  <c r="Q211" i="3"/>
  <c r="F211" i="3"/>
  <c r="E211" i="3"/>
  <c r="O211" i="3" s="1"/>
  <c r="R210" i="3"/>
  <c r="Q210" i="3"/>
  <c r="F210" i="3"/>
  <c r="E210" i="3"/>
  <c r="O210" i="3" s="1"/>
  <c r="R209" i="3"/>
  <c r="Q209" i="3"/>
  <c r="F209" i="3"/>
  <c r="E209" i="3"/>
  <c r="O209" i="3" s="1"/>
  <c r="R208" i="3"/>
  <c r="Q208" i="3"/>
  <c r="F208" i="3"/>
  <c r="E208" i="3"/>
  <c r="O208" i="3" s="1"/>
  <c r="Q207" i="3"/>
  <c r="R207" i="3"/>
  <c r="F207" i="3"/>
  <c r="E207" i="3"/>
  <c r="P207" i="3" s="1"/>
  <c r="R206" i="3"/>
  <c r="Q206" i="3"/>
  <c r="F206" i="3"/>
  <c r="E206" i="3"/>
  <c r="O206" i="3" s="1"/>
  <c r="R205" i="3"/>
  <c r="Q205" i="3"/>
  <c r="F205" i="3"/>
  <c r="E205" i="3"/>
  <c r="O205" i="3" s="1"/>
  <c r="Q204" i="3"/>
  <c r="R204" i="3"/>
  <c r="F204" i="3"/>
  <c r="E204" i="3"/>
  <c r="P204" i="3" s="1"/>
  <c r="R203" i="3"/>
  <c r="Q203" i="3"/>
  <c r="F203" i="3"/>
  <c r="E203" i="3"/>
  <c r="O203" i="3" s="1"/>
  <c r="R202" i="3"/>
  <c r="Q202" i="3"/>
  <c r="F202" i="3"/>
  <c r="E202" i="3"/>
  <c r="O202" i="3" s="1"/>
  <c r="Q201" i="3"/>
  <c r="R201" i="3"/>
  <c r="F201" i="3"/>
  <c r="E201" i="3"/>
  <c r="P201" i="3" s="1"/>
  <c r="R200" i="3"/>
  <c r="Q200" i="3"/>
  <c r="F200" i="3"/>
  <c r="E200" i="3"/>
  <c r="O200" i="3" s="1"/>
  <c r="R199" i="3"/>
  <c r="Q199" i="3"/>
  <c r="F199" i="3"/>
  <c r="E199" i="3"/>
  <c r="O199" i="3" s="1"/>
  <c r="R198" i="3"/>
  <c r="Q198" i="3"/>
  <c r="F198" i="3"/>
  <c r="E198" i="3"/>
  <c r="O198" i="3" s="1"/>
  <c r="Q197" i="3"/>
  <c r="R197" i="3"/>
  <c r="F197" i="3"/>
  <c r="E197" i="3"/>
  <c r="P197" i="3" s="1"/>
  <c r="R196" i="3"/>
  <c r="Q196" i="3"/>
  <c r="F196" i="3"/>
  <c r="E196" i="3"/>
  <c r="O196" i="3" s="1"/>
  <c r="R195" i="3"/>
  <c r="Q195" i="3"/>
  <c r="F195" i="3"/>
  <c r="E195" i="3"/>
  <c r="O195" i="3" s="1"/>
  <c r="Q194" i="3"/>
  <c r="R194" i="3"/>
  <c r="F194" i="3"/>
  <c r="E194" i="3"/>
  <c r="P194" i="3" s="1"/>
  <c r="R193" i="3"/>
  <c r="Q193" i="3"/>
  <c r="F193" i="3"/>
  <c r="E193" i="3"/>
  <c r="O193" i="3" s="1"/>
  <c r="R192" i="3"/>
  <c r="Q192" i="3"/>
  <c r="F192" i="3"/>
  <c r="E192" i="3"/>
  <c r="O192" i="3" s="1"/>
  <c r="R191" i="3"/>
  <c r="Q191" i="3"/>
  <c r="F191" i="3"/>
  <c r="E191" i="3"/>
  <c r="O191" i="3" s="1"/>
  <c r="R190" i="3"/>
  <c r="Q190" i="3"/>
  <c r="F190" i="3"/>
  <c r="E190" i="3"/>
  <c r="O190" i="3" s="1"/>
  <c r="Q189" i="3"/>
  <c r="R189" i="3"/>
  <c r="F189" i="3"/>
  <c r="E189" i="3"/>
  <c r="P189" i="3" s="1"/>
  <c r="R188" i="3"/>
  <c r="Q188" i="3"/>
  <c r="F188" i="3"/>
  <c r="E188" i="3"/>
  <c r="O188" i="3" s="1"/>
  <c r="R187" i="3"/>
  <c r="Q187" i="3"/>
  <c r="F187" i="3"/>
  <c r="E187" i="3"/>
  <c r="O187" i="3" s="1"/>
  <c r="Q186" i="3"/>
  <c r="R186" i="3"/>
  <c r="F186" i="3"/>
  <c r="E186" i="3"/>
  <c r="P186" i="3" s="1"/>
  <c r="R185" i="3"/>
  <c r="Q185" i="3"/>
  <c r="F185" i="3"/>
  <c r="E185" i="3"/>
  <c r="O185" i="3" s="1"/>
  <c r="R184" i="3"/>
  <c r="Q184" i="3"/>
  <c r="F184" i="3"/>
  <c r="E184" i="3"/>
  <c r="O184" i="3" s="1"/>
  <c r="R183" i="3"/>
  <c r="Q183" i="3"/>
  <c r="F183" i="3"/>
  <c r="E183" i="3"/>
  <c r="O183" i="3" s="1"/>
  <c r="Q182" i="3"/>
  <c r="R182" i="3"/>
  <c r="F182" i="3"/>
  <c r="E182" i="3"/>
  <c r="P182" i="3" s="1"/>
  <c r="R181" i="3"/>
  <c r="Q181" i="3"/>
  <c r="F181" i="3"/>
  <c r="E181" i="3"/>
  <c r="O181" i="3" s="1"/>
  <c r="R180" i="3"/>
  <c r="Q180" i="3"/>
  <c r="F180" i="3"/>
  <c r="E180" i="3"/>
  <c r="O180" i="3" s="1"/>
  <c r="Q179" i="3"/>
  <c r="R179" i="3"/>
  <c r="F179" i="3"/>
  <c r="E179" i="3"/>
  <c r="P179" i="3" s="1"/>
  <c r="R178" i="3"/>
  <c r="Q178" i="3"/>
  <c r="F178" i="3"/>
  <c r="E178" i="3"/>
  <c r="O178" i="3" s="1"/>
  <c r="R177" i="3"/>
  <c r="Q177" i="3"/>
  <c r="F177" i="3"/>
  <c r="E177" i="3"/>
  <c r="O177" i="3" s="1"/>
  <c r="Q176" i="3"/>
  <c r="R176" i="3"/>
  <c r="F176" i="3"/>
  <c r="E176" i="3"/>
  <c r="P176" i="3" s="1"/>
  <c r="R175" i="3"/>
  <c r="Q175" i="3"/>
  <c r="F175" i="3"/>
  <c r="E175" i="3"/>
  <c r="O175" i="3" s="1"/>
  <c r="R174" i="3"/>
  <c r="Q174" i="3"/>
  <c r="F174" i="3"/>
  <c r="E174" i="3"/>
  <c r="O174" i="3" s="1"/>
  <c r="Q173" i="3"/>
  <c r="R173" i="3"/>
  <c r="F173" i="3"/>
  <c r="E173" i="3"/>
  <c r="P173" i="3" s="1"/>
  <c r="R172" i="3"/>
  <c r="Q172" i="3"/>
  <c r="F172" i="3"/>
  <c r="E172" i="3"/>
  <c r="O172" i="3" s="1"/>
  <c r="R171" i="3"/>
  <c r="Q171" i="3"/>
  <c r="F171" i="3"/>
  <c r="E171" i="3"/>
  <c r="O171" i="3" s="1"/>
  <c r="R170" i="3"/>
  <c r="Q170" i="3"/>
  <c r="F170" i="3"/>
  <c r="E170" i="3"/>
  <c r="O170" i="3" s="1"/>
  <c r="Q169" i="3"/>
  <c r="R169" i="3"/>
  <c r="F169" i="3"/>
  <c r="E169" i="3"/>
  <c r="P169" i="3" s="1"/>
  <c r="R168" i="3"/>
  <c r="Q168" i="3"/>
  <c r="F168" i="3"/>
  <c r="E168" i="3"/>
  <c r="O168" i="3" s="1"/>
  <c r="R167" i="3"/>
  <c r="Q167" i="3"/>
  <c r="F167" i="3"/>
  <c r="E167" i="3"/>
  <c r="O167" i="3" s="1"/>
  <c r="Q166" i="3"/>
  <c r="R166" i="3"/>
  <c r="F166" i="3"/>
  <c r="E166" i="3"/>
  <c r="P166" i="3" s="1"/>
  <c r="R165" i="3"/>
  <c r="Q165" i="3"/>
  <c r="F165" i="3"/>
  <c r="E165" i="3"/>
  <c r="O165" i="3" s="1"/>
  <c r="R164" i="3"/>
  <c r="Q164" i="3"/>
  <c r="F164" i="3"/>
  <c r="E164" i="3"/>
  <c r="O164" i="3" s="1"/>
  <c r="Q163" i="3"/>
  <c r="R163" i="3"/>
  <c r="F163" i="3"/>
  <c r="E163" i="3"/>
  <c r="P163" i="3" s="1"/>
  <c r="R162" i="3"/>
  <c r="Q162" i="3"/>
  <c r="F162" i="3"/>
  <c r="E162" i="3"/>
  <c r="O162" i="3" s="1"/>
  <c r="R161" i="3"/>
  <c r="Q161" i="3"/>
  <c r="F161" i="3"/>
  <c r="E161" i="3"/>
  <c r="O161" i="3" s="1"/>
  <c r="Q160" i="3"/>
  <c r="R160" i="3"/>
  <c r="E160" i="3"/>
  <c r="P160" i="3" s="1"/>
  <c r="R159" i="3"/>
  <c r="Q159" i="3"/>
  <c r="F159" i="3"/>
  <c r="E159" i="3"/>
  <c r="O159" i="3" s="1"/>
  <c r="R158" i="3"/>
  <c r="Q158" i="3"/>
  <c r="F158" i="3"/>
  <c r="E158" i="3"/>
  <c r="O158" i="3" s="1"/>
  <c r="R157" i="3"/>
  <c r="Q157" i="3"/>
  <c r="F157" i="3"/>
  <c r="E157" i="3"/>
  <c r="O157" i="3" s="1"/>
  <c r="R156" i="3"/>
  <c r="Q156" i="3"/>
  <c r="F156" i="3"/>
  <c r="E156" i="3"/>
  <c r="O156" i="3" s="1"/>
  <c r="R155" i="3"/>
  <c r="Q155" i="3"/>
  <c r="F155" i="3"/>
  <c r="E155" i="3"/>
  <c r="O155" i="3" s="1"/>
  <c r="R154" i="3"/>
  <c r="Q154" i="3"/>
  <c r="F154" i="3"/>
  <c r="E154" i="3"/>
  <c r="O154" i="3" s="1"/>
  <c r="Q153" i="3"/>
  <c r="R153" i="3"/>
  <c r="F153" i="3"/>
  <c r="E153" i="3"/>
  <c r="P153" i="3" s="1"/>
  <c r="R152" i="3"/>
  <c r="Q152" i="3"/>
  <c r="F152" i="3"/>
  <c r="E152" i="3"/>
  <c r="O152" i="3" s="1"/>
  <c r="R151" i="3"/>
  <c r="Q151" i="3"/>
  <c r="F151" i="3"/>
  <c r="E151" i="3"/>
  <c r="O151" i="3" s="1"/>
  <c r="R150" i="3"/>
  <c r="Q150" i="3"/>
  <c r="F150" i="3"/>
  <c r="E150" i="3"/>
  <c r="O150" i="3" s="1"/>
  <c r="R149" i="3"/>
  <c r="Q149" i="3"/>
  <c r="F149" i="3"/>
  <c r="E149" i="3"/>
  <c r="O149" i="3" s="1"/>
  <c r="Q148" i="3"/>
  <c r="N275" i="3"/>
  <c r="F148" i="3"/>
  <c r="E148" i="3"/>
  <c r="O148" i="3" s="1"/>
  <c r="R147" i="3"/>
  <c r="Q147" i="3"/>
  <c r="F147" i="3"/>
  <c r="E147" i="3"/>
  <c r="P147" i="3" s="1"/>
  <c r="R146" i="3"/>
  <c r="Q146" i="3"/>
  <c r="F146" i="3"/>
  <c r="E146" i="3"/>
  <c r="M137" i="3"/>
  <c r="M284" i="3" s="1"/>
  <c r="L137" i="3"/>
  <c r="L284" i="3" s="1"/>
  <c r="K137" i="3"/>
  <c r="K7" i="3" s="1"/>
  <c r="H137" i="3"/>
  <c r="H284" i="3" s="1"/>
  <c r="G137" i="3"/>
  <c r="G284" i="3" s="1"/>
  <c r="D137" i="3"/>
  <c r="D284" i="3" s="1"/>
  <c r="C137" i="3"/>
  <c r="C284" i="3" s="1"/>
  <c r="R136" i="3"/>
  <c r="Q136" i="3"/>
  <c r="F136" i="3"/>
  <c r="E136" i="3"/>
  <c r="O136" i="3" s="1"/>
  <c r="R135" i="3"/>
  <c r="Q135" i="3"/>
  <c r="F135" i="3"/>
  <c r="E135" i="3"/>
  <c r="O135" i="3" s="1"/>
  <c r="R134" i="3"/>
  <c r="Q134" i="3"/>
  <c r="F134" i="3"/>
  <c r="E134" i="3"/>
  <c r="O134" i="3" s="1"/>
  <c r="R133" i="3"/>
  <c r="Q133" i="3"/>
  <c r="F133" i="3"/>
  <c r="E133" i="3"/>
  <c r="O133" i="3" s="1"/>
  <c r="R132" i="3"/>
  <c r="Q132" i="3"/>
  <c r="F132" i="3"/>
  <c r="E132" i="3"/>
  <c r="O132" i="3" s="1"/>
  <c r="R131" i="3"/>
  <c r="Q131" i="3"/>
  <c r="F131" i="3"/>
  <c r="E131" i="3"/>
  <c r="O131" i="3" s="1"/>
  <c r="R130" i="3"/>
  <c r="Q130" i="3"/>
  <c r="F130" i="3"/>
  <c r="E130" i="3"/>
  <c r="O130" i="3" s="1"/>
  <c r="R129" i="3"/>
  <c r="Q129" i="3"/>
  <c r="F129" i="3"/>
  <c r="E129" i="3"/>
  <c r="O129" i="3" s="1"/>
  <c r="R128" i="3"/>
  <c r="Q128" i="3"/>
  <c r="F128" i="3"/>
  <c r="E128" i="3"/>
  <c r="O128" i="3" s="1"/>
  <c r="R127" i="3"/>
  <c r="Q127" i="3"/>
  <c r="F127" i="3"/>
  <c r="E127" i="3"/>
  <c r="O127" i="3" s="1"/>
  <c r="R126" i="3"/>
  <c r="Q126" i="3"/>
  <c r="F126" i="3"/>
  <c r="E126" i="3"/>
  <c r="O126" i="3" s="1"/>
  <c r="R125" i="3"/>
  <c r="Q125" i="3"/>
  <c r="F125" i="3"/>
  <c r="E125" i="3"/>
  <c r="O125" i="3" s="1"/>
  <c r="R124" i="3"/>
  <c r="Q124" i="3"/>
  <c r="F124" i="3"/>
  <c r="E124" i="3"/>
  <c r="O124" i="3" s="1"/>
  <c r="R123" i="3"/>
  <c r="Q123" i="3"/>
  <c r="F123" i="3"/>
  <c r="E123" i="3"/>
  <c r="O123" i="3" s="1"/>
  <c r="R122" i="3"/>
  <c r="Q122" i="3"/>
  <c r="F122" i="3"/>
  <c r="E122" i="3"/>
  <c r="O122" i="3" s="1"/>
  <c r="R121" i="3"/>
  <c r="Q121" i="3"/>
  <c r="F121" i="3"/>
  <c r="E121" i="3"/>
  <c r="O121" i="3" s="1"/>
  <c r="R120" i="3"/>
  <c r="Q120" i="3"/>
  <c r="F120" i="3"/>
  <c r="E120" i="3"/>
  <c r="O120" i="3" s="1"/>
  <c r="R119" i="3"/>
  <c r="Q119" i="3"/>
  <c r="F119" i="3"/>
  <c r="E119" i="3"/>
  <c r="O119" i="3" s="1"/>
  <c r="R118" i="3"/>
  <c r="Q118" i="3"/>
  <c r="F118" i="3"/>
  <c r="E118" i="3"/>
  <c r="O118" i="3" s="1"/>
  <c r="R117" i="3"/>
  <c r="Q117" i="3"/>
  <c r="F117" i="3"/>
  <c r="E117" i="3"/>
  <c r="O117" i="3" s="1"/>
  <c r="R116" i="3"/>
  <c r="Q116" i="3"/>
  <c r="F116" i="3"/>
  <c r="E116" i="3"/>
  <c r="O116" i="3" s="1"/>
  <c r="R115" i="3"/>
  <c r="Q115" i="3"/>
  <c r="F115" i="3"/>
  <c r="E115" i="3"/>
  <c r="O115" i="3" s="1"/>
  <c r="R114" i="3"/>
  <c r="Q114" i="3"/>
  <c r="F114" i="3"/>
  <c r="E114" i="3"/>
  <c r="O114" i="3" s="1"/>
  <c r="R113" i="3"/>
  <c r="Q113" i="3"/>
  <c r="F113" i="3"/>
  <c r="E113" i="3"/>
  <c r="O113" i="3" s="1"/>
  <c r="R112" i="3"/>
  <c r="Q112" i="3"/>
  <c r="F112" i="3"/>
  <c r="E112" i="3"/>
  <c r="O112" i="3" s="1"/>
  <c r="R111" i="3"/>
  <c r="Q111" i="3"/>
  <c r="F111" i="3"/>
  <c r="E111" i="3"/>
  <c r="O111" i="3" s="1"/>
  <c r="R110" i="3"/>
  <c r="Q110" i="3"/>
  <c r="F110" i="3"/>
  <c r="E110" i="3"/>
  <c r="O110" i="3" s="1"/>
  <c r="R109" i="3"/>
  <c r="Q109" i="3"/>
  <c r="F109" i="3"/>
  <c r="E109" i="3"/>
  <c r="O109" i="3" s="1"/>
  <c r="R108" i="3"/>
  <c r="Q108" i="3"/>
  <c r="F108" i="3"/>
  <c r="E108" i="3"/>
  <c r="O108" i="3" s="1"/>
  <c r="R107" i="3"/>
  <c r="Q107" i="3"/>
  <c r="F107" i="3"/>
  <c r="E107" i="3"/>
  <c r="O107" i="3" s="1"/>
  <c r="R106" i="3"/>
  <c r="Q106" i="3"/>
  <c r="F106" i="3"/>
  <c r="E106" i="3"/>
  <c r="O106" i="3" s="1"/>
  <c r="R105" i="3"/>
  <c r="Q105" i="3"/>
  <c r="F105" i="3"/>
  <c r="E105" i="3"/>
  <c r="O105" i="3" s="1"/>
  <c r="R104" i="3"/>
  <c r="Q104" i="3"/>
  <c r="F104" i="3"/>
  <c r="E104" i="3"/>
  <c r="O104" i="3" s="1"/>
  <c r="R103" i="3"/>
  <c r="Q103" i="3"/>
  <c r="F103" i="3"/>
  <c r="E103" i="3"/>
  <c r="O103" i="3" s="1"/>
  <c r="R102" i="3"/>
  <c r="Q102" i="3"/>
  <c r="F102" i="3"/>
  <c r="E102" i="3"/>
  <c r="O102" i="3" s="1"/>
  <c r="R101" i="3"/>
  <c r="Q101" i="3"/>
  <c r="F101" i="3"/>
  <c r="E101" i="3"/>
  <c r="O101" i="3" s="1"/>
  <c r="R100" i="3"/>
  <c r="Q100" i="3"/>
  <c r="F100" i="3"/>
  <c r="E100" i="3"/>
  <c r="O100" i="3" s="1"/>
  <c r="R99" i="3"/>
  <c r="Q99" i="3"/>
  <c r="F99" i="3"/>
  <c r="E99" i="3"/>
  <c r="O99" i="3" s="1"/>
  <c r="R98" i="3"/>
  <c r="Q98" i="3"/>
  <c r="F98" i="3"/>
  <c r="E98" i="3"/>
  <c r="O98" i="3" s="1"/>
  <c r="R97" i="3"/>
  <c r="Q97" i="3"/>
  <c r="F97" i="3"/>
  <c r="E97" i="3"/>
  <c r="O97" i="3" s="1"/>
  <c r="R96" i="3"/>
  <c r="Q96" i="3"/>
  <c r="F96" i="3"/>
  <c r="E96" i="3"/>
  <c r="O96" i="3" s="1"/>
  <c r="F95" i="3"/>
  <c r="E95" i="3"/>
  <c r="F94" i="3"/>
  <c r="E94" i="3"/>
  <c r="F93" i="3"/>
  <c r="E93" i="3"/>
  <c r="F92" i="3"/>
  <c r="E92" i="3"/>
  <c r="F91" i="3"/>
  <c r="E91" i="3"/>
  <c r="F90" i="3"/>
  <c r="E90" i="3"/>
  <c r="R89" i="3"/>
  <c r="Q89" i="3"/>
  <c r="F89" i="3"/>
  <c r="E89" i="3"/>
  <c r="O89" i="3" s="1"/>
  <c r="R88" i="3"/>
  <c r="Q88" i="3"/>
  <c r="F88" i="3"/>
  <c r="E88" i="3"/>
  <c r="O88" i="3" s="1"/>
  <c r="R87" i="3"/>
  <c r="Q87" i="3"/>
  <c r="F87" i="3"/>
  <c r="E87" i="3"/>
  <c r="O87" i="3" s="1"/>
  <c r="R86" i="3"/>
  <c r="Q86" i="3"/>
  <c r="F86" i="3"/>
  <c r="E86" i="3"/>
  <c r="O86" i="3" s="1"/>
  <c r="R85" i="3"/>
  <c r="Q85" i="3"/>
  <c r="F85" i="3"/>
  <c r="E85" i="3"/>
  <c r="O85" i="3" s="1"/>
  <c r="R84" i="3"/>
  <c r="Q84" i="3"/>
  <c r="F84" i="3"/>
  <c r="E84" i="3"/>
  <c r="O84" i="3" s="1"/>
  <c r="R83" i="3"/>
  <c r="Q83" i="3"/>
  <c r="F83" i="3"/>
  <c r="E83" i="3"/>
  <c r="O83" i="3" s="1"/>
  <c r="R82" i="3"/>
  <c r="Q82" i="3"/>
  <c r="F82" i="3"/>
  <c r="E82" i="3"/>
  <c r="O82" i="3" s="1"/>
  <c r="R81" i="3"/>
  <c r="Q81" i="3"/>
  <c r="F81" i="3"/>
  <c r="E81" i="3"/>
  <c r="O81" i="3" s="1"/>
  <c r="R80" i="3"/>
  <c r="Q80" i="3"/>
  <c r="F80" i="3"/>
  <c r="E80" i="3"/>
  <c r="O80" i="3" s="1"/>
  <c r="Q79" i="3"/>
  <c r="R79" i="3"/>
  <c r="F79" i="3"/>
  <c r="E79" i="3"/>
  <c r="P79" i="3" s="1"/>
  <c r="R78" i="3"/>
  <c r="Q78" i="3"/>
  <c r="F78" i="3"/>
  <c r="E78" i="3"/>
  <c r="O78" i="3" s="1"/>
  <c r="R77" i="3"/>
  <c r="Q77" i="3"/>
  <c r="F77" i="3"/>
  <c r="E77" i="3"/>
  <c r="O77" i="3" s="1"/>
  <c r="R76" i="3"/>
  <c r="Q76" i="3"/>
  <c r="F76" i="3"/>
  <c r="E76" i="3"/>
  <c r="O76" i="3" s="1"/>
  <c r="R75" i="3"/>
  <c r="Q75" i="3"/>
  <c r="F75" i="3"/>
  <c r="E75" i="3"/>
  <c r="O75" i="3" s="1"/>
  <c r="R74" i="3"/>
  <c r="Q74" i="3"/>
  <c r="F74" i="3"/>
  <c r="E74" i="3"/>
  <c r="O74" i="3" s="1"/>
  <c r="Q73" i="3"/>
  <c r="R73" i="3"/>
  <c r="F73" i="3"/>
  <c r="E73" i="3"/>
  <c r="P73" i="3" s="1"/>
  <c r="R72" i="3"/>
  <c r="Q72" i="3"/>
  <c r="F72" i="3"/>
  <c r="E72" i="3"/>
  <c r="O72" i="3" s="1"/>
  <c r="R71" i="3"/>
  <c r="Q71" i="3"/>
  <c r="F71" i="3"/>
  <c r="E71" i="3"/>
  <c r="O71" i="3" s="1"/>
  <c r="R70" i="3"/>
  <c r="Q70" i="3"/>
  <c r="F70" i="3"/>
  <c r="E70" i="3"/>
  <c r="O70" i="3" s="1"/>
  <c r="R69" i="3"/>
  <c r="Q69" i="3"/>
  <c r="F69" i="3"/>
  <c r="E69" i="3"/>
  <c r="O69" i="3" s="1"/>
  <c r="R68" i="3"/>
  <c r="Q68" i="3"/>
  <c r="F68" i="3"/>
  <c r="E68" i="3"/>
  <c r="O68" i="3" s="1"/>
  <c r="R67" i="3"/>
  <c r="Q67" i="3"/>
  <c r="F67" i="3"/>
  <c r="E67" i="3"/>
  <c r="O67" i="3" s="1"/>
  <c r="Q66" i="3"/>
  <c r="R66" i="3"/>
  <c r="F66" i="3"/>
  <c r="E66" i="3"/>
  <c r="P66" i="3" s="1"/>
  <c r="R65" i="3"/>
  <c r="Q65" i="3"/>
  <c r="F65" i="3"/>
  <c r="E65" i="3"/>
  <c r="O65" i="3" s="1"/>
  <c r="R64" i="3"/>
  <c r="Q64" i="3"/>
  <c r="F64" i="3"/>
  <c r="E64" i="3"/>
  <c r="O64" i="3" s="1"/>
  <c r="Q63" i="3"/>
  <c r="R63" i="3"/>
  <c r="F63" i="3"/>
  <c r="E63" i="3"/>
  <c r="P63" i="3" s="1"/>
  <c r="R62" i="3"/>
  <c r="Q62" i="3"/>
  <c r="F62" i="3"/>
  <c r="E62" i="3"/>
  <c r="O62" i="3" s="1"/>
  <c r="R61" i="3"/>
  <c r="Q61" i="3"/>
  <c r="F61" i="3"/>
  <c r="E61" i="3"/>
  <c r="O61" i="3" s="1"/>
  <c r="Q60" i="3"/>
  <c r="R60" i="3"/>
  <c r="F60" i="3"/>
  <c r="E60" i="3"/>
  <c r="P60" i="3" s="1"/>
  <c r="R59" i="3"/>
  <c r="Q59" i="3"/>
  <c r="F59" i="3"/>
  <c r="E59" i="3"/>
  <c r="O59" i="3" s="1"/>
  <c r="R58" i="3"/>
  <c r="Q58" i="3"/>
  <c r="F58" i="3"/>
  <c r="E58" i="3"/>
  <c r="O58" i="3" s="1"/>
  <c r="R57" i="3"/>
  <c r="Q57" i="3"/>
  <c r="F57" i="3"/>
  <c r="E57" i="3"/>
  <c r="O57" i="3" s="1"/>
  <c r="Q56" i="3"/>
  <c r="O56" i="3"/>
  <c r="R56" i="3"/>
  <c r="F56" i="3"/>
  <c r="E56" i="3"/>
  <c r="P56" i="3" s="1"/>
  <c r="R55" i="3"/>
  <c r="Q55" i="3"/>
  <c r="F55" i="3"/>
  <c r="E55" i="3"/>
  <c r="O55" i="3" s="1"/>
  <c r="R54" i="3"/>
  <c r="Q54" i="3"/>
  <c r="F54" i="3"/>
  <c r="E54" i="3"/>
  <c r="O54" i="3" s="1"/>
  <c r="Q53" i="3"/>
  <c r="R53" i="3"/>
  <c r="F53" i="3"/>
  <c r="E53" i="3"/>
  <c r="P53" i="3" s="1"/>
  <c r="R52" i="3"/>
  <c r="Q52" i="3"/>
  <c r="F52" i="3"/>
  <c r="E52" i="3"/>
  <c r="O52" i="3" s="1"/>
  <c r="R51" i="3"/>
  <c r="Q51" i="3"/>
  <c r="F51" i="3"/>
  <c r="E51" i="3"/>
  <c r="O51" i="3" s="1"/>
  <c r="R50" i="3"/>
  <c r="Q50" i="3"/>
  <c r="F50" i="3"/>
  <c r="E50" i="3"/>
  <c r="O50" i="3" s="1"/>
  <c r="R49" i="3"/>
  <c r="Q49" i="3"/>
  <c r="F49" i="3"/>
  <c r="E49" i="3"/>
  <c r="O49" i="3" s="1"/>
  <c r="R48" i="3"/>
  <c r="Q48" i="3"/>
  <c r="F48" i="3"/>
  <c r="E48" i="3"/>
  <c r="O48" i="3" s="1"/>
  <c r="Q47" i="3"/>
  <c r="R47" i="3"/>
  <c r="F47" i="3"/>
  <c r="E47" i="3"/>
  <c r="P47" i="3" s="1"/>
  <c r="R46" i="3"/>
  <c r="Q46" i="3"/>
  <c r="F46" i="3"/>
  <c r="E46" i="3"/>
  <c r="O46" i="3" s="1"/>
  <c r="R45" i="3"/>
  <c r="Q45" i="3"/>
  <c r="F45" i="3"/>
  <c r="E45" i="3"/>
  <c r="O45" i="3" s="1"/>
  <c r="Q44" i="3"/>
  <c r="R44" i="3"/>
  <c r="F44" i="3"/>
  <c r="E44" i="3"/>
  <c r="P44" i="3" s="1"/>
  <c r="R43" i="3"/>
  <c r="Q43" i="3"/>
  <c r="F43" i="3"/>
  <c r="E43" i="3"/>
  <c r="O43" i="3" s="1"/>
  <c r="R42" i="3"/>
  <c r="Q42" i="3"/>
  <c r="F42" i="3"/>
  <c r="E42" i="3"/>
  <c r="O42" i="3" s="1"/>
  <c r="Q41" i="3"/>
  <c r="R41" i="3"/>
  <c r="F41" i="3"/>
  <c r="E41" i="3"/>
  <c r="P41" i="3" s="1"/>
  <c r="R40" i="3"/>
  <c r="Q40" i="3"/>
  <c r="F40" i="3"/>
  <c r="E40" i="3"/>
  <c r="O40" i="3" s="1"/>
  <c r="R39" i="3"/>
  <c r="Q39" i="3"/>
  <c r="F39" i="3"/>
  <c r="E39" i="3"/>
  <c r="O39" i="3" s="1"/>
  <c r="Q38" i="3"/>
  <c r="R38" i="3"/>
  <c r="F38" i="3"/>
  <c r="E38" i="3"/>
  <c r="P38" i="3" s="1"/>
  <c r="R37" i="3"/>
  <c r="Q37" i="3"/>
  <c r="F37" i="3"/>
  <c r="E37" i="3"/>
  <c r="O37" i="3" s="1"/>
  <c r="R36" i="3"/>
  <c r="Q36" i="3"/>
  <c r="F36" i="3"/>
  <c r="E36" i="3"/>
  <c r="O36" i="3" s="1"/>
  <c r="R35" i="3"/>
  <c r="Q35" i="3"/>
  <c r="F35" i="3"/>
  <c r="E35" i="3"/>
  <c r="O35" i="3" s="1"/>
  <c r="R34" i="3"/>
  <c r="Q34" i="3"/>
  <c r="F34" i="3"/>
  <c r="E34" i="3"/>
  <c r="O34" i="3" s="1"/>
  <c r="Q33" i="3"/>
  <c r="R33" i="3"/>
  <c r="F33" i="3"/>
  <c r="E33" i="3"/>
  <c r="P33" i="3" s="1"/>
  <c r="R32" i="3"/>
  <c r="Q32" i="3"/>
  <c r="F32" i="3"/>
  <c r="E32" i="3"/>
  <c r="O32" i="3" s="1"/>
  <c r="R31" i="3"/>
  <c r="Q31" i="3"/>
  <c r="F31" i="3"/>
  <c r="E31" i="3"/>
  <c r="O31" i="3" s="1"/>
  <c r="R30" i="3"/>
  <c r="Q30" i="3"/>
  <c r="F30" i="3"/>
  <c r="E30" i="3"/>
  <c r="O30" i="3" s="1"/>
  <c r="R29" i="3"/>
  <c r="Q29" i="3"/>
  <c r="F29" i="3"/>
  <c r="E29" i="3"/>
  <c r="O29" i="3" s="1"/>
  <c r="Q28" i="3"/>
  <c r="R28" i="3"/>
  <c r="F28" i="3"/>
  <c r="E28" i="3"/>
  <c r="P28" i="3" s="1"/>
  <c r="R27" i="3"/>
  <c r="Q27" i="3"/>
  <c r="F27" i="3"/>
  <c r="E27" i="3"/>
  <c r="O27" i="3" s="1"/>
  <c r="R26" i="3"/>
  <c r="Q26" i="3"/>
  <c r="F26" i="3"/>
  <c r="E26" i="3"/>
  <c r="O26" i="3" s="1"/>
  <c r="R25" i="3"/>
  <c r="Q25" i="3"/>
  <c r="F25" i="3"/>
  <c r="E25" i="3"/>
  <c r="O25" i="3" s="1"/>
  <c r="R24" i="3"/>
  <c r="Q24" i="3"/>
  <c r="F24" i="3"/>
  <c r="E24" i="3"/>
  <c r="O24" i="3" s="1"/>
  <c r="Q23" i="3"/>
  <c r="R23" i="3"/>
  <c r="F23" i="3"/>
  <c r="E23" i="3"/>
  <c r="P23" i="3" s="1"/>
  <c r="R22" i="3"/>
  <c r="Q22" i="3"/>
  <c r="F22" i="3"/>
  <c r="E22" i="3"/>
  <c r="O22" i="3" s="1"/>
  <c r="R21" i="3"/>
  <c r="Q21" i="3"/>
  <c r="F21" i="3"/>
  <c r="E21" i="3"/>
  <c r="O21" i="3" s="1"/>
  <c r="R20" i="3"/>
  <c r="Q20" i="3"/>
  <c r="F20" i="3"/>
  <c r="E20" i="3"/>
  <c r="O20" i="3" s="1"/>
  <c r="R19" i="3"/>
  <c r="Q19" i="3"/>
  <c r="F19" i="3"/>
  <c r="E19" i="3"/>
  <c r="O19" i="3" s="1"/>
  <c r="Q18" i="3"/>
  <c r="R18" i="3"/>
  <c r="F18" i="3"/>
  <c r="E18" i="3"/>
  <c r="P18" i="3" s="1"/>
  <c r="R17" i="3"/>
  <c r="Q17" i="3"/>
  <c r="F17" i="3"/>
  <c r="E17" i="3"/>
  <c r="P17" i="3" s="1"/>
  <c r="R16" i="3"/>
  <c r="Q16" i="3"/>
  <c r="F16" i="3"/>
  <c r="E16" i="3"/>
  <c r="P16" i="3" s="1"/>
  <c r="Q15" i="3"/>
  <c r="R15" i="3"/>
  <c r="F15" i="3"/>
  <c r="E15" i="3"/>
  <c r="P15" i="3" s="1"/>
  <c r="R14" i="3"/>
  <c r="Q14" i="3"/>
  <c r="F14" i="3"/>
  <c r="E14" i="3"/>
  <c r="O14" i="3" s="1"/>
  <c r="R13" i="3"/>
  <c r="Q13" i="3"/>
  <c r="F13" i="3"/>
  <c r="E13" i="3"/>
  <c r="O13" i="3" s="1"/>
  <c r="Q12" i="3"/>
  <c r="N137" i="3"/>
  <c r="F12" i="3"/>
  <c r="E12" i="3"/>
  <c r="P12" i="3" s="1"/>
  <c r="R11" i="3"/>
  <c r="Q11" i="3"/>
  <c r="F11" i="3"/>
  <c r="E11" i="3"/>
  <c r="O11" i="3" s="1"/>
  <c r="R10" i="3"/>
  <c r="Q10" i="3"/>
  <c r="F10" i="3"/>
  <c r="E10" i="3"/>
  <c r="O10" i="3" s="1"/>
  <c r="R9" i="3"/>
  <c r="Q9" i="3"/>
  <c r="F9" i="3"/>
  <c r="E9" i="3"/>
  <c r="O9" i="3" s="1"/>
  <c r="R8" i="3"/>
  <c r="Q8" i="3"/>
  <c r="F8" i="3"/>
  <c r="E8" i="3"/>
  <c r="O8" i="3" s="1"/>
  <c r="O160" i="3" l="1"/>
  <c r="H145" i="3"/>
  <c r="I275" i="3" s="1"/>
  <c r="I286" i="3" s="1"/>
  <c r="K145" i="3"/>
  <c r="C145" i="3"/>
  <c r="M7" i="3"/>
  <c r="M145" i="3"/>
  <c r="L145" i="3"/>
  <c r="L288" i="3"/>
  <c r="M288" i="3"/>
  <c r="M283" i="3" s="1"/>
  <c r="H288" i="3"/>
  <c r="H283" i="3" s="1"/>
  <c r="I288" i="3" s="1"/>
  <c r="D145" i="3"/>
  <c r="D288" i="3"/>
  <c r="D283" i="3" s="1"/>
  <c r="C288" i="3"/>
  <c r="C283" i="3" s="1"/>
  <c r="H7" i="3"/>
  <c r="I7" i="3" s="1"/>
  <c r="G7" i="3"/>
  <c r="O201" i="3"/>
  <c r="C7" i="3"/>
  <c r="O33" i="3"/>
  <c r="O91" i="3"/>
  <c r="P91" i="3"/>
  <c r="O95" i="3"/>
  <c r="P95" i="3"/>
  <c r="P216" i="3"/>
  <c r="O216" i="3"/>
  <c r="O41" i="3"/>
  <c r="P87" i="3"/>
  <c r="O92" i="3"/>
  <c r="P92" i="3"/>
  <c r="P213" i="3"/>
  <c r="O213" i="3"/>
  <c r="O221" i="3"/>
  <c r="P221" i="3"/>
  <c r="O93" i="3"/>
  <c r="P93" i="3"/>
  <c r="P214" i="3"/>
  <c r="O214" i="3"/>
  <c r="P218" i="3"/>
  <c r="O218" i="3"/>
  <c r="O90" i="3"/>
  <c r="P90" i="3"/>
  <c r="O94" i="3"/>
  <c r="P94" i="3"/>
  <c r="O215" i="3"/>
  <c r="P215" i="3"/>
  <c r="O219" i="3"/>
  <c r="P219" i="3"/>
  <c r="O23" i="3"/>
  <c r="P88" i="3"/>
  <c r="O194" i="3"/>
  <c r="L7" i="3"/>
  <c r="P89" i="3"/>
  <c r="P97" i="3"/>
  <c r="P99" i="3"/>
  <c r="P101" i="3"/>
  <c r="P103" i="3"/>
  <c r="P105" i="3"/>
  <c r="P107" i="3"/>
  <c r="P109" i="3"/>
  <c r="P111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96" i="3"/>
  <c r="P98" i="3"/>
  <c r="P100" i="3"/>
  <c r="P102" i="3"/>
  <c r="P104" i="3"/>
  <c r="P106" i="3"/>
  <c r="P108" i="3"/>
  <c r="P110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D7" i="3"/>
  <c r="O73" i="3"/>
  <c r="O220" i="3"/>
  <c r="P220" i="3"/>
  <c r="O217" i="3"/>
  <c r="P21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28" i="3"/>
  <c r="P230" i="3"/>
  <c r="P232" i="3"/>
  <c r="P234" i="3"/>
  <c r="P236" i="3"/>
  <c r="P238" i="3"/>
  <c r="P240" i="3"/>
  <c r="P242" i="3"/>
  <c r="P244" i="3"/>
  <c r="P246" i="3"/>
  <c r="P248" i="3"/>
  <c r="P250" i="3"/>
  <c r="P252" i="3"/>
  <c r="P254" i="3"/>
  <c r="P256" i="3"/>
  <c r="P258" i="3"/>
  <c r="P260" i="3"/>
  <c r="P262" i="3"/>
  <c r="P264" i="3"/>
  <c r="P266" i="3"/>
  <c r="P268" i="3"/>
  <c r="P270" i="3"/>
  <c r="P272" i="3"/>
  <c r="P274" i="3"/>
  <c r="O207" i="3"/>
  <c r="G145" i="3"/>
  <c r="O186" i="3"/>
  <c r="O179" i="3"/>
  <c r="G288" i="3"/>
  <c r="G283" i="3" s="1"/>
  <c r="F275" i="3"/>
  <c r="F286" i="3" s="1"/>
  <c r="E275" i="3"/>
  <c r="E286" i="3" s="1"/>
  <c r="O15" i="3"/>
  <c r="J275" i="3"/>
  <c r="F137" i="3"/>
  <c r="F7" i="3" s="1"/>
  <c r="P155" i="3"/>
  <c r="P157" i="3"/>
  <c r="P159" i="3"/>
  <c r="P164" i="3"/>
  <c r="P171" i="3"/>
  <c r="P178" i="3"/>
  <c r="P183" i="3"/>
  <c r="P185" i="3"/>
  <c r="P190" i="3"/>
  <c r="P192" i="3"/>
  <c r="P199" i="3"/>
  <c r="P206" i="3"/>
  <c r="P154" i="3"/>
  <c r="P156" i="3"/>
  <c r="P158" i="3"/>
  <c r="P165" i="3"/>
  <c r="O166" i="3"/>
  <c r="P170" i="3"/>
  <c r="P172" i="3"/>
  <c r="O173" i="3"/>
  <c r="P177" i="3"/>
  <c r="P184" i="3"/>
  <c r="P191" i="3"/>
  <c r="P193" i="3"/>
  <c r="P198" i="3"/>
  <c r="P200" i="3"/>
  <c r="P205" i="3"/>
  <c r="P14" i="3"/>
  <c r="P19" i="3"/>
  <c r="P21" i="3"/>
  <c r="P30" i="3"/>
  <c r="P32" i="3"/>
  <c r="P39" i="3"/>
  <c r="P46" i="3"/>
  <c r="O47" i="3"/>
  <c r="P54" i="3"/>
  <c r="P62" i="3"/>
  <c r="O63" i="3"/>
  <c r="P67" i="3"/>
  <c r="P69" i="3"/>
  <c r="P71" i="3"/>
  <c r="P81" i="3"/>
  <c r="P83" i="3"/>
  <c r="P85" i="3"/>
  <c r="P13" i="3"/>
  <c r="P20" i="3"/>
  <c r="P22" i="3"/>
  <c r="P29" i="3"/>
  <c r="P31" i="3"/>
  <c r="P40" i="3"/>
  <c r="P45" i="3"/>
  <c r="P55" i="3"/>
  <c r="P61" i="3"/>
  <c r="P68" i="3"/>
  <c r="P70" i="3"/>
  <c r="P72" i="3"/>
  <c r="P80" i="3"/>
  <c r="P82" i="3"/>
  <c r="P84" i="3"/>
  <c r="P86" i="3"/>
  <c r="N284" i="3"/>
  <c r="R137" i="3"/>
  <c r="R12" i="3"/>
  <c r="O16" i="3"/>
  <c r="O17" i="3"/>
  <c r="N7" i="3"/>
  <c r="P8" i="3"/>
  <c r="P9" i="3"/>
  <c r="P10" i="3"/>
  <c r="P11" i="3"/>
  <c r="O12" i="3"/>
  <c r="O18" i="3"/>
  <c r="P24" i="3"/>
  <c r="P25" i="3"/>
  <c r="P26" i="3"/>
  <c r="P27" i="3"/>
  <c r="O28" i="3"/>
  <c r="P34" i="3"/>
  <c r="P35" i="3"/>
  <c r="P36" i="3"/>
  <c r="P37" i="3"/>
  <c r="O38" i="3"/>
  <c r="P42" i="3"/>
  <c r="P43" i="3"/>
  <c r="O44" i="3"/>
  <c r="P48" i="3"/>
  <c r="P49" i="3"/>
  <c r="P50" i="3"/>
  <c r="P51" i="3"/>
  <c r="P52" i="3"/>
  <c r="O53" i="3"/>
  <c r="P57" i="3"/>
  <c r="P58" i="3"/>
  <c r="P59" i="3"/>
  <c r="O60" i="3"/>
  <c r="P64" i="3"/>
  <c r="P65" i="3"/>
  <c r="O66" i="3"/>
  <c r="P74" i="3"/>
  <c r="P75" i="3"/>
  <c r="P76" i="3"/>
  <c r="P77" i="3"/>
  <c r="P78" i="3"/>
  <c r="O79" i="3"/>
  <c r="E137" i="3"/>
  <c r="O137" i="3" s="1"/>
  <c r="K284" i="3"/>
  <c r="K288" i="3" s="1"/>
  <c r="J137" i="3"/>
  <c r="Q137" i="3"/>
  <c r="O146" i="3"/>
  <c r="O147" i="3"/>
  <c r="N286" i="3"/>
  <c r="R275" i="3"/>
  <c r="P148" i="3"/>
  <c r="R148" i="3"/>
  <c r="P149" i="3"/>
  <c r="P150" i="3"/>
  <c r="P151" i="3"/>
  <c r="P152" i="3"/>
  <c r="O153" i="3"/>
  <c r="P161" i="3"/>
  <c r="P162" i="3"/>
  <c r="O163" i="3"/>
  <c r="P167" i="3"/>
  <c r="P168" i="3"/>
  <c r="O169" i="3"/>
  <c r="P174" i="3"/>
  <c r="P175" i="3"/>
  <c r="O176" i="3"/>
  <c r="P180" i="3"/>
  <c r="P181" i="3"/>
  <c r="O182" i="3"/>
  <c r="P187" i="3"/>
  <c r="P188" i="3"/>
  <c r="O189" i="3"/>
  <c r="P195" i="3"/>
  <c r="P196" i="3"/>
  <c r="O197" i="3"/>
  <c r="P202" i="3"/>
  <c r="P203" i="3"/>
  <c r="O204" i="3"/>
  <c r="P208" i="3"/>
  <c r="P209" i="3"/>
  <c r="P210" i="3"/>
  <c r="P211" i="3"/>
  <c r="P212" i="3"/>
  <c r="P222" i="3"/>
  <c r="P223" i="3"/>
  <c r="P224" i="3"/>
  <c r="P225" i="3"/>
  <c r="P226" i="3"/>
  <c r="N145" i="3"/>
  <c r="P146" i="3"/>
  <c r="P227" i="3"/>
  <c r="Q275" i="3"/>
  <c r="L283" i="3" l="1"/>
  <c r="J288" i="3"/>
  <c r="J283" i="3" s="1"/>
  <c r="I137" i="3"/>
  <c r="I284" i="3" s="1"/>
  <c r="I145" i="3"/>
  <c r="I283" i="3"/>
  <c r="P275" i="3"/>
  <c r="P145" i="3" s="1"/>
  <c r="F145" i="3"/>
  <c r="O275" i="3"/>
  <c r="O145" i="3" s="1"/>
  <c r="F284" i="3"/>
  <c r="F288" i="3" s="1"/>
  <c r="F283" i="3" s="1"/>
  <c r="E145" i="3"/>
  <c r="J286" i="3"/>
  <c r="J145" i="3"/>
  <c r="O284" i="3"/>
  <c r="O7" i="3"/>
  <c r="Q286" i="3"/>
  <c r="Q145" i="3"/>
  <c r="Q284" i="3"/>
  <c r="Q7" i="3"/>
  <c r="P137" i="3"/>
  <c r="R284" i="3"/>
  <c r="R7" i="3"/>
  <c r="R286" i="3"/>
  <c r="R145" i="3"/>
  <c r="J284" i="3"/>
  <c r="J7" i="3"/>
  <c r="Q288" i="3"/>
  <c r="Q283" i="3" s="1"/>
  <c r="K283" i="3"/>
  <c r="E284" i="3"/>
  <c r="E288" i="3" s="1"/>
  <c r="E283" i="3" s="1"/>
  <c r="E7" i="3"/>
  <c r="N288" i="3"/>
  <c r="S289" i="3" s="1"/>
  <c r="P286" i="3" l="1"/>
  <c r="O286" i="3"/>
  <c r="O288" i="3"/>
  <c r="O283" i="3" s="1"/>
  <c r="R288" i="3"/>
  <c r="R283" i="3" s="1"/>
  <c r="N283" i="3"/>
  <c r="P288" i="3"/>
  <c r="P283" i="3" s="1"/>
  <c r="P284" i="3"/>
  <c r="P7" i="3"/>
  <c r="O48" i="2"/>
  <c r="O50" i="2" s="1"/>
  <c r="N48" i="2"/>
  <c r="N50" i="2" s="1"/>
  <c r="M48" i="2"/>
  <c r="M50" i="2" s="1"/>
  <c r="L48" i="2"/>
  <c r="L7" i="2" s="1"/>
  <c r="I48" i="2"/>
  <c r="I50" i="2" s="1"/>
  <c r="H48" i="2"/>
  <c r="H50" i="2" s="1"/>
  <c r="G48" i="2"/>
  <c r="G50" i="2" s="1"/>
  <c r="F48" i="2"/>
  <c r="F50" i="2" s="1"/>
  <c r="E48" i="2"/>
  <c r="E50" i="2" s="1"/>
  <c r="D48" i="2"/>
  <c r="D50" i="2" s="1"/>
  <c r="O46" i="2"/>
  <c r="N46" i="2"/>
  <c r="M46" i="2"/>
  <c r="L46" i="2"/>
  <c r="I46" i="2"/>
  <c r="H46" i="2"/>
  <c r="G46" i="2"/>
  <c r="F46" i="2"/>
  <c r="E46" i="2"/>
  <c r="D46" i="2"/>
  <c r="O44" i="2"/>
  <c r="N44" i="2"/>
  <c r="M44" i="2"/>
  <c r="L44" i="2"/>
  <c r="I44" i="2"/>
  <c r="H44" i="2"/>
  <c r="G44" i="2"/>
  <c r="F44" i="2"/>
  <c r="E44" i="2"/>
  <c r="D44" i="2"/>
  <c r="M7" i="2" l="1"/>
  <c r="O7" i="2"/>
  <c r="N7" i="2"/>
  <c r="I7" i="2"/>
  <c r="H7" i="2"/>
  <c r="G7" i="2"/>
  <c r="F7" i="2"/>
  <c r="E7" i="2"/>
  <c r="D7" i="2"/>
  <c r="K46" i="2"/>
  <c r="J44" i="2"/>
  <c r="Q44" i="2"/>
  <c r="S46" i="2"/>
  <c r="K44" i="2"/>
  <c r="S44" i="2"/>
  <c r="J46" i="2"/>
  <c r="Q46" i="2"/>
  <c r="Q48" i="2"/>
  <c r="Q7" i="2" s="1"/>
  <c r="J50" i="2"/>
  <c r="S50" i="2"/>
  <c r="P50" i="2"/>
  <c r="P44" i="2"/>
  <c r="R44" i="2"/>
  <c r="P46" i="2"/>
  <c r="R46" i="2"/>
  <c r="J48" i="2"/>
  <c r="P48" i="2"/>
  <c r="P7" i="2" s="1"/>
  <c r="R48" i="2"/>
  <c r="R7" i="2" s="1"/>
  <c r="L50" i="2"/>
  <c r="K48" i="2"/>
  <c r="K7" i="2" s="1"/>
  <c r="S48" i="2"/>
  <c r="S7" i="2" s="1"/>
  <c r="J7" i="2" l="1"/>
  <c r="Q50" i="2"/>
  <c r="K50" i="2"/>
  <c r="R50" i="2"/>
  <c r="O10" i="4" l="1"/>
  <c r="R10" i="4"/>
  <c r="N137" i="4"/>
  <c r="N284" i="4" s="1"/>
  <c r="N288" i="4" s="1"/>
  <c r="R288" i="4" l="1"/>
  <c r="R283" i="4" s="1"/>
  <c r="S289" i="4"/>
  <c r="O288" i="4"/>
  <c r="O283" i="4" s="1"/>
  <c r="N283" i="4"/>
  <c r="N7" i="4"/>
  <c r="O137" i="4"/>
  <c r="R137" i="4"/>
  <c r="R7" i="4" l="1"/>
  <c r="R284" i="4"/>
  <c r="O7" i="4"/>
  <c r="O284" i="4"/>
  <c r="O10" i="5" l="1"/>
  <c r="R10" i="5"/>
  <c r="N137" i="5"/>
  <c r="N285" i="5" s="1"/>
  <c r="N7" i="5" l="1"/>
  <c r="O137" i="5"/>
  <c r="R137" i="5"/>
  <c r="R7" i="5" l="1"/>
  <c r="R285" i="5"/>
  <c r="O285" i="5"/>
  <c r="O7" i="5"/>
  <c r="R148" i="5"/>
  <c r="O148" i="5"/>
  <c r="N276" i="5"/>
  <c r="R276" i="5" s="1"/>
  <c r="R287" i="5" l="1"/>
  <c r="R145" i="5"/>
  <c r="O276" i="5"/>
  <c r="N287" i="5"/>
  <c r="N289" i="5" s="1"/>
  <c r="N145" i="5"/>
  <c r="O289" i="5" l="1"/>
  <c r="O284" i="5" s="1"/>
  <c r="N284" i="5"/>
  <c r="S290" i="5"/>
  <c r="R289" i="5"/>
  <c r="R284" i="5" s="1"/>
  <c r="O145" i="5"/>
  <c r="O287" i="5"/>
  <c r="R10" i="6" l="1"/>
  <c r="O10" i="6"/>
  <c r="N137" i="6"/>
  <c r="O137" i="6" s="1"/>
  <c r="O285" i="6" l="1"/>
  <c r="O7" i="6"/>
  <c r="N285" i="6"/>
  <c r="N289" i="6" s="1"/>
  <c r="R137" i="6"/>
  <c r="N7" i="6"/>
  <c r="R289" i="6" l="1"/>
  <c r="R284" i="6" s="1"/>
  <c r="O289" i="6"/>
  <c r="O284" i="6" s="1"/>
  <c r="S290" i="6"/>
  <c r="N284" i="6"/>
  <c r="R285" i="6"/>
  <c r="R7" i="6"/>
  <c r="R148" i="8" l="1"/>
  <c r="O148" i="8"/>
  <c r="N277" i="8"/>
  <c r="O277" i="8" s="1"/>
  <c r="O288" i="8" l="1"/>
  <c r="O146" i="8"/>
  <c r="N288" i="8"/>
  <c r="N290" i="8" s="1"/>
  <c r="R277" i="8"/>
  <c r="N146" i="8"/>
  <c r="R146" i="8" l="1"/>
  <c r="R288" i="8"/>
  <c r="R290" i="8"/>
  <c r="R285" i="8" s="1"/>
  <c r="S291" i="8"/>
  <c r="N285" i="8"/>
  <c r="O290" i="8"/>
  <c r="O285" i="8" s="1"/>
  <c r="R148" i="10" l="1"/>
  <c r="O148" i="10"/>
  <c r="N278" i="10"/>
  <c r="N289" i="10" s="1"/>
  <c r="N291" i="10" s="1"/>
  <c r="R291" i="10" l="1"/>
  <c r="R286" i="10" s="1"/>
  <c r="S292" i="10"/>
  <c r="O291" i="10"/>
  <c r="O286" i="10" s="1"/>
  <c r="N286" i="10"/>
  <c r="N146" i="10"/>
  <c r="R278" i="10"/>
  <c r="O278" i="10"/>
  <c r="O146" i="10" l="1"/>
  <c r="O289" i="10"/>
  <c r="R289" i="10"/>
  <c r="R146" i="10"/>
  <c r="R151" i="12" l="1"/>
  <c r="O151" i="12"/>
  <c r="N278" i="12"/>
  <c r="N146" i="12" s="1"/>
  <c r="R278" i="12" l="1"/>
  <c r="O278" i="12"/>
  <c r="N289" i="12"/>
  <c r="N291" i="12" s="1"/>
  <c r="R291" i="12" l="1"/>
  <c r="R286" i="12" s="1"/>
  <c r="O291" i="12"/>
  <c r="O286" i="12" s="1"/>
  <c r="N286" i="12"/>
  <c r="S292" i="12"/>
  <c r="O289" i="12"/>
  <c r="O146" i="12"/>
  <c r="R146" i="12"/>
  <c r="R289" i="12"/>
</calcChain>
</file>

<file path=xl/sharedStrings.xml><?xml version="1.0" encoding="utf-8"?>
<sst xmlns="http://schemas.openxmlformats.org/spreadsheetml/2006/main" count="4231" uniqueCount="1941">
  <si>
    <t>정밀강관사업부</t>
    <phoneticPr fontId="5" type="noConversion"/>
  </si>
  <si>
    <t>1호기</t>
    <phoneticPr fontId="5" type="noConversion"/>
  </si>
  <si>
    <t>생산규격</t>
    <phoneticPr fontId="5" type="noConversion"/>
  </si>
  <si>
    <t>현
재
원</t>
    <phoneticPr fontId="5" type="noConversion"/>
  </si>
  <si>
    <t>작업
시간
(HR)</t>
    <phoneticPr fontId="5" type="noConversion"/>
  </si>
  <si>
    <t>총
투입
시간
(HR)</t>
    <phoneticPr fontId="5" type="noConversion"/>
  </si>
  <si>
    <t>총
작업
시간
(분)</t>
    <phoneticPr fontId="5" type="noConversion"/>
  </si>
  <si>
    <t>휴지
시간
(비가동
HR)</t>
    <phoneticPr fontId="5" type="noConversion"/>
  </si>
  <si>
    <t>순작업
시간
(가동HR)</t>
    <phoneticPr fontId="5" type="noConversion"/>
  </si>
  <si>
    <t>가동율
(%)</t>
    <phoneticPr fontId="5" type="noConversion"/>
  </si>
  <si>
    <t>양품율
(%)</t>
    <phoneticPr fontId="5" type="noConversion"/>
  </si>
  <si>
    <t>생산량
(ton)</t>
    <phoneticPr fontId="5" type="noConversion"/>
  </si>
  <si>
    <t>투입량
(ton)</t>
    <phoneticPr fontId="5" type="noConversion"/>
  </si>
  <si>
    <t>출고량
(ton)</t>
    <phoneticPr fontId="5" type="noConversion"/>
  </si>
  <si>
    <t>생산총길이
(M)</t>
    <phoneticPr fontId="5" type="noConversion"/>
  </si>
  <si>
    <t>UPH
(M/HR)</t>
    <phoneticPr fontId="5" type="noConversion"/>
  </si>
  <si>
    <t>SPH
(천원/HR)</t>
    <phoneticPr fontId="5" type="noConversion"/>
  </si>
  <si>
    <t>TPH
(TON/HR)</t>
    <phoneticPr fontId="5" type="noConversion"/>
  </si>
  <si>
    <t>MPH
(M/HR)</t>
    <phoneticPr fontId="5" type="noConversion"/>
  </si>
  <si>
    <t>비고</t>
    <phoneticPr fontId="5" type="noConversion"/>
  </si>
  <si>
    <t>날짜</t>
    <phoneticPr fontId="5" type="noConversion"/>
  </si>
  <si>
    <t>목표치</t>
    <phoneticPr fontId="5" type="noConversion"/>
  </si>
  <si>
    <t>실적치</t>
    <phoneticPr fontId="5" type="noConversion"/>
  </si>
  <si>
    <t>합계</t>
    <phoneticPr fontId="5" type="noConversion"/>
  </si>
  <si>
    <t>2호기</t>
    <phoneticPr fontId="5" type="noConversion"/>
  </si>
  <si>
    <t>1호기소계</t>
    <phoneticPr fontId="5" type="noConversion"/>
  </si>
  <si>
    <t>2호기소계</t>
    <phoneticPr fontId="5" type="noConversion"/>
  </si>
  <si>
    <t>합   계</t>
    <phoneticPr fontId="5" type="noConversion"/>
  </si>
  <si>
    <t>평균생산규격(1.2T)</t>
    <phoneticPr fontId="5" type="noConversion"/>
  </si>
  <si>
    <t>날짜</t>
    <phoneticPr fontId="5" type="noConversion"/>
  </si>
  <si>
    <t>비고
평균생산규격(1.2T)</t>
    <phoneticPr fontId="5" type="noConversion"/>
  </si>
  <si>
    <t>평균</t>
    <phoneticPr fontId="5" type="noConversion"/>
  </si>
  <si>
    <t>작성자 김숙영</t>
    <phoneticPr fontId="5" type="noConversion"/>
  </si>
  <si>
    <t>1월합계</t>
    <phoneticPr fontId="5" type="noConversion"/>
  </si>
  <si>
    <t>1호기</t>
    <phoneticPr fontId="5" type="noConversion"/>
  </si>
  <si>
    <t>2호기</t>
    <phoneticPr fontId="5" type="noConversion"/>
  </si>
  <si>
    <t>2월합계</t>
    <phoneticPr fontId="5" type="noConversion"/>
  </si>
  <si>
    <t>3월합계</t>
    <phoneticPr fontId="5" type="noConversion"/>
  </si>
  <si>
    <t>2호기</t>
    <phoneticPr fontId="5" type="noConversion"/>
  </si>
  <si>
    <t>4월합계</t>
    <phoneticPr fontId="5" type="noConversion"/>
  </si>
  <si>
    <t>5월합계</t>
    <phoneticPr fontId="5" type="noConversion"/>
  </si>
  <si>
    <t>1호기</t>
    <phoneticPr fontId="5" type="noConversion"/>
  </si>
  <si>
    <t>2호기</t>
    <phoneticPr fontId="5" type="noConversion"/>
  </si>
  <si>
    <t>6월합계</t>
    <phoneticPr fontId="5" type="noConversion"/>
  </si>
  <si>
    <t>7월합계</t>
    <phoneticPr fontId="5" type="noConversion"/>
  </si>
  <si>
    <t>2호기</t>
    <phoneticPr fontId="5" type="noConversion"/>
  </si>
  <si>
    <t>8월합계</t>
    <phoneticPr fontId="5" type="noConversion"/>
  </si>
  <si>
    <t>1호기</t>
    <phoneticPr fontId="5" type="noConversion"/>
  </si>
  <si>
    <t>9월합계</t>
    <phoneticPr fontId="5" type="noConversion"/>
  </si>
  <si>
    <t>10월합계</t>
    <phoneticPr fontId="5" type="noConversion"/>
  </si>
  <si>
    <t>11월합계</t>
    <phoneticPr fontId="5" type="noConversion"/>
  </si>
  <si>
    <t>1호기</t>
    <phoneticPr fontId="5" type="noConversion"/>
  </si>
  <si>
    <t>12월합계</t>
    <phoneticPr fontId="5" type="noConversion"/>
  </si>
  <si>
    <t>1호기합계</t>
    <phoneticPr fontId="5" type="noConversion"/>
  </si>
  <si>
    <t>2호기합계</t>
    <phoneticPr fontId="5" type="noConversion"/>
  </si>
  <si>
    <t>23년 1월 조관생산 DATA (1호기)</t>
    <phoneticPr fontId="5" type="noConversion"/>
  </si>
  <si>
    <t>23년 1월 조관생산 DATA (2호기)</t>
    <phoneticPr fontId="5" type="noConversion"/>
  </si>
  <si>
    <t>23년 1월 조관생산 DATA (1호기/2호기)</t>
    <phoneticPr fontId="5" type="noConversion"/>
  </si>
  <si>
    <t>23년 조관생산 DATA 평균</t>
    <phoneticPr fontId="5" type="noConversion"/>
  </si>
  <si>
    <t>20.0*1.2*6.15</t>
    <phoneticPr fontId="4" type="noConversion"/>
  </si>
  <si>
    <t>20.0*1.5*6.2</t>
    <phoneticPr fontId="4" type="noConversion"/>
  </si>
  <si>
    <t>합계</t>
    <phoneticPr fontId="4" type="noConversion"/>
  </si>
  <si>
    <t>10.0*1.0*5.0</t>
    <phoneticPr fontId="4" type="noConversion"/>
  </si>
  <si>
    <t>합계</t>
    <phoneticPr fontId="4" type="noConversion"/>
  </si>
  <si>
    <t>3(야)</t>
    <phoneticPr fontId="4" type="noConversion"/>
  </si>
  <si>
    <t>20.0*1.5*6.2</t>
    <phoneticPr fontId="4" type="noConversion"/>
  </si>
  <si>
    <t>28*28*2.3*5.43</t>
    <phoneticPr fontId="4" type="noConversion"/>
  </si>
  <si>
    <t>28*28*2.3*6.04</t>
    <phoneticPr fontId="4" type="noConversion"/>
  </si>
  <si>
    <t>3(야)</t>
    <phoneticPr fontId="4" type="noConversion"/>
  </si>
  <si>
    <t>14.0*1.0*5.73</t>
    <phoneticPr fontId="4" type="noConversion"/>
  </si>
  <si>
    <t>합계</t>
    <phoneticPr fontId="4" type="noConversion"/>
  </si>
  <si>
    <t>28*28*2.3*5.26</t>
    <phoneticPr fontId="4" type="noConversion"/>
  </si>
  <si>
    <t>12.6*1.4*6.03</t>
    <phoneticPr fontId="4" type="noConversion"/>
  </si>
  <si>
    <t>12.6*1.4*5.58</t>
    <phoneticPr fontId="4" type="noConversion"/>
  </si>
  <si>
    <t>4(야)</t>
    <phoneticPr fontId="4" type="noConversion"/>
  </si>
  <si>
    <t>28*28*2.3*5.26</t>
    <phoneticPr fontId="4" type="noConversion"/>
  </si>
  <si>
    <t>28*28*2.3*5.43</t>
    <phoneticPr fontId="4" type="noConversion"/>
  </si>
  <si>
    <t>28*28*2.0*5.44</t>
    <phoneticPr fontId="4" type="noConversion"/>
  </si>
  <si>
    <t>4(야)</t>
    <phoneticPr fontId="4" type="noConversion"/>
  </si>
  <si>
    <t>12.6*1.4*5.58</t>
    <phoneticPr fontId="4" type="noConversion"/>
  </si>
  <si>
    <t>12.7*1.5*6.15</t>
    <phoneticPr fontId="4" type="noConversion"/>
  </si>
  <si>
    <t>12.7*1.9*4.9</t>
    <phoneticPr fontId="4" type="noConversion"/>
  </si>
  <si>
    <t>12.7*1.9*5.45</t>
    <phoneticPr fontId="4" type="noConversion"/>
  </si>
  <si>
    <t>28*28*2.0*5.44</t>
    <phoneticPr fontId="4" type="noConversion"/>
  </si>
  <si>
    <t>35.0*1.0*6.17</t>
    <phoneticPr fontId="4" type="noConversion"/>
  </si>
  <si>
    <t>35.0*1.0*6.61</t>
    <phoneticPr fontId="4" type="noConversion"/>
  </si>
  <si>
    <t>35.0*1.0*6.93</t>
    <phoneticPr fontId="4" type="noConversion"/>
  </si>
  <si>
    <t>12.7*1.6*5.45</t>
    <phoneticPr fontId="4" type="noConversion"/>
  </si>
  <si>
    <t>합계</t>
    <phoneticPr fontId="4" type="noConversion"/>
  </si>
  <si>
    <t>5(야)</t>
    <phoneticPr fontId="4" type="noConversion"/>
  </si>
  <si>
    <t>35.0*1.2*6.14</t>
    <phoneticPr fontId="4" type="noConversion"/>
  </si>
  <si>
    <t>12.7*1.9*5.45</t>
    <phoneticPr fontId="4" type="noConversion"/>
  </si>
  <si>
    <t>12.7*2.0*5.79</t>
    <phoneticPr fontId="4" type="noConversion"/>
  </si>
  <si>
    <t>12.7*2.0*6.03</t>
    <phoneticPr fontId="4" type="noConversion"/>
  </si>
  <si>
    <t>12.7*2.0*6.12</t>
    <phoneticPr fontId="4" type="noConversion"/>
  </si>
  <si>
    <t>12.7*2.0*5.65</t>
    <phoneticPr fontId="4" type="noConversion"/>
  </si>
  <si>
    <t>25*25*1.6*6.05</t>
    <phoneticPr fontId="4" type="noConversion"/>
  </si>
  <si>
    <t>25*25*2.0*5.6</t>
    <phoneticPr fontId="4" type="noConversion"/>
  </si>
  <si>
    <t>12.7*2.0*5.85</t>
    <phoneticPr fontId="4" type="noConversion"/>
  </si>
  <si>
    <t>12.7*2.0*6.05</t>
    <phoneticPr fontId="4" type="noConversion"/>
  </si>
  <si>
    <t>6(야)</t>
    <phoneticPr fontId="4" type="noConversion"/>
  </si>
  <si>
    <t>25*25*2.0*5.6</t>
    <phoneticPr fontId="4" type="noConversion"/>
  </si>
  <si>
    <t>25*25*2.0*6.1</t>
    <phoneticPr fontId="4" type="noConversion"/>
  </si>
  <si>
    <t>12.7*2.0*6.05</t>
    <phoneticPr fontId="4" type="noConversion"/>
  </si>
  <si>
    <t>12.0*1.0*5.7</t>
    <phoneticPr fontId="4" type="noConversion"/>
  </si>
  <si>
    <t>12.0*1.0*5.35</t>
    <phoneticPr fontId="4" type="noConversion"/>
  </si>
  <si>
    <t>25*25*2.0*6.1</t>
    <phoneticPr fontId="4" type="noConversion"/>
  </si>
  <si>
    <t>9(야)</t>
    <phoneticPr fontId="4" type="noConversion"/>
  </si>
  <si>
    <t>25*25*1.8*5.37</t>
    <phoneticPr fontId="4" type="noConversion"/>
  </si>
  <si>
    <t>25*25*1.8*5.99</t>
    <phoneticPr fontId="4" type="noConversion"/>
  </si>
  <si>
    <t>25*25*1.8*5.5</t>
    <phoneticPr fontId="4" type="noConversion"/>
  </si>
  <si>
    <t>25*25*2.3*5.61</t>
    <phoneticPr fontId="4" type="noConversion"/>
  </si>
  <si>
    <t>25*25*2.3*5.5</t>
    <phoneticPr fontId="4" type="noConversion"/>
  </si>
  <si>
    <t>25*25*1.0*5.9</t>
    <phoneticPr fontId="4" type="noConversion"/>
  </si>
  <si>
    <t>10(야)</t>
    <phoneticPr fontId="4" type="noConversion"/>
  </si>
  <si>
    <t>25*25*1.0*5.9</t>
    <phoneticPr fontId="4" type="noConversion"/>
  </si>
  <si>
    <t>25.4*1.4*6.0</t>
    <phoneticPr fontId="4" type="noConversion"/>
  </si>
  <si>
    <t>10(야)</t>
    <phoneticPr fontId="4" type="noConversion"/>
  </si>
  <si>
    <t>11.9*1.1*5.8</t>
    <phoneticPr fontId="4" type="noConversion"/>
  </si>
  <si>
    <t>11.9*1.1*6.0</t>
    <phoneticPr fontId="4" type="noConversion"/>
  </si>
  <si>
    <t>11.9*1.1*6.2</t>
    <phoneticPr fontId="4" type="noConversion"/>
  </si>
  <si>
    <t>25.4*1.5*6.17</t>
    <phoneticPr fontId="4" type="noConversion"/>
  </si>
  <si>
    <t>16.0*1.0*6.0</t>
    <phoneticPr fontId="4" type="noConversion"/>
  </si>
  <si>
    <t>11(야)</t>
    <phoneticPr fontId="4" type="noConversion"/>
  </si>
  <si>
    <t>25.4*1.5*6.17</t>
    <phoneticPr fontId="4" type="noConversion"/>
  </si>
  <si>
    <t>11(야)</t>
    <phoneticPr fontId="4" type="noConversion"/>
  </si>
  <si>
    <t>41.5*1.6*6.0</t>
    <phoneticPr fontId="4" type="noConversion"/>
  </si>
  <si>
    <t>12(야)</t>
    <phoneticPr fontId="4" type="noConversion"/>
  </si>
  <si>
    <t>41.5*1.6*6.0</t>
    <phoneticPr fontId="4" type="noConversion"/>
  </si>
  <si>
    <t>22*22*1.6*5.43</t>
    <phoneticPr fontId="4" type="noConversion"/>
  </si>
  <si>
    <t>22*22*1.8*6.05</t>
    <phoneticPr fontId="4" type="noConversion"/>
  </si>
  <si>
    <t>합계</t>
    <phoneticPr fontId="4" type="noConversion"/>
  </si>
  <si>
    <t>16.0*1.0*6.0</t>
    <phoneticPr fontId="4" type="noConversion"/>
  </si>
  <si>
    <t>15.9*2.0*6.05</t>
    <phoneticPr fontId="4" type="noConversion"/>
  </si>
  <si>
    <t>22*22*1.8*6.0</t>
    <phoneticPr fontId="4" type="noConversion"/>
  </si>
  <si>
    <t>28.6*1.2*6.05</t>
    <phoneticPr fontId="4" type="noConversion"/>
  </si>
  <si>
    <t>15.9*2.0*6.05</t>
    <phoneticPr fontId="4" type="noConversion"/>
  </si>
  <si>
    <t>12.6*1.4*6.03</t>
    <phoneticPr fontId="4" type="noConversion"/>
  </si>
  <si>
    <t>13(야)</t>
    <phoneticPr fontId="4" type="noConversion"/>
  </si>
  <si>
    <t>28.6*1.2*6.25</t>
    <phoneticPr fontId="4" type="noConversion"/>
  </si>
  <si>
    <t>13(야)</t>
    <phoneticPr fontId="4" type="noConversion"/>
  </si>
  <si>
    <t>12.6*1.4*6.03</t>
    <phoneticPr fontId="4" type="noConversion"/>
  </si>
  <si>
    <t>12.6*1.4*5.58</t>
    <phoneticPr fontId="4" type="noConversion"/>
  </si>
  <si>
    <t>28.6*1.2*6.25</t>
    <phoneticPr fontId="4" type="noConversion"/>
  </si>
  <si>
    <t>28.6*1.2*6.75</t>
    <phoneticPr fontId="4" type="noConversion"/>
  </si>
  <si>
    <t>12.7*1.5*6.06</t>
    <phoneticPr fontId="4" type="noConversion"/>
  </si>
  <si>
    <t>합계</t>
    <phoneticPr fontId="4" type="noConversion"/>
  </si>
  <si>
    <t>16(야)</t>
    <phoneticPr fontId="4" type="noConversion"/>
  </si>
  <si>
    <t>28.6*1.2*6.75</t>
    <phoneticPr fontId="4" type="noConversion"/>
  </si>
  <si>
    <t>28.0*1.5*6.03</t>
    <phoneticPr fontId="4" type="noConversion"/>
  </si>
  <si>
    <t>16(야)</t>
    <phoneticPr fontId="4" type="noConversion"/>
  </si>
  <si>
    <t>12.7*1.5*6.06</t>
    <phoneticPr fontId="4" type="noConversion"/>
  </si>
  <si>
    <t>28.0*1.5*6.03</t>
    <phoneticPr fontId="4" type="noConversion"/>
  </si>
  <si>
    <t>21.0*1.0*5.95</t>
    <phoneticPr fontId="4" type="noConversion"/>
  </si>
  <si>
    <t>10.0*1.4*5.5</t>
    <phoneticPr fontId="4" type="noConversion"/>
  </si>
  <si>
    <t>10.0*1.4*4.73</t>
    <phoneticPr fontId="4" type="noConversion"/>
  </si>
  <si>
    <t>17(야)</t>
    <phoneticPr fontId="4" type="noConversion"/>
  </si>
  <si>
    <t>21.0*1.0*5.95</t>
    <phoneticPr fontId="4" type="noConversion"/>
  </si>
  <si>
    <t>10.0*1.4*4.73</t>
    <phoneticPr fontId="4" type="noConversion"/>
  </si>
  <si>
    <t>10.0*1.4*4.9</t>
    <phoneticPr fontId="4" type="noConversion"/>
  </si>
  <si>
    <t>21.0*1.0*5.95</t>
    <phoneticPr fontId="4" type="noConversion"/>
  </si>
  <si>
    <t>31.8*1.4*6.5</t>
    <phoneticPr fontId="4" type="noConversion"/>
  </si>
  <si>
    <t>합계</t>
    <phoneticPr fontId="4" type="noConversion"/>
  </si>
  <si>
    <t>19.1*1.1*5.58</t>
    <phoneticPr fontId="4" type="noConversion"/>
  </si>
  <si>
    <t>19.1*1.1*5.91</t>
    <phoneticPr fontId="4" type="noConversion"/>
  </si>
  <si>
    <t>18(야)</t>
    <phoneticPr fontId="4" type="noConversion"/>
  </si>
  <si>
    <t>31.8*1.2*7.5</t>
    <phoneticPr fontId="4" type="noConversion"/>
  </si>
  <si>
    <t>18(야)</t>
    <phoneticPr fontId="4" type="noConversion"/>
  </si>
  <si>
    <t>19.1*1.1*5.91</t>
    <phoneticPr fontId="4" type="noConversion"/>
  </si>
  <si>
    <t>19.1*1.1*6.64</t>
    <phoneticPr fontId="4" type="noConversion"/>
  </si>
  <si>
    <t>합계</t>
    <phoneticPr fontId="4" type="noConversion"/>
  </si>
  <si>
    <t>31.8*1.2*7.5</t>
    <phoneticPr fontId="4" type="noConversion"/>
  </si>
  <si>
    <t>31.8*1.6*5.75</t>
    <phoneticPr fontId="4" type="noConversion"/>
  </si>
  <si>
    <t>31.8*1.4*6.5</t>
    <phoneticPr fontId="4" type="noConversion"/>
  </si>
  <si>
    <t>19.1*1.1*6.64</t>
    <phoneticPr fontId="4" type="noConversion"/>
  </si>
  <si>
    <t>19.1*1.2*6.0</t>
    <phoneticPr fontId="4" type="noConversion"/>
  </si>
  <si>
    <t>19(야)</t>
    <phoneticPr fontId="4" type="noConversion"/>
  </si>
  <si>
    <t>31.8*1.4*6.5</t>
    <phoneticPr fontId="4" type="noConversion"/>
  </si>
  <si>
    <t>19.1*1.5*6.14</t>
    <phoneticPr fontId="4" type="noConversion"/>
  </si>
  <si>
    <t>19.1*1.5*6.35</t>
    <phoneticPr fontId="4" type="noConversion"/>
  </si>
  <si>
    <t>10.0*1.0*5.0</t>
    <phoneticPr fontId="4" type="noConversion"/>
  </si>
  <si>
    <t>31.8*1.4*6.5</t>
    <phoneticPr fontId="4" type="noConversion"/>
  </si>
  <si>
    <t>20(야)</t>
    <phoneticPr fontId="4" type="noConversion"/>
  </si>
  <si>
    <t>22.2*1.0*5.65</t>
    <phoneticPr fontId="4" type="noConversion"/>
  </si>
  <si>
    <t>합계</t>
    <phoneticPr fontId="4" type="noConversion"/>
  </si>
  <si>
    <t>10.0*1.0*5.0</t>
    <phoneticPr fontId="4" type="noConversion"/>
  </si>
  <si>
    <t>합계</t>
    <phoneticPr fontId="4" type="noConversion"/>
  </si>
  <si>
    <t>22.2*1.0*5.65</t>
    <phoneticPr fontId="4" type="noConversion"/>
  </si>
  <si>
    <t>22.2*1.4*6.0</t>
    <phoneticPr fontId="4" type="noConversion"/>
  </si>
  <si>
    <t>25(야)</t>
    <phoneticPr fontId="4" type="noConversion"/>
  </si>
  <si>
    <t>22.2*1.4*6.0</t>
    <phoneticPr fontId="4" type="noConversion"/>
  </si>
  <si>
    <t>22.2*2.8*6.3</t>
    <phoneticPr fontId="4" type="noConversion"/>
  </si>
  <si>
    <t>25(야)</t>
    <phoneticPr fontId="4" type="noConversion"/>
  </si>
  <si>
    <t>10.0*1.0*5.0</t>
    <phoneticPr fontId="4" type="noConversion"/>
  </si>
  <si>
    <t>12.0*1.0*5.35</t>
    <phoneticPr fontId="4" type="noConversion"/>
  </si>
  <si>
    <t>21.7*1.6*7.6</t>
    <phoneticPr fontId="4" type="noConversion"/>
  </si>
  <si>
    <t>12.0*1.0*5.5</t>
    <phoneticPr fontId="4" type="noConversion"/>
  </si>
  <si>
    <t>26(야)</t>
    <phoneticPr fontId="4" type="noConversion"/>
  </si>
  <si>
    <t>합계</t>
    <phoneticPr fontId="4" type="noConversion"/>
  </si>
  <si>
    <t>26(야)</t>
    <phoneticPr fontId="4" type="noConversion"/>
  </si>
  <si>
    <t>12.0*1.0*5.0</t>
    <phoneticPr fontId="4" type="noConversion"/>
  </si>
  <si>
    <t>12.0*1.0*5.6</t>
    <phoneticPr fontId="4" type="noConversion"/>
  </si>
  <si>
    <t>21.7*1.6*7.6</t>
    <phoneticPr fontId="4" type="noConversion"/>
  </si>
  <si>
    <t>11.9*1.1*5.8</t>
    <phoneticPr fontId="4" type="noConversion"/>
  </si>
  <si>
    <t>11.9*1.1*6.0</t>
    <phoneticPr fontId="4" type="noConversion"/>
  </si>
  <si>
    <t>11.9*1.1*6.2</t>
    <phoneticPr fontId="4" type="noConversion"/>
  </si>
  <si>
    <t>27(야)</t>
    <phoneticPr fontId="4" type="noConversion"/>
  </si>
  <si>
    <t>28*28*2.0*5.44</t>
    <phoneticPr fontId="4" type="noConversion"/>
  </si>
  <si>
    <t>28*28*2.3*6.04</t>
    <phoneticPr fontId="4" type="noConversion"/>
  </si>
  <si>
    <t>27(야)</t>
    <phoneticPr fontId="4" type="noConversion"/>
  </si>
  <si>
    <t>11.9*1.1*6.2</t>
    <phoneticPr fontId="4" type="noConversion"/>
  </si>
  <si>
    <t>28*28*2.3*6.04</t>
    <phoneticPr fontId="4" type="noConversion"/>
  </si>
  <si>
    <t>28*28*2.3*5.26</t>
    <phoneticPr fontId="4" type="noConversion"/>
  </si>
  <si>
    <t>28*28*2.3*5.43</t>
    <phoneticPr fontId="4" type="noConversion"/>
  </si>
  <si>
    <t>11.9*1.1*6.2</t>
    <phoneticPr fontId="4" type="noConversion"/>
  </si>
  <si>
    <t>15.9*1.0*6.2</t>
    <phoneticPr fontId="4" type="noConversion"/>
  </si>
  <si>
    <t>30(야)</t>
    <phoneticPr fontId="4" type="noConversion"/>
  </si>
  <si>
    <t>28*28*2.3*5.43</t>
    <phoneticPr fontId="4" type="noConversion"/>
  </si>
  <si>
    <t>35.0*1.0*6.5</t>
    <phoneticPr fontId="4" type="noConversion"/>
  </si>
  <si>
    <t>35.0*1.0*6.61</t>
    <phoneticPr fontId="4" type="noConversion"/>
  </si>
  <si>
    <t>35.0*1.0*6.93</t>
    <phoneticPr fontId="4" type="noConversion"/>
  </si>
  <si>
    <t>30(야)</t>
    <phoneticPr fontId="4" type="noConversion"/>
  </si>
  <si>
    <t>15.9*1.0*6.2</t>
    <phoneticPr fontId="4" type="noConversion"/>
  </si>
  <si>
    <t>15.9*1.0*6.0</t>
    <phoneticPr fontId="4" type="noConversion"/>
  </si>
  <si>
    <t>15.9*1.0*6.01</t>
    <phoneticPr fontId="4" type="noConversion"/>
  </si>
  <si>
    <t>35.0*1.1*6.1</t>
    <phoneticPr fontId="4" type="noConversion"/>
  </si>
  <si>
    <t>35.0*1.1*6.3</t>
    <phoneticPr fontId="4" type="noConversion"/>
  </si>
  <si>
    <t>15.9*1.0*6.01</t>
    <phoneticPr fontId="4" type="noConversion"/>
  </si>
  <si>
    <t>15.9*1.2*5.56</t>
    <phoneticPr fontId="4" type="noConversion"/>
  </si>
  <si>
    <t>15.9*1.2*6.0</t>
    <phoneticPr fontId="4" type="noConversion"/>
  </si>
  <si>
    <t>31(야)</t>
    <phoneticPr fontId="4" type="noConversion"/>
  </si>
  <si>
    <t>35.0*1.1*6.3</t>
    <phoneticPr fontId="4" type="noConversion"/>
  </si>
  <si>
    <t>31(야)</t>
    <phoneticPr fontId="4" type="noConversion"/>
  </si>
  <si>
    <t>12.7*1.1*5.5</t>
    <phoneticPr fontId="4" type="noConversion"/>
  </si>
  <si>
    <t>23년 2월 조관생산 DATA (1호기)</t>
    <phoneticPr fontId="5" type="noConversion"/>
  </si>
  <si>
    <t>23년 2월 조관생산 DATA (2호기)</t>
    <phoneticPr fontId="5" type="noConversion"/>
  </si>
  <si>
    <t>35.0*1.2*6.14</t>
    <phoneticPr fontId="4" type="noConversion"/>
  </si>
  <si>
    <t>20.0*1.25*5.9</t>
    <phoneticPr fontId="4" type="noConversion"/>
  </si>
  <si>
    <t>12.7*2.0*6.12</t>
    <phoneticPr fontId="4" type="noConversion"/>
  </si>
  <si>
    <t>12.7*2.0*6.07</t>
    <phoneticPr fontId="4" type="noConversion"/>
  </si>
  <si>
    <t>12.7*2.0*6.03</t>
    <phoneticPr fontId="4" type="noConversion"/>
  </si>
  <si>
    <t>1(야)</t>
    <phoneticPr fontId="4" type="noConversion"/>
  </si>
  <si>
    <t>20.0*1.25*5.9</t>
    <phoneticPr fontId="4" type="noConversion"/>
  </si>
  <si>
    <t>20.0*1.25*6.2</t>
    <phoneticPr fontId="4" type="noConversion"/>
  </si>
  <si>
    <t>20.0*1.2*5.94</t>
    <phoneticPr fontId="4" type="noConversion"/>
  </si>
  <si>
    <t>20.0*1.2*5.94</t>
    <phoneticPr fontId="4" type="noConversion"/>
  </si>
  <si>
    <t>20.0*1.2*6.15</t>
    <phoneticPr fontId="4" type="noConversion"/>
  </si>
  <si>
    <t>20.0*1.0*5.9</t>
    <phoneticPr fontId="4" type="noConversion"/>
  </si>
  <si>
    <t>1(야)</t>
    <phoneticPr fontId="4" type="noConversion"/>
  </si>
  <si>
    <t>12.7*2.0*6.03</t>
    <phoneticPr fontId="4" type="noConversion"/>
  </si>
  <si>
    <t>12.7*2.0*5.79</t>
    <phoneticPr fontId="4" type="noConversion"/>
  </si>
  <si>
    <t>합계</t>
    <phoneticPr fontId="4" type="noConversion"/>
  </si>
  <si>
    <t>19.1*1.0*6.44</t>
    <phoneticPr fontId="4" type="noConversion"/>
  </si>
  <si>
    <t>19.1*1.0*6.0</t>
    <phoneticPr fontId="4" type="noConversion"/>
  </si>
  <si>
    <t>2(야)</t>
    <phoneticPr fontId="4" type="noConversion"/>
  </si>
  <si>
    <t>20.0*1.0*5.9</t>
    <phoneticPr fontId="4" type="noConversion"/>
  </si>
  <si>
    <t>20.0*1.0*6.2</t>
    <phoneticPr fontId="4" type="noConversion"/>
  </si>
  <si>
    <t>20.0*1.0*6.41</t>
    <phoneticPr fontId="4" type="noConversion"/>
  </si>
  <si>
    <t>합계</t>
    <phoneticPr fontId="4" type="noConversion"/>
  </si>
  <si>
    <t>2(야)</t>
    <phoneticPr fontId="4" type="noConversion"/>
  </si>
  <si>
    <t>19.1*1.0*6.0</t>
    <phoneticPr fontId="4" type="noConversion"/>
  </si>
  <si>
    <t>19.1*1.2*6.0</t>
    <phoneticPr fontId="4" type="noConversion"/>
  </si>
  <si>
    <t>20.0*1.0*6.41</t>
    <phoneticPr fontId="4" type="noConversion"/>
  </si>
  <si>
    <t>25*25*2.0*6.1</t>
    <phoneticPr fontId="4" type="noConversion"/>
  </si>
  <si>
    <t>25*25*2.0*6.1</t>
    <phoneticPr fontId="4" type="noConversion"/>
  </si>
  <si>
    <t>25*25*2.0*5.6</t>
    <phoneticPr fontId="4" type="noConversion"/>
  </si>
  <si>
    <t>3(야)</t>
    <phoneticPr fontId="4" type="noConversion"/>
  </si>
  <si>
    <t>15.0*0.9*5.5</t>
    <phoneticPr fontId="4" type="noConversion"/>
  </si>
  <si>
    <t>15.0*0.9*6.0</t>
    <phoneticPr fontId="4" type="noConversion"/>
  </si>
  <si>
    <t>25*25*2.3*5.61</t>
    <phoneticPr fontId="4" type="noConversion"/>
  </si>
  <si>
    <t>25*25*2.3*5.5</t>
    <phoneticPr fontId="4" type="noConversion"/>
  </si>
  <si>
    <t>합계</t>
    <phoneticPr fontId="4" type="noConversion"/>
  </si>
  <si>
    <t>15.0*0.9*6.0</t>
    <phoneticPr fontId="4" type="noConversion"/>
  </si>
  <si>
    <t>25*25*2.3*5.5</t>
    <phoneticPr fontId="4" type="noConversion"/>
  </si>
  <si>
    <t>25*25*1.8*5.99</t>
    <phoneticPr fontId="4" type="noConversion"/>
  </si>
  <si>
    <t>25*25*1.8*5.37</t>
    <phoneticPr fontId="4" type="noConversion"/>
  </si>
  <si>
    <t>25*25*1.8*5.5</t>
    <phoneticPr fontId="4" type="noConversion"/>
  </si>
  <si>
    <t>6(야)</t>
    <phoneticPr fontId="4" type="noConversion"/>
  </si>
  <si>
    <t>15.0*0.9*6.0</t>
    <phoneticPr fontId="4" type="noConversion"/>
  </si>
  <si>
    <t>8.0*1.0*4.0</t>
    <phoneticPr fontId="4" type="noConversion"/>
  </si>
  <si>
    <t>25*25*1.8*5.5</t>
    <phoneticPr fontId="4" type="noConversion"/>
  </si>
  <si>
    <t>25*25*1.6*6.05</t>
    <phoneticPr fontId="4" type="noConversion"/>
  </si>
  <si>
    <t>31.8*1.1*5.77</t>
    <phoneticPr fontId="4" type="noConversion"/>
  </si>
  <si>
    <t>8.0*1.0*4.0</t>
    <phoneticPr fontId="4" type="noConversion"/>
  </si>
  <si>
    <t>8.0*1.0*4.05</t>
    <phoneticPr fontId="4" type="noConversion"/>
  </si>
  <si>
    <t>7(야)</t>
    <phoneticPr fontId="4" type="noConversion"/>
  </si>
  <si>
    <t>31.8*1.1*5.77</t>
    <phoneticPr fontId="4" type="noConversion"/>
  </si>
  <si>
    <t>31.8*1.4*6.5</t>
    <phoneticPr fontId="4" type="noConversion"/>
  </si>
  <si>
    <t>7(야)</t>
    <phoneticPr fontId="4" type="noConversion"/>
  </si>
  <si>
    <t>8.0*1.0*4.1</t>
    <phoneticPr fontId="4" type="noConversion"/>
  </si>
  <si>
    <t>8(야)</t>
    <phoneticPr fontId="4" type="noConversion"/>
  </si>
  <si>
    <t>31.8*1.4*6.5</t>
    <phoneticPr fontId="4" type="noConversion"/>
  </si>
  <si>
    <t>8.0*1.0*4.1</t>
    <phoneticPr fontId="4" type="noConversion"/>
  </si>
  <si>
    <t>8.0*0.7*4.0</t>
    <phoneticPr fontId="4" type="noConversion"/>
  </si>
  <si>
    <t>31.8*1.4*6.5</t>
    <phoneticPr fontId="4" type="noConversion"/>
  </si>
  <si>
    <t>17.3*1.0*5.8</t>
    <phoneticPr fontId="4" type="noConversion"/>
  </si>
  <si>
    <t>9(야)</t>
    <phoneticPr fontId="4" type="noConversion"/>
  </si>
  <si>
    <t>17.3*1.2*6.0</t>
    <phoneticPr fontId="4" type="noConversion"/>
  </si>
  <si>
    <t>8.0*0.7*4.0</t>
    <phoneticPr fontId="4" type="noConversion"/>
  </si>
  <si>
    <t>12.0*1.0*4.0</t>
    <phoneticPr fontId="4" type="noConversion"/>
  </si>
  <si>
    <t>12.0*1.0*5.35</t>
    <phoneticPr fontId="4" type="noConversion"/>
  </si>
  <si>
    <t>17.3*1.5*6.1</t>
    <phoneticPr fontId="4" type="noConversion"/>
  </si>
  <si>
    <t>17.3*1.5*6.0</t>
    <phoneticPr fontId="4" type="noConversion"/>
  </si>
  <si>
    <t>합계</t>
    <phoneticPr fontId="4" type="noConversion"/>
  </si>
  <si>
    <t>12.0*1.0*5.35</t>
    <phoneticPr fontId="4" type="noConversion"/>
  </si>
  <si>
    <t>12.0*1.0*5.5</t>
    <phoneticPr fontId="4" type="noConversion"/>
  </si>
  <si>
    <t>10(야)</t>
    <phoneticPr fontId="4" type="noConversion"/>
  </si>
  <si>
    <t>17.3*1.5*6.0</t>
    <phoneticPr fontId="4" type="noConversion"/>
  </si>
  <si>
    <t>17.0*1.1*5.75</t>
    <phoneticPr fontId="4" type="noConversion"/>
  </si>
  <si>
    <t>12.0*1.0*5.5</t>
    <phoneticPr fontId="4" type="noConversion"/>
  </si>
  <si>
    <t>12.0*1.0*5.8</t>
    <phoneticPr fontId="4" type="noConversion"/>
  </si>
  <si>
    <t>12.0*1.0*5.6</t>
    <phoneticPr fontId="4" type="noConversion"/>
  </si>
  <si>
    <t>합계</t>
    <phoneticPr fontId="4" type="noConversion"/>
  </si>
  <si>
    <t>17.0*1.1*5.75</t>
    <phoneticPr fontId="4" type="noConversion"/>
  </si>
  <si>
    <t>15*15*1.4*5.93</t>
    <phoneticPr fontId="4" type="noConversion"/>
  </si>
  <si>
    <t>12.0*1.0*5.6</t>
    <phoneticPr fontId="4" type="noConversion"/>
  </si>
  <si>
    <t>19.1*0.7*5.9</t>
    <phoneticPr fontId="4" type="noConversion"/>
  </si>
  <si>
    <t>13(야)</t>
    <phoneticPr fontId="4" type="noConversion"/>
  </si>
  <si>
    <t>13(야)</t>
    <phoneticPr fontId="4" type="noConversion"/>
  </si>
  <si>
    <t>27.2*1.6*6.75</t>
    <phoneticPr fontId="4" type="noConversion"/>
  </si>
  <si>
    <t>19.1*1.1*5.58</t>
    <phoneticPr fontId="4" type="noConversion"/>
  </si>
  <si>
    <t>19.1*1.1*5.91</t>
    <phoneticPr fontId="4" type="noConversion"/>
  </si>
  <si>
    <t>27.2*1.6*6.75</t>
    <phoneticPr fontId="4" type="noConversion"/>
  </si>
  <si>
    <t>19.1*1.1*5.91</t>
    <phoneticPr fontId="4" type="noConversion"/>
  </si>
  <si>
    <t>19.1*1.1*6.64</t>
    <phoneticPr fontId="4" type="noConversion"/>
  </si>
  <si>
    <t>14(야)</t>
    <phoneticPr fontId="4" type="noConversion"/>
  </si>
  <si>
    <t>38.1*1.1*5.77</t>
    <phoneticPr fontId="4" type="noConversion"/>
  </si>
  <si>
    <t>38.1*1.1*6.25</t>
    <phoneticPr fontId="4" type="noConversion"/>
  </si>
  <si>
    <t>14(야)</t>
    <phoneticPr fontId="4" type="noConversion"/>
  </si>
  <si>
    <t>12.7*1.5*6.15</t>
    <phoneticPr fontId="4" type="noConversion"/>
  </si>
  <si>
    <t>12.7*1.9*4.9</t>
    <phoneticPr fontId="4" type="noConversion"/>
  </si>
  <si>
    <t>38.1*2.9*6.5</t>
    <phoneticPr fontId="4" type="noConversion"/>
  </si>
  <si>
    <t>12.7*1.9*4.9</t>
    <phoneticPr fontId="4" type="noConversion"/>
  </si>
  <si>
    <t>12.7*1.9*5.45</t>
    <phoneticPr fontId="4" type="noConversion"/>
  </si>
  <si>
    <t>15(야)</t>
    <phoneticPr fontId="4" type="noConversion"/>
  </si>
  <si>
    <t>38.1*2.9*6.5</t>
    <phoneticPr fontId="4" type="noConversion"/>
  </si>
  <si>
    <t>21.0*1.0*5.95</t>
    <phoneticPr fontId="4" type="noConversion"/>
  </si>
  <si>
    <t>15(야)</t>
    <phoneticPr fontId="4" type="noConversion"/>
  </si>
  <si>
    <t>12.7*1.9*5.45</t>
    <phoneticPr fontId="4" type="noConversion"/>
  </si>
  <si>
    <t>12.7*2.0*5.65</t>
    <phoneticPr fontId="4" type="noConversion"/>
  </si>
  <si>
    <t>12.7*2.0*5.85</t>
    <phoneticPr fontId="4" type="noConversion"/>
  </si>
  <si>
    <t>합계</t>
    <phoneticPr fontId="4" type="noConversion"/>
  </si>
  <si>
    <t>21.0*1.0*5.95</t>
    <phoneticPr fontId="4" type="noConversion"/>
  </si>
  <si>
    <t>합계</t>
    <phoneticPr fontId="4" type="noConversion"/>
  </si>
  <si>
    <t>16(야)</t>
    <phoneticPr fontId="4" type="noConversion"/>
  </si>
  <si>
    <t>21.0*1.0*5.95</t>
    <phoneticPr fontId="4" type="noConversion"/>
  </si>
  <si>
    <t>12.7*2.0*6.0</t>
    <phoneticPr fontId="4" type="noConversion"/>
  </si>
  <si>
    <t>12.7*2.0*6.05</t>
    <phoneticPr fontId="4" type="noConversion"/>
  </si>
  <si>
    <t>15.9*1.0*6.0</t>
    <phoneticPr fontId="4" type="noConversion"/>
  </si>
  <si>
    <t>15.9*1.0*6.2</t>
    <phoneticPr fontId="4" type="noConversion"/>
  </si>
  <si>
    <t>25.4*1.5*6.17</t>
    <phoneticPr fontId="4" type="noConversion"/>
  </si>
  <si>
    <t>합계</t>
    <phoneticPr fontId="4" type="noConversion"/>
  </si>
  <si>
    <t>15.9*1.2*6.0</t>
    <phoneticPr fontId="4" type="noConversion"/>
  </si>
  <si>
    <t>17(야)</t>
    <phoneticPr fontId="4" type="noConversion"/>
  </si>
  <si>
    <t>25.4*1.5*6.17</t>
    <phoneticPr fontId="4" type="noConversion"/>
  </si>
  <si>
    <t>10.0*1.0*5.7</t>
    <phoneticPr fontId="4" type="noConversion"/>
  </si>
  <si>
    <t>25.4*1.0*6.36</t>
    <phoneticPr fontId="4" type="noConversion"/>
  </si>
  <si>
    <t>25.0*1.5*6.3</t>
    <phoneticPr fontId="4" type="noConversion"/>
  </si>
  <si>
    <t>10.0*1.0*5.3</t>
    <phoneticPr fontId="4" type="noConversion"/>
  </si>
  <si>
    <t>10.0*1.0*5.0</t>
    <phoneticPr fontId="4" type="noConversion"/>
  </si>
  <si>
    <t>20(야)</t>
    <phoneticPr fontId="4" type="noConversion"/>
  </si>
  <si>
    <t>25.0*1.5*6.3</t>
    <phoneticPr fontId="4" type="noConversion"/>
  </si>
  <si>
    <t>36.4*2.3*7.2</t>
    <phoneticPr fontId="4" type="noConversion"/>
  </si>
  <si>
    <t>10.0*1.0*5.0</t>
    <phoneticPr fontId="4" type="noConversion"/>
  </si>
  <si>
    <t>36.4*2.3*7.2</t>
    <phoneticPr fontId="4" type="noConversion"/>
  </si>
  <si>
    <t>21(야)</t>
    <phoneticPr fontId="4" type="noConversion"/>
  </si>
  <si>
    <t>50.8*1.1*6.75</t>
    <phoneticPr fontId="4" type="noConversion"/>
  </si>
  <si>
    <t>25*25*1.6*6.05</t>
    <phoneticPr fontId="4" type="noConversion"/>
  </si>
  <si>
    <t>25*25*1.6*6.05</t>
    <phoneticPr fontId="4" type="noConversion"/>
  </si>
  <si>
    <t>25*25*2.0*6.1</t>
    <phoneticPr fontId="4" type="noConversion"/>
  </si>
  <si>
    <t>11.9*1.1*5.8</t>
    <phoneticPr fontId="4" type="noConversion"/>
  </si>
  <si>
    <t>11.9*1.1*6.0</t>
    <phoneticPr fontId="4" type="noConversion"/>
  </si>
  <si>
    <t>11.9*1.1*6.2</t>
    <phoneticPr fontId="4" type="noConversion"/>
  </si>
  <si>
    <t>22(야)</t>
    <phoneticPr fontId="4" type="noConversion"/>
  </si>
  <si>
    <t>25*25*2.0*6.1</t>
    <phoneticPr fontId="4" type="noConversion"/>
  </si>
  <si>
    <t>22(야)</t>
    <phoneticPr fontId="4" type="noConversion"/>
  </si>
  <si>
    <t>11.9*1.1*6.2</t>
    <phoneticPr fontId="4" type="noConversion"/>
  </si>
  <si>
    <t>25*25*2.0*6.1</t>
    <phoneticPr fontId="4" type="noConversion"/>
  </si>
  <si>
    <t>25*25*2.0*5.6</t>
    <phoneticPr fontId="4" type="noConversion"/>
  </si>
  <si>
    <t>12.6*1.4*6.03</t>
    <phoneticPr fontId="4" type="noConversion"/>
  </si>
  <si>
    <t>12.6*1.4*5.58</t>
    <phoneticPr fontId="4" type="noConversion"/>
  </si>
  <si>
    <t>23(야)</t>
    <phoneticPr fontId="4" type="noConversion"/>
  </si>
  <si>
    <t>25*25*2.0*5.6</t>
    <phoneticPr fontId="4" type="noConversion"/>
  </si>
  <si>
    <t>25*25*2.3*5.5</t>
    <phoneticPr fontId="4" type="noConversion"/>
  </si>
  <si>
    <t>25*25*1.8*5.99</t>
    <phoneticPr fontId="4" type="noConversion"/>
  </si>
  <si>
    <t>23(야)</t>
    <phoneticPr fontId="4" type="noConversion"/>
  </si>
  <si>
    <t>12.6*1.4*5.58</t>
    <phoneticPr fontId="4" type="noConversion"/>
  </si>
  <si>
    <t>합계</t>
    <phoneticPr fontId="4" type="noConversion"/>
  </si>
  <si>
    <t>25*25*1.8*5.99</t>
    <phoneticPr fontId="4" type="noConversion"/>
  </si>
  <si>
    <t>31.8*1.4*6.5</t>
    <phoneticPr fontId="4" type="noConversion"/>
  </si>
  <si>
    <t>14.0*1.0*5.73</t>
    <phoneticPr fontId="4" type="noConversion"/>
  </si>
  <si>
    <t>24(야)</t>
    <phoneticPr fontId="4" type="noConversion"/>
  </si>
  <si>
    <t>31.8*1.4*6.5</t>
    <phoneticPr fontId="4" type="noConversion"/>
  </si>
  <si>
    <t>31.8*1.2*5.92</t>
    <phoneticPr fontId="4" type="noConversion"/>
  </si>
  <si>
    <t>합계</t>
    <phoneticPr fontId="4" type="noConversion"/>
  </si>
  <si>
    <t>14.0*2.0*5.7</t>
    <phoneticPr fontId="4" type="noConversion"/>
  </si>
  <si>
    <t>27(야)</t>
    <phoneticPr fontId="4" type="noConversion"/>
  </si>
  <si>
    <t>28.6*1.2*6.05</t>
    <phoneticPr fontId="4" type="noConversion"/>
  </si>
  <si>
    <t>27(야)</t>
    <phoneticPr fontId="4" type="noConversion"/>
  </si>
  <si>
    <t>14.0*2.0*5.7</t>
    <phoneticPr fontId="4" type="noConversion"/>
  </si>
  <si>
    <t>15.0*0.9*6.0</t>
    <phoneticPr fontId="4" type="noConversion"/>
  </si>
  <si>
    <t>15.0*0.9*5.75</t>
    <phoneticPr fontId="4" type="noConversion"/>
  </si>
  <si>
    <t>28.6*1.2*6.05</t>
    <phoneticPr fontId="4" type="noConversion"/>
  </si>
  <si>
    <t>28.6*1.2*6.25</t>
    <phoneticPr fontId="4" type="noConversion"/>
  </si>
  <si>
    <t>28.6*1.2*6.75</t>
    <phoneticPr fontId="4" type="noConversion"/>
  </si>
  <si>
    <t>15.0*2.0*6.32</t>
    <phoneticPr fontId="4" type="noConversion"/>
  </si>
  <si>
    <t>28(야)</t>
    <phoneticPr fontId="4" type="noConversion"/>
  </si>
  <si>
    <t>28(야)</t>
    <phoneticPr fontId="4" type="noConversion"/>
  </si>
  <si>
    <t>15.0*2.0*6.32</t>
    <phoneticPr fontId="4" type="noConversion"/>
  </si>
  <si>
    <t>19.1*1.2*6.0</t>
    <phoneticPr fontId="4" type="noConversion"/>
  </si>
  <si>
    <t>23년 3월 조관생산 DATA (1호기)</t>
    <phoneticPr fontId="5" type="noConversion"/>
  </si>
  <si>
    <t>23년 3월 조관생산 DATA (2호기)</t>
    <phoneticPr fontId="5" type="noConversion"/>
  </si>
  <si>
    <t>23년 3월 조관생산 DATA (1호기/2호기)</t>
    <phoneticPr fontId="5" type="noConversion"/>
  </si>
  <si>
    <t>28.6*1.2*6.75</t>
    <phoneticPr fontId="4" type="noConversion"/>
  </si>
  <si>
    <t>21.7*1.6*7.6</t>
    <phoneticPr fontId="4" type="noConversion"/>
  </si>
  <si>
    <t>21.7*1.6*7.6</t>
    <phoneticPr fontId="4" type="noConversion"/>
  </si>
  <si>
    <t>21.7*2.3*6.07</t>
    <phoneticPr fontId="4" type="noConversion"/>
  </si>
  <si>
    <t>21.7*2.8*6.07</t>
    <phoneticPr fontId="4" type="noConversion"/>
  </si>
  <si>
    <t>21.2*1.8*6.3</t>
    <phoneticPr fontId="4" type="noConversion"/>
  </si>
  <si>
    <t>합계</t>
    <phoneticPr fontId="4" type="noConversion"/>
  </si>
  <si>
    <t>28*28*2.3*6.05</t>
    <phoneticPr fontId="4" type="noConversion"/>
  </si>
  <si>
    <t>7(야)</t>
    <phoneticPr fontId="4" type="noConversion"/>
  </si>
  <si>
    <t>28*28*2.0*5.44</t>
    <phoneticPr fontId="4" type="noConversion"/>
  </si>
  <si>
    <t>35.0*1.0*6.93</t>
    <phoneticPr fontId="4" type="noConversion"/>
  </si>
  <si>
    <t>41.5*1.6*6.0</t>
    <phoneticPr fontId="4" type="noConversion"/>
  </si>
  <si>
    <t>42.7*1.6*6.0</t>
    <phoneticPr fontId="4" type="noConversion"/>
  </si>
  <si>
    <t>42.7*2.0*6.5</t>
    <phoneticPr fontId="4" type="noConversion"/>
  </si>
  <si>
    <t>42.7*2.0*6.5</t>
    <phoneticPr fontId="4" type="noConversion"/>
  </si>
  <si>
    <t>22.2*0.7*6.05</t>
    <phoneticPr fontId="4" type="noConversion"/>
  </si>
  <si>
    <t>22.2*0.7*6.05</t>
    <phoneticPr fontId="4" type="noConversion"/>
  </si>
  <si>
    <t>22.2*0.7*6.14</t>
    <phoneticPr fontId="4" type="noConversion"/>
  </si>
  <si>
    <t>13(야)</t>
    <phoneticPr fontId="4" type="noConversion"/>
  </si>
  <si>
    <t>22.2*0.7*6.14</t>
    <phoneticPr fontId="4" type="noConversion"/>
  </si>
  <si>
    <t>22.2*1.2*6.1</t>
    <phoneticPr fontId="4" type="noConversion"/>
  </si>
  <si>
    <t>22.2*2.0*5.85</t>
    <phoneticPr fontId="4" type="noConversion"/>
  </si>
  <si>
    <t>14(야)</t>
    <phoneticPr fontId="4" type="noConversion"/>
  </si>
  <si>
    <t>22.2*2.0*5.85</t>
    <phoneticPr fontId="4" type="noConversion"/>
  </si>
  <si>
    <t>22.2*2.8*6.3</t>
    <phoneticPr fontId="4" type="noConversion"/>
  </si>
  <si>
    <t>합계</t>
    <phoneticPr fontId="4" type="noConversion"/>
  </si>
  <si>
    <t>22.2*2.8*6.3</t>
    <phoneticPr fontId="4" type="noConversion"/>
  </si>
  <si>
    <t>30.0*2.5*5.7</t>
    <phoneticPr fontId="4" type="noConversion"/>
  </si>
  <si>
    <t>15(야)</t>
    <phoneticPr fontId="4" type="noConversion"/>
  </si>
  <si>
    <t>25.0*3.0*6.08</t>
    <phoneticPr fontId="4" type="noConversion"/>
  </si>
  <si>
    <t>25.4*1.2*6.1</t>
    <phoneticPr fontId="4" type="noConversion"/>
  </si>
  <si>
    <t>16(야)</t>
    <phoneticPr fontId="4" type="noConversion"/>
  </si>
  <si>
    <t>25.4*1.5*6.17</t>
    <phoneticPr fontId="4" type="noConversion"/>
  </si>
  <si>
    <t>합계</t>
    <phoneticPr fontId="4" type="noConversion"/>
  </si>
  <si>
    <t>25*25*2.0*6.1</t>
    <phoneticPr fontId="4" type="noConversion"/>
  </si>
  <si>
    <t>17(야)</t>
    <phoneticPr fontId="4" type="noConversion"/>
  </si>
  <si>
    <t>20(야)</t>
    <phoneticPr fontId="4" type="noConversion"/>
  </si>
  <si>
    <t>31.8*1.4*6.5</t>
    <phoneticPr fontId="4" type="noConversion"/>
  </si>
  <si>
    <t>31.8*1.4*6.5</t>
    <phoneticPr fontId="4" type="noConversion"/>
  </si>
  <si>
    <t>21(야)</t>
    <phoneticPr fontId="4" type="noConversion"/>
  </si>
  <si>
    <t>31.8*1.55*5.75</t>
    <phoneticPr fontId="4" type="noConversion"/>
  </si>
  <si>
    <t>31.8*1.55*6.17</t>
    <phoneticPr fontId="4" type="noConversion"/>
  </si>
  <si>
    <t>31.8*1.55*6.3</t>
    <phoneticPr fontId="4" type="noConversion"/>
  </si>
  <si>
    <t>15*15*1.4*5.93</t>
    <phoneticPr fontId="4" type="noConversion"/>
  </si>
  <si>
    <t>19.1*1.2*6.0</t>
    <phoneticPr fontId="4" type="noConversion"/>
  </si>
  <si>
    <t>17.3*1.0*5.8</t>
    <phoneticPr fontId="4" type="noConversion"/>
  </si>
  <si>
    <t>2(야)</t>
    <phoneticPr fontId="4" type="noConversion"/>
  </si>
  <si>
    <t>17.3*1.2*6.0</t>
    <phoneticPr fontId="4" type="noConversion"/>
  </si>
  <si>
    <t>3(야)</t>
    <phoneticPr fontId="4" type="noConversion"/>
  </si>
  <si>
    <t>17.3*1.5*5.6</t>
    <phoneticPr fontId="4" type="noConversion"/>
  </si>
  <si>
    <t>6(야)</t>
    <phoneticPr fontId="4" type="noConversion"/>
  </si>
  <si>
    <t>12.0*1.0*5.35</t>
    <phoneticPr fontId="4" type="noConversion"/>
  </si>
  <si>
    <t>12.0*1.0*5.35</t>
    <phoneticPr fontId="4" type="noConversion"/>
  </si>
  <si>
    <t>7(야)</t>
    <phoneticPr fontId="4" type="noConversion"/>
  </si>
  <si>
    <t>12.0*1.0*5.8</t>
    <phoneticPr fontId="4" type="noConversion"/>
  </si>
  <si>
    <t>12.0*1.0*5.6</t>
    <phoneticPr fontId="4" type="noConversion"/>
  </si>
  <si>
    <t>8(야)</t>
    <phoneticPr fontId="4" type="noConversion"/>
  </si>
  <si>
    <t>12.0*1.0*5.6</t>
    <phoneticPr fontId="4" type="noConversion"/>
  </si>
  <si>
    <t>12.7*1.1*5.5</t>
    <phoneticPr fontId="4" type="noConversion"/>
  </si>
  <si>
    <t>12.7*1.1*5.8</t>
    <phoneticPr fontId="4" type="noConversion"/>
  </si>
  <si>
    <t>12.7*1.1*5.8</t>
    <phoneticPr fontId="4" type="noConversion"/>
  </si>
  <si>
    <t>12.7*2.0*5.79</t>
    <phoneticPr fontId="4" type="noConversion"/>
  </si>
  <si>
    <t>9(야)</t>
    <phoneticPr fontId="4" type="noConversion"/>
  </si>
  <si>
    <t>12.7*2.0*6.12</t>
    <phoneticPr fontId="4" type="noConversion"/>
  </si>
  <si>
    <t>12.7*2.0*6.3</t>
    <phoneticPr fontId="4" type="noConversion"/>
  </si>
  <si>
    <t>합계</t>
    <phoneticPr fontId="4" type="noConversion"/>
  </si>
  <si>
    <t>12.7*2.0*6.3</t>
    <phoneticPr fontId="4" type="noConversion"/>
  </si>
  <si>
    <t>19.1*1.0*6.0</t>
    <phoneticPr fontId="4" type="noConversion"/>
  </si>
  <si>
    <t>10(야)</t>
    <phoneticPr fontId="4" type="noConversion"/>
  </si>
  <si>
    <t>19.1*1.0*6.0</t>
    <phoneticPr fontId="4" type="noConversion"/>
  </si>
  <si>
    <t>19.1*1.0*6.44</t>
    <phoneticPr fontId="4" type="noConversion"/>
  </si>
  <si>
    <t>19.1*1.1*6.64</t>
    <phoneticPr fontId="4" type="noConversion"/>
  </si>
  <si>
    <t>19.1*1.1*6.64</t>
    <phoneticPr fontId="4" type="noConversion"/>
  </si>
  <si>
    <t>19.1*1.5*6.14</t>
    <phoneticPr fontId="4" type="noConversion"/>
  </si>
  <si>
    <t>13(야)</t>
    <phoneticPr fontId="4" type="noConversion"/>
  </si>
  <si>
    <t>15.9*1.0*6.0</t>
    <phoneticPr fontId="4" type="noConversion"/>
  </si>
  <si>
    <t>15.9*1.0*6.2</t>
    <phoneticPr fontId="4" type="noConversion"/>
  </si>
  <si>
    <t>14(야)</t>
    <phoneticPr fontId="4" type="noConversion"/>
  </si>
  <si>
    <t>20.0*1.0*5.9</t>
    <phoneticPr fontId="4" type="noConversion"/>
  </si>
  <si>
    <t>합계</t>
    <phoneticPr fontId="4" type="noConversion"/>
  </si>
  <si>
    <t>20.0*1.0*6.2</t>
    <phoneticPr fontId="4" type="noConversion"/>
  </si>
  <si>
    <t>20.0*1.0*6.41</t>
    <phoneticPr fontId="4" type="noConversion"/>
  </si>
  <si>
    <t>15(야)</t>
    <phoneticPr fontId="4" type="noConversion"/>
  </si>
  <si>
    <t>20.0*1.2*5.94</t>
    <phoneticPr fontId="4" type="noConversion"/>
  </si>
  <si>
    <t>20.0*1.2*5.94</t>
    <phoneticPr fontId="4" type="noConversion"/>
  </si>
  <si>
    <t>20.0*1.2*6.15</t>
    <phoneticPr fontId="4" type="noConversion"/>
  </si>
  <si>
    <t>합계</t>
    <phoneticPr fontId="4" type="noConversion"/>
  </si>
  <si>
    <t>16(야)</t>
    <phoneticPr fontId="4" type="noConversion"/>
  </si>
  <si>
    <t>20.0*1.25*6.2</t>
    <phoneticPr fontId="4" type="noConversion"/>
  </si>
  <si>
    <t>8.0*1.0*4.0</t>
    <phoneticPr fontId="4" type="noConversion"/>
  </si>
  <si>
    <t>17(야)</t>
    <phoneticPr fontId="4" type="noConversion"/>
  </si>
  <si>
    <t>20(야)</t>
    <phoneticPr fontId="4" type="noConversion"/>
  </si>
  <si>
    <t>8.0*1.0*4.05</t>
    <phoneticPr fontId="4" type="noConversion"/>
  </si>
  <si>
    <t>합계</t>
    <phoneticPr fontId="4" type="noConversion"/>
  </si>
  <si>
    <t>8.0*1.0*4.1</t>
    <phoneticPr fontId="4" type="noConversion"/>
  </si>
  <si>
    <t>21(야)</t>
    <phoneticPr fontId="4" type="noConversion"/>
  </si>
  <si>
    <t>8.0*1.0*4.1</t>
    <phoneticPr fontId="4" type="noConversion"/>
  </si>
  <si>
    <t>22(야)</t>
    <phoneticPr fontId="4" type="noConversion"/>
  </si>
  <si>
    <t>21.0*1.0*5.95</t>
    <phoneticPr fontId="4" type="noConversion"/>
  </si>
  <si>
    <t>합계</t>
    <phoneticPr fontId="4" type="noConversion"/>
  </si>
  <si>
    <t>21.0*1.0*5.95</t>
    <phoneticPr fontId="4" type="noConversion"/>
  </si>
  <si>
    <t>23(야)</t>
    <phoneticPr fontId="4" type="noConversion"/>
  </si>
  <si>
    <t>21.0*1.0*5.95</t>
    <phoneticPr fontId="4" type="noConversion"/>
  </si>
  <si>
    <t>12.0*1.0*5.35</t>
    <phoneticPr fontId="4" type="noConversion"/>
  </si>
  <si>
    <t>합계</t>
    <phoneticPr fontId="4" type="noConversion"/>
  </si>
  <si>
    <t>12.0*1.0*5.35</t>
    <phoneticPr fontId="4" type="noConversion"/>
  </si>
  <si>
    <t>24(야)</t>
    <phoneticPr fontId="4" type="noConversion"/>
  </si>
  <si>
    <t>12.0*1.0*5.5</t>
    <phoneticPr fontId="4" type="noConversion"/>
  </si>
  <si>
    <t>12.0*1.0*5.8</t>
    <phoneticPr fontId="4" type="noConversion"/>
  </si>
  <si>
    <t>12.0*1.0*5.6</t>
    <phoneticPr fontId="4" type="noConversion"/>
  </si>
  <si>
    <t>합계</t>
    <phoneticPr fontId="4" type="noConversion"/>
  </si>
  <si>
    <t>12.0*1.0*5.6</t>
    <phoneticPr fontId="4" type="noConversion"/>
  </si>
  <si>
    <t>합계</t>
    <phoneticPr fontId="4" type="noConversion"/>
  </si>
  <si>
    <t>27(야)</t>
    <phoneticPr fontId="4" type="noConversion"/>
  </si>
  <si>
    <t>12.0*1.0*5.6</t>
    <phoneticPr fontId="4" type="noConversion"/>
  </si>
  <si>
    <t>12.7*1.1*5.5</t>
    <phoneticPr fontId="4" type="noConversion"/>
  </si>
  <si>
    <t>합계</t>
    <phoneticPr fontId="4" type="noConversion"/>
  </si>
  <si>
    <t>12.7*1.1*5.5</t>
    <phoneticPr fontId="4" type="noConversion"/>
  </si>
  <si>
    <t>12.7*1.1*5.6</t>
    <phoneticPr fontId="4" type="noConversion"/>
  </si>
  <si>
    <t>12.7*1.1*5.8</t>
    <phoneticPr fontId="4" type="noConversion"/>
  </si>
  <si>
    <t>28(야)</t>
    <phoneticPr fontId="4" type="noConversion"/>
  </si>
  <si>
    <t>12.7*1.1*5.8</t>
    <phoneticPr fontId="4" type="noConversion"/>
  </si>
  <si>
    <t>12.7*2.0*5.65</t>
    <phoneticPr fontId="4" type="noConversion"/>
  </si>
  <si>
    <t>12.7*2.0*5.85</t>
    <phoneticPr fontId="4" type="noConversion"/>
  </si>
  <si>
    <t>12.7*2.0*6.0</t>
    <phoneticPr fontId="4" type="noConversion"/>
  </si>
  <si>
    <t>29(야)</t>
    <phoneticPr fontId="4" type="noConversion"/>
  </si>
  <si>
    <t>12.7*2.0*6.0</t>
    <phoneticPr fontId="4" type="noConversion"/>
  </si>
  <si>
    <t>15.0*0.9*5.75</t>
    <phoneticPr fontId="4" type="noConversion"/>
  </si>
  <si>
    <t>15.0*0.9*6.0</t>
    <phoneticPr fontId="4" type="noConversion"/>
  </si>
  <si>
    <t>15.0*0.9*6.0</t>
    <phoneticPr fontId="4" type="noConversion"/>
  </si>
  <si>
    <t>30(야)</t>
    <phoneticPr fontId="4" type="noConversion"/>
  </si>
  <si>
    <t>15.0*0.9*6.0</t>
    <phoneticPr fontId="4" type="noConversion"/>
  </si>
  <si>
    <t>19.1*1.1*5.58</t>
    <phoneticPr fontId="4" type="noConversion"/>
  </si>
  <si>
    <t>19.1*1.1*5.91</t>
    <phoneticPr fontId="4" type="noConversion"/>
  </si>
  <si>
    <t>15*15*1.4*5.93</t>
    <phoneticPr fontId="4" type="noConversion"/>
  </si>
  <si>
    <t>28.6*1.2*6.05</t>
    <phoneticPr fontId="4" type="noConversion"/>
  </si>
  <si>
    <t>28.6*1.2*6.05</t>
    <phoneticPr fontId="4" type="noConversion"/>
  </si>
  <si>
    <t>28.6*1.2*6.25</t>
    <phoneticPr fontId="4" type="noConversion"/>
  </si>
  <si>
    <t>28.6*1.2*6.25</t>
    <phoneticPr fontId="4" type="noConversion"/>
  </si>
  <si>
    <t>28.6*1.2*6.75</t>
    <phoneticPr fontId="4" type="noConversion"/>
  </si>
  <si>
    <t>24(야)</t>
    <phoneticPr fontId="4" type="noConversion"/>
  </si>
  <si>
    <t>28.6*1.2*6.75</t>
    <phoneticPr fontId="4" type="noConversion"/>
  </si>
  <si>
    <t>28.0*1.5*6.03</t>
    <phoneticPr fontId="4" type="noConversion"/>
  </si>
  <si>
    <t>38.1*1.1*5.77</t>
    <phoneticPr fontId="4" type="noConversion"/>
  </si>
  <si>
    <t>38.1*1.1*6.25</t>
    <phoneticPr fontId="4" type="noConversion"/>
  </si>
  <si>
    <t>38.1*2.9*6.5</t>
    <phoneticPr fontId="4" type="noConversion"/>
  </si>
  <si>
    <t>합계</t>
    <phoneticPr fontId="4" type="noConversion"/>
  </si>
  <si>
    <t>17.3*1.4*6.0</t>
    <phoneticPr fontId="4" type="noConversion"/>
  </si>
  <si>
    <t>28(야)</t>
    <phoneticPr fontId="4" type="noConversion"/>
  </si>
  <si>
    <t>17.3*1.5*5.6</t>
    <phoneticPr fontId="4" type="noConversion"/>
  </si>
  <si>
    <t>17.3*1.5*5.6</t>
    <phoneticPr fontId="4" type="noConversion"/>
  </si>
  <si>
    <t>17.3*1.5*5.6</t>
    <phoneticPr fontId="4" type="noConversion"/>
  </si>
  <si>
    <t>17.3*1.6*6.0</t>
    <phoneticPr fontId="4" type="noConversion"/>
  </si>
  <si>
    <t>25*25*1.6*6.05</t>
    <phoneticPr fontId="4" type="noConversion"/>
  </si>
  <si>
    <t>25*25*2.0*6.1</t>
    <phoneticPr fontId="4" type="noConversion"/>
  </si>
  <si>
    <t>30(야)</t>
    <phoneticPr fontId="4" type="noConversion"/>
  </si>
  <si>
    <t>20.0*1.0*6.2</t>
    <phoneticPr fontId="4" type="noConversion"/>
  </si>
  <si>
    <t>23년 4월 조관생산 DATA (1호기)</t>
    <phoneticPr fontId="5" type="noConversion"/>
  </si>
  <si>
    <t>23년 4월 조관생산 DATA (2호기)</t>
    <phoneticPr fontId="5" type="noConversion"/>
  </si>
  <si>
    <t>23년 4월 조관생산 DATA (1호기/2호기)</t>
    <phoneticPr fontId="5" type="noConversion"/>
  </si>
  <si>
    <t>합계</t>
    <phoneticPr fontId="4" type="noConversion"/>
  </si>
  <si>
    <t>3(야)</t>
    <phoneticPr fontId="4" type="noConversion"/>
  </si>
  <si>
    <t>25*25*2.0*5.6</t>
    <phoneticPr fontId="4" type="noConversion"/>
  </si>
  <si>
    <t>25*25*2.3*5.61</t>
    <phoneticPr fontId="4" type="noConversion"/>
  </si>
  <si>
    <t>25*25*2.3*5.5</t>
    <phoneticPr fontId="4" type="noConversion"/>
  </si>
  <si>
    <t>25*25*2.3*5.5</t>
    <phoneticPr fontId="4" type="noConversion"/>
  </si>
  <si>
    <t>25*25*1.8*5.5</t>
    <phoneticPr fontId="4" type="noConversion"/>
  </si>
  <si>
    <t>19*19*1.4*6.28</t>
    <phoneticPr fontId="4" type="noConversion"/>
  </si>
  <si>
    <t>4(야)</t>
    <phoneticPr fontId="4" type="noConversion"/>
  </si>
  <si>
    <t>25.4*1.5*6.17</t>
    <phoneticPr fontId="4" type="noConversion"/>
  </si>
  <si>
    <t>작업
시간
(HR)</t>
    <phoneticPr fontId="5" type="noConversion"/>
  </si>
  <si>
    <t>5(야)</t>
    <phoneticPr fontId="4" type="noConversion"/>
  </si>
  <si>
    <t>21.7*1.6*5.95</t>
    <phoneticPr fontId="4" type="noConversion"/>
  </si>
  <si>
    <t>21.7*1.6*5.95</t>
    <phoneticPr fontId="4" type="noConversion"/>
  </si>
  <si>
    <t>35.0*1.1*6.1</t>
    <phoneticPr fontId="4" type="noConversion"/>
  </si>
  <si>
    <t>합계</t>
    <phoneticPr fontId="4" type="noConversion"/>
  </si>
  <si>
    <t>6(야)</t>
    <phoneticPr fontId="4" type="noConversion"/>
  </si>
  <si>
    <t>35.0*1.1*6.1</t>
    <phoneticPr fontId="4" type="noConversion"/>
  </si>
  <si>
    <t>35.0*1.1*6.3</t>
    <phoneticPr fontId="4" type="noConversion"/>
  </si>
  <si>
    <t>35.0*1.2*6.14</t>
    <phoneticPr fontId="4" type="noConversion"/>
  </si>
  <si>
    <t>39.8*1.3*5.4</t>
    <phoneticPr fontId="4" type="noConversion"/>
  </si>
  <si>
    <t>7(야)</t>
    <phoneticPr fontId="4" type="noConversion"/>
  </si>
  <si>
    <t>21.0*1.0*5.95</t>
    <phoneticPr fontId="4" type="noConversion"/>
  </si>
  <si>
    <t>11(야)</t>
    <phoneticPr fontId="4" type="noConversion"/>
  </si>
  <si>
    <t>21.0*1.0*5.95</t>
    <phoneticPr fontId="4" type="noConversion"/>
  </si>
  <si>
    <t>31.8*1.1*5.77</t>
    <phoneticPr fontId="4" type="noConversion"/>
  </si>
  <si>
    <t>31.8*1.2*7.5</t>
    <phoneticPr fontId="4" type="noConversion"/>
  </si>
  <si>
    <t>12(야)</t>
    <phoneticPr fontId="4" type="noConversion"/>
  </si>
  <si>
    <t>31.8*1.4*6.5</t>
    <phoneticPr fontId="4" type="noConversion"/>
  </si>
  <si>
    <t>합계</t>
    <phoneticPr fontId="4" type="noConversion"/>
  </si>
  <si>
    <t>13(야)</t>
    <phoneticPr fontId="4" type="noConversion"/>
  </si>
  <si>
    <t>28*28*2.3*5.43</t>
    <phoneticPr fontId="4" type="noConversion"/>
  </si>
  <si>
    <t>28*28*2.3*6.04</t>
    <phoneticPr fontId="4" type="noConversion"/>
  </si>
  <si>
    <t>28*28*2.3*5.26</t>
    <phoneticPr fontId="4" type="noConversion"/>
  </si>
  <si>
    <t>28*28*2.3*5.43</t>
    <phoneticPr fontId="4" type="noConversion"/>
  </si>
  <si>
    <t>14(야)</t>
    <phoneticPr fontId="4" type="noConversion"/>
  </si>
  <si>
    <t>28*28*2.0*5.44</t>
    <phoneticPr fontId="4" type="noConversion"/>
  </si>
  <si>
    <t>35.0*1.2*6.14</t>
    <phoneticPr fontId="4" type="noConversion"/>
  </si>
  <si>
    <t>17(야)</t>
    <phoneticPr fontId="4" type="noConversion"/>
  </si>
  <si>
    <t>17.3*1.0*5.8</t>
    <phoneticPr fontId="4" type="noConversion"/>
  </si>
  <si>
    <t>19.1*1.2*6.0</t>
    <phoneticPr fontId="4" type="noConversion"/>
  </si>
  <si>
    <t>3((야)</t>
    <phoneticPr fontId="4" type="noConversion"/>
  </si>
  <si>
    <t>14.0*1.2*5.4</t>
    <phoneticPr fontId="4" type="noConversion"/>
  </si>
  <si>
    <t>합계</t>
    <phoneticPr fontId="4" type="noConversion"/>
  </si>
  <si>
    <t>14.0*1.6*5.48</t>
    <phoneticPr fontId="4" type="noConversion"/>
  </si>
  <si>
    <t>4(야)</t>
    <phoneticPr fontId="4" type="noConversion"/>
  </si>
  <si>
    <t>20.0*1.0*5.9</t>
    <phoneticPr fontId="4" type="noConversion"/>
  </si>
  <si>
    <t>20.0*1.0*6.41</t>
    <phoneticPr fontId="4" type="noConversion"/>
  </si>
  <si>
    <t>5(야)</t>
    <phoneticPr fontId="4" type="noConversion"/>
  </si>
  <si>
    <t>20.0*1.2*6.15</t>
    <phoneticPr fontId="4" type="noConversion"/>
  </si>
  <si>
    <t>20.0*1.2*5.94</t>
    <phoneticPr fontId="4" type="noConversion"/>
  </si>
  <si>
    <t>6(야)</t>
    <phoneticPr fontId="4" type="noConversion"/>
  </si>
  <si>
    <t>15.9*1.2*6.0</t>
    <phoneticPr fontId="4" type="noConversion"/>
  </si>
  <si>
    <t>15.9*1.4*6.0</t>
    <phoneticPr fontId="4" type="noConversion"/>
  </si>
  <si>
    <t>합계</t>
    <phoneticPr fontId="4" type="noConversion"/>
  </si>
  <si>
    <t>7(야)</t>
    <phoneticPr fontId="4" type="noConversion"/>
  </si>
  <si>
    <t>15.9*1.8*6.0</t>
    <phoneticPr fontId="4" type="noConversion"/>
  </si>
  <si>
    <t>15.9*1.8*6.0</t>
    <phoneticPr fontId="4" type="noConversion"/>
  </si>
  <si>
    <t>12.0*1.0*5.35</t>
    <phoneticPr fontId="4" type="noConversion"/>
  </si>
  <si>
    <t>10(야)</t>
    <phoneticPr fontId="4" type="noConversion"/>
  </si>
  <si>
    <t>12.0*1.0*5.35</t>
    <phoneticPr fontId="4" type="noConversion"/>
  </si>
  <si>
    <t>12.0*1.0*5.5</t>
    <phoneticPr fontId="4" type="noConversion"/>
  </si>
  <si>
    <t>12.0*1.0*5.5</t>
    <phoneticPr fontId="4" type="noConversion"/>
  </si>
  <si>
    <t>12.0*1.0*5.8</t>
    <phoneticPr fontId="4" type="noConversion"/>
  </si>
  <si>
    <t>합계</t>
    <phoneticPr fontId="4" type="noConversion"/>
  </si>
  <si>
    <t>11(야)</t>
    <phoneticPr fontId="4" type="noConversion"/>
  </si>
  <si>
    <t>12.0*1.0*5.6</t>
    <phoneticPr fontId="4" type="noConversion"/>
  </si>
  <si>
    <t>11.9*1.1*5.8</t>
    <phoneticPr fontId="4" type="noConversion"/>
  </si>
  <si>
    <t>11.9*1.1*5.8</t>
    <phoneticPr fontId="4" type="noConversion"/>
  </si>
  <si>
    <t>11.9*1.1*6.0</t>
    <phoneticPr fontId="4" type="noConversion"/>
  </si>
  <si>
    <t>11.9*1.1*6.2</t>
    <phoneticPr fontId="4" type="noConversion"/>
  </si>
  <si>
    <t>12(야)</t>
    <phoneticPr fontId="4" type="noConversion"/>
  </si>
  <si>
    <t>12.7*1.1*5.5</t>
    <phoneticPr fontId="4" type="noConversion"/>
  </si>
  <si>
    <t>12.7*1.1*5.8</t>
    <phoneticPr fontId="4" type="noConversion"/>
  </si>
  <si>
    <t>12.7*1.9*5.45</t>
    <phoneticPr fontId="4" type="noConversion"/>
  </si>
  <si>
    <t>13(야)</t>
    <phoneticPr fontId="4" type="noConversion"/>
  </si>
  <si>
    <t>12.7*1.9*5.45</t>
    <phoneticPr fontId="4" type="noConversion"/>
  </si>
  <si>
    <t>12.7*2.0*5.79</t>
    <phoneticPr fontId="4" type="noConversion"/>
  </si>
  <si>
    <t>합계</t>
    <phoneticPr fontId="4" type="noConversion"/>
  </si>
  <si>
    <t>12.7*2.0*5.79</t>
    <phoneticPr fontId="4" type="noConversion"/>
  </si>
  <si>
    <t>12.7*2.0*6.03</t>
    <phoneticPr fontId="4" type="noConversion"/>
  </si>
  <si>
    <t>12.7*2.0*6.12</t>
    <phoneticPr fontId="4" type="noConversion"/>
  </si>
  <si>
    <t>14(야)</t>
    <phoneticPr fontId="4" type="noConversion"/>
  </si>
  <si>
    <t>12.7*2.0*6.05</t>
    <phoneticPr fontId="4" type="noConversion"/>
  </si>
  <si>
    <t>12.7*2.0*6.0</t>
    <phoneticPr fontId="4" type="noConversion"/>
  </si>
  <si>
    <t>12.7*2.0*5.65</t>
    <phoneticPr fontId="4" type="noConversion"/>
  </si>
  <si>
    <t>10.0*1.0*5.0</t>
    <phoneticPr fontId="4" type="noConversion"/>
  </si>
  <si>
    <t>17(야)</t>
    <phoneticPr fontId="4" type="noConversion"/>
  </si>
  <si>
    <t>합계</t>
    <phoneticPr fontId="4" type="noConversion"/>
  </si>
  <si>
    <t>18(야)</t>
    <phoneticPr fontId="4" type="noConversion"/>
  </si>
  <si>
    <t>10.0*1.0*5.0</t>
    <phoneticPr fontId="4" type="noConversion"/>
  </si>
  <si>
    <t>16.0*1.0*6.0</t>
    <phoneticPr fontId="4" type="noConversion"/>
  </si>
  <si>
    <t>16.0*1.0*6.0</t>
    <phoneticPr fontId="4" type="noConversion"/>
  </si>
  <si>
    <t>15.9*1.0*6.01</t>
    <phoneticPr fontId="4" type="noConversion"/>
  </si>
  <si>
    <t>19(야)</t>
    <phoneticPr fontId="4" type="noConversion"/>
  </si>
  <si>
    <t>15.9*1.0*6.2</t>
    <phoneticPr fontId="4" type="noConversion"/>
  </si>
  <si>
    <t>15.9*2.0*6.05</t>
    <phoneticPr fontId="4" type="noConversion"/>
  </si>
  <si>
    <t>15.9*2.0*6.05</t>
    <phoneticPr fontId="4" type="noConversion"/>
  </si>
  <si>
    <t>20(야)</t>
    <phoneticPr fontId="4" type="noConversion"/>
  </si>
  <si>
    <t>14.0*1.0*5.73</t>
    <phoneticPr fontId="4" type="noConversion"/>
  </si>
  <si>
    <t>14.0*2.0*5.7</t>
    <phoneticPr fontId="4" type="noConversion"/>
  </si>
  <si>
    <t>합계</t>
    <phoneticPr fontId="4" type="noConversion"/>
  </si>
  <si>
    <t>21(야)</t>
    <phoneticPr fontId="4" type="noConversion"/>
  </si>
  <si>
    <t>19.1*0.7*5.9</t>
    <phoneticPr fontId="4" type="noConversion"/>
  </si>
  <si>
    <t>19.1*1.1*6.64</t>
    <phoneticPr fontId="4" type="noConversion"/>
  </si>
  <si>
    <t>24(야)</t>
    <phoneticPr fontId="4" type="noConversion"/>
  </si>
  <si>
    <t>19.1*1.1*6.02</t>
    <phoneticPr fontId="4" type="noConversion"/>
  </si>
  <si>
    <t>합계</t>
    <phoneticPr fontId="4" type="noConversion"/>
  </si>
  <si>
    <t>17.3*1.0*5.8</t>
    <phoneticPr fontId="4" type="noConversion"/>
  </si>
  <si>
    <t>17.3*1.6*6.0</t>
    <phoneticPr fontId="4" type="noConversion"/>
  </si>
  <si>
    <t>28.6*1.2*4.65</t>
    <phoneticPr fontId="4" type="noConversion"/>
  </si>
  <si>
    <t>28.6*1.2*6.05</t>
    <phoneticPr fontId="4" type="noConversion"/>
  </si>
  <si>
    <t>28.6*1.2*6.75</t>
    <phoneticPr fontId="4" type="noConversion"/>
  </si>
  <si>
    <t>28.6*1.2*6.75</t>
    <phoneticPr fontId="4" type="noConversion"/>
  </si>
  <si>
    <t>48.6*1.4*5.0</t>
    <phoneticPr fontId="4" type="noConversion"/>
  </si>
  <si>
    <t>48.6*2.0*6.5</t>
    <phoneticPr fontId="4" type="noConversion"/>
  </si>
  <si>
    <t>48.6*2.0*6.5</t>
    <phoneticPr fontId="4" type="noConversion"/>
  </si>
  <si>
    <t>48.6*2.3*6.5</t>
    <phoneticPr fontId="4" type="noConversion"/>
  </si>
  <si>
    <t>19.1*2.3*6.0</t>
    <phoneticPr fontId="4" type="noConversion"/>
  </si>
  <si>
    <t>19.1*2.3*6.4</t>
    <phoneticPr fontId="4" type="noConversion"/>
  </si>
  <si>
    <t>19.1*2.3*6.4</t>
    <phoneticPr fontId="4" type="noConversion"/>
  </si>
  <si>
    <t>19.1*1.1*6.02</t>
    <phoneticPr fontId="4" type="noConversion"/>
  </si>
  <si>
    <t>12.7*1.5*6.06</t>
    <phoneticPr fontId="4" type="noConversion"/>
  </si>
  <si>
    <t>25(야)</t>
    <phoneticPr fontId="4" type="noConversion"/>
  </si>
  <si>
    <t>38.1*1.1*5.77</t>
    <phoneticPr fontId="4" type="noConversion"/>
  </si>
  <si>
    <t>38.1*1.1*6.25</t>
    <phoneticPr fontId="4" type="noConversion"/>
  </si>
  <si>
    <t>25.0*1.5*6.3</t>
    <phoneticPr fontId="4" type="noConversion"/>
  </si>
  <si>
    <t>12.7*1.5*6.06</t>
    <phoneticPr fontId="4" type="noConversion"/>
  </si>
  <si>
    <t>12.6*1.4*6.03</t>
    <phoneticPr fontId="4" type="noConversion"/>
  </si>
  <si>
    <t>12.6*1.4*5.58</t>
    <phoneticPr fontId="4" type="noConversion"/>
  </si>
  <si>
    <t>26(야)</t>
    <phoneticPr fontId="4" type="noConversion"/>
  </si>
  <si>
    <t>25.0*1.5*6.3</t>
    <phoneticPr fontId="4" type="noConversion"/>
  </si>
  <si>
    <t>25.4*1.0*6.36</t>
    <phoneticPr fontId="4" type="noConversion"/>
  </si>
  <si>
    <t>12.6*1.4*5.58</t>
    <phoneticPr fontId="4" type="noConversion"/>
  </si>
  <si>
    <t>합계</t>
    <phoneticPr fontId="4" type="noConversion"/>
  </si>
  <si>
    <t>25.4*1.0*6.36</t>
    <phoneticPr fontId="4" type="noConversion"/>
  </si>
  <si>
    <t>25.4*1.5*6.17</t>
    <phoneticPr fontId="4" type="noConversion"/>
  </si>
  <si>
    <t>합계</t>
    <phoneticPr fontId="4" type="noConversion"/>
  </si>
  <si>
    <t>12.0*1.0*5.0</t>
    <phoneticPr fontId="4" type="noConversion"/>
  </si>
  <si>
    <t>27(야)</t>
    <phoneticPr fontId="4" type="noConversion"/>
  </si>
  <si>
    <t>25.4*1.5*6.17</t>
    <phoneticPr fontId="4" type="noConversion"/>
  </si>
  <si>
    <t>12.0*1.0*5.0</t>
    <phoneticPr fontId="4" type="noConversion"/>
  </si>
  <si>
    <t>12.0*1.0*5.35</t>
    <phoneticPr fontId="4" type="noConversion"/>
  </si>
  <si>
    <t>22.2*0.7*6.05</t>
    <phoneticPr fontId="4" type="noConversion"/>
  </si>
  <si>
    <t>합계</t>
    <phoneticPr fontId="4" type="noConversion"/>
  </si>
  <si>
    <t>12.0*1.0*5.35</t>
    <phoneticPr fontId="4" type="noConversion"/>
  </si>
  <si>
    <t>28(야)</t>
    <phoneticPr fontId="4" type="noConversion"/>
  </si>
  <si>
    <t>22.2*0.7*6.05</t>
    <phoneticPr fontId="4" type="noConversion"/>
  </si>
  <si>
    <t>22.2*0.7*6.14</t>
    <phoneticPr fontId="4" type="noConversion"/>
  </si>
  <si>
    <t>22.2*1.2*5.95</t>
    <phoneticPr fontId="4" type="noConversion"/>
  </si>
  <si>
    <t>22.2*1.2*6.12</t>
    <phoneticPr fontId="4" type="noConversion"/>
  </si>
  <si>
    <t>28(야)</t>
    <phoneticPr fontId="4" type="noConversion"/>
  </si>
  <si>
    <t>12.0*1.0*5.35</t>
    <phoneticPr fontId="4" type="noConversion"/>
  </si>
  <si>
    <t>12.0*1.0*5.5</t>
    <phoneticPr fontId="4" type="noConversion"/>
  </si>
  <si>
    <t>23년 5월 조관생산 DATA (1호기)</t>
    <phoneticPr fontId="5" type="noConversion"/>
  </si>
  <si>
    <t>23년 5월 조관생산 DATA (2호기)</t>
    <phoneticPr fontId="5" type="noConversion"/>
  </si>
  <si>
    <t>23년 5월 조관생산 DATA (1호기/2호기)</t>
    <phoneticPr fontId="5" type="noConversion"/>
  </si>
  <si>
    <t>22.2*1.4*6.0</t>
    <phoneticPr fontId="4" type="noConversion"/>
  </si>
  <si>
    <t>합계</t>
    <phoneticPr fontId="4" type="noConversion"/>
  </si>
  <si>
    <t>12.0*1.0*5.6</t>
    <phoneticPr fontId="4" type="noConversion"/>
  </si>
  <si>
    <t>합계</t>
    <phoneticPr fontId="4" type="noConversion"/>
  </si>
  <si>
    <t>15.0*0.9*6.15</t>
    <phoneticPr fontId="4" type="noConversion"/>
  </si>
  <si>
    <t>3(야)</t>
    <phoneticPr fontId="4" type="noConversion"/>
  </si>
  <si>
    <t>17.3*1.5*6.0</t>
    <phoneticPr fontId="4" type="noConversion"/>
  </si>
  <si>
    <t>20.0*1.0*6.2</t>
    <phoneticPr fontId="4" type="noConversion"/>
  </si>
  <si>
    <t>20.0*1.0*5.9</t>
    <phoneticPr fontId="4" type="noConversion"/>
  </si>
  <si>
    <t>20.0*1.2*5.94</t>
    <phoneticPr fontId="4" type="noConversion"/>
  </si>
  <si>
    <t>15.0*0.9*6.0</t>
    <phoneticPr fontId="4" type="noConversion"/>
  </si>
  <si>
    <t>15.0*0.9*5.75</t>
    <phoneticPr fontId="4" type="noConversion"/>
  </si>
  <si>
    <t>21.0*1.0*5.95</t>
    <phoneticPr fontId="4" type="noConversion"/>
  </si>
  <si>
    <t>19.1*1.1*5.58</t>
    <phoneticPr fontId="4" type="noConversion"/>
  </si>
  <si>
    <t>19.1*1.1*5.91</t>
    <phoneticPr fontId="4" type="noConversion"/>
  </si>
  <si>
    <t>19.1*1.2*6.0</t>
    <phoneticPr fontId="4" type="noConversion"/>
  </si>
  <si>
    <t>합계</t>
    <phoneticPr fontId="4" type="noConversion"/>
  </si>
  <si>
    <t>4(야)</t>
    <phoneticPr fontId="4" type="noConversion"/>
  </si>
  <si>
    <t>21.0*1.0*5.95</t>
    <phoneticPr fontId="4" type="noConversion"/>
  </si>
  <si>
    <t>19.1*1.5*6.14</t>
    <phoneticPr fontId="4" type="noConversion"/>
  </si>
  <si>
    <t>8(야)</t>
    <phoneticPr fontId="4" type="noConversion"/>
  </si>
  <si>
    <t>35.0*1.2*6.14</t>
    <phoneticPr fontId="4" type="noConversion"/>
  </si>
  <si>
    <t>19.1*1.5*6.14</t>
    <phoneticPr fontId="4" type="noConversion"/>
  </si>
  <si>
    <t>15.9*1.0*6.2</t>
    <phoneticPr fontId="4" type="noConversion"/>
  </si>
  <si>
    <t>9(야)</t>
    <phoneticPr fontId="4" type="noConversion"/>
  </si>
  <si>
    <t>28*28*2.3*5.43</t>
    <phoneticPr fontId="4" type="noConversion"/>
  </si>
  <si>
    <t>28*28*2.3*6.04</t>
    <phoneticPr fontId="4" type="noConversion"/>
  </si>
  <si>
    <t>28*28*2.3*5.26</t>
    <phoneticPr fontId="4" type="noConversion"/>
  </si>
  <si>
    <t>9(야)</t>
    <phoneticPr fontId="4" type="noConversion"/>
  </si>
  <si>
    <t>15.9*1.0*6.2</t>
    <phoneticPr fontId="4" type="noConversion"/>
  </si>
  <si>
    <t>15.9*1.5*6.72</t>
    <phoneticPr fontId="4" type="noConversion"/>
  </si>
  <si>
    <t>15.9*1.5*5.76</t>
    <phoneticPr fontId="4" type="noConversion"/>
  </si>
  <si>
    <t>28*28*2.0*5.44</t>
    <phoneticPr fontId="4" type="noConversion"/>
  </si>
  <si>
    <t>합계</t>
    <phoneticPr fontId="4" type="noConversion"/>
  </si>
  <si>
    <t>10.0*1.0*5.0</t>
    <phoneticPr fontId="4" type="noConversion"/>
  </si>
  <si>
    <t>10(야)</t>
    <phoneticPr fontId="4" type="noConversion"/>
  </si>
  <si>
    <t>25*25*1.6*6.05</t>
    <phoneticPr fontId="4" type="noConversion"/>
  </si>
  <si>
    <t>10(야)</t>
    <phoneticPr fontId="4" type="noConversion"/>
  </si>
  <si>
    <t>10.0*1.0*5.0</t>
    <phoneticPr fontId="4" type="noConversion"/>
  </si>
  <si>
    <t>25*25*1.8*5.37</t>
    <phoneticPr fontId="4" type="noConversion"/>
  </si>
  <si>
    <t>25*25*1.8*5.5</t>
    <phoneticPr fontId="4" type="noConversion"/>
  </si>
  <si>
    <t>10.0*1.0*5.0</t>
    <phoneticPr fontId="4" type="noConversion"/>
  </si>
  <si>
    <t>12.7*1.1*5.6</t>
    <phoneticPr fontId="4" type="noConversion"/>
  </si>
  <si>
    <t>11(야)</t>
    <phoneticPr fontId="4" type="noConversion"/>
  </si>
  <si>
    <t>25*25*1.8*5.5</t>
    <phoneticPr fontId="4" type="noConversion"/>
  </si>
  <si>
    <t>25*25*2.0*5.6</t>
    <phoneticPr fontId="4" type="noConversion"/>
  </si>
  <si>
    <t>25*25*2.0*6.1</t>
    <phoneticPr fontId="4" type="noConversion"/>
  </si>
  <si>
    <t>11(야)</t>
    <phoneticPr fontId="4" type="noConversion"/>
  </si>
  <si>
    <t>12.7*1.1*5.5</t>
    <phoneticPr fontId="4" type="noConversion"/>
  </si>
  <si>
    <t>25*25*2.0*6.1</t>
    <phoneticPr fontId="4" type="noConversion"/>
  </si>
  <si>
    <t>12.7*1.9*5.45</t>
    <phoneticPr fontId="4" type="noConversion"/>
  </si>
  <si>
    <t>합계</t>
    <phoneticPr fontId="4" type="noConversion"/>
  </si>
  <si>
    <t>12(야)</t>
    <phoneticPr fontId="4" type="noConversion"/>
  </si>
  <si>
    <t>25*25*2.0*6.1</t>
    <phoneticPr fontId="4" type="noConversion"/>
  </si>
  <si>
    <t>25*25*2.3*5.5</t>
    <phoneticPr fontId="4" type="noConversion"/>
  </si>
  <si>
    <t>31.8*1.1*5.77</t>
    <phoneticPr fontId="4" type="noConversion"/>
  </si>
  <si>
    <t>합계</t>
    <phoneticPr fontId="4" type="noConversion"/>
  </si>
  <si>
    <t>12(야)</t>
    <phoneticPr fontId="4" type="noConversion"/>
  </si>
  <si>
    <t>12.7*1.9*5.45</t>
    <phoneticPr fontId="4" type="noConversion"/>
  </si>
  <si>
    <t>31.8*1.1*5.77</t>
    <phoneticPr fontId="4" type="noConversion"/>
  </si>
  <si>
    <t>31.8*1.4*6.5</t>
    <phoneticPr fontId="4" type="noConversion"/>
  </si>
  <si>
    <t>12.7*2.0*5.79</t>
    <phoneticPr fontId="4" type="noConversion"/>
  </si>
  <si>
    <t>15(야)</t>
    <phoneticPr fontId="4" type="noConversion"/>
  </si>
  <si>
    <t>31.8*1.4*6.5</t>
    <phoneticPr fontId="4" type="noConversion"/>
  </si>
  <si>
    <t>15(야)</t>
    <phoneticPr fontId="4" type="noConversion"/>
  </si>
  <si>
    <t>12.7*2.0*6.03</t>
    <phoneticPr fontId="4" type="noConversion"/>
  </si>
  <si>
    <t>12.7*2.0*6.26</t>
    <phoneticPr fontId="4" type="noConversion"/>
  </si>
  <si>
    <t>12.7*2.0*5.65</t>
    <phoneticPr fontId="4" type="noConversion"/>
  </si>
  <si>
    <t>31.8*1.4*6.5</t>
    <phoneticPr fontId="4" type="noConversion"/>
  </si>
  <si>
    <t>31.8*1.55*6.17</t>
    <phoneticPr fontId="4" type="noConversion"/>
  </si>
  <si>
    <t>31.8*1.55*5.75</t>
    <phoneticPr fontId="4" type="noConversion"/>
  </si>
  <si>
    <t>31.8*1.55*6.3</t>
    <phoneticPr fontId="4" type="noConversion"/>
  </si>
  <si>
    <t>12.7*2.0*5.65</t>
    <phoneticPr fontId="4" type="noConversion"/>
  </si>
  <si>
    <t>12.7*2.0*5.85</t>
    <phoneticPr fontId="4" type="noConversion"/>
  </si>
  <si>
    <t>12.7*2.0*6.0</t>
    <phoneticPr fontId="4" type="noConversion"/>
  </si>
  <si>
    <t>16(야)</t>
    <phoneticPr fontId="4" type="noConversion"/>
  </si>
  <si>
    <t>31.8*1.55*6.3</t>
    <phoneticPr fontId="4" type="noConversion"/>
  </si>
  <si>
    <t>28.6*1.2*6.05</t>
    <phoneticPr fontId="4" type="noConversion"/>
  </si>
  <si>
    <t>11.9*1.1*5.8</t>
    <phoneticPr fontId="4" type="noConversion"/>
  </si>
  <si>
    <t>11.9*1.1*6.0</t>
    <phoneticPr fontId="4" type="noConversion"/>
  </si>
  <si>
    <t>합계</t>
    <phoneticPr fontId="4" type="noConversion"/>
  </si>
  <si>
    <t>28.6*1.2*6.05</t>
    <phoneticPr fontId="4" type="noConversion"/>
  </si>
  <si>
    <t>합계</t>
    <phoneticPr fontId="4" type="noConversion"/>
  </si>
  <si>
    <t>11.9*1.1*6.2</t>
    <phoneticPr fontId="4" type="noConversion"/>
  </si>
  <si>
    <t>17(야)</t>
    <phoneticPr fontId="4" type="noConversion"/>
  </si>
  <si>
    <t>28.6*1.2*6.75</t>
    <phoneticPr fontId="4" type="noConversion"/>
  </si>
  <si>
    <t>11.9*1.1*6.2</t>
    <phoneticPr fontId="4" type="noConversion"/>
  </si>
  <si>
    <t>17.3*1.2*6.0</t>
    <phoneticPr fontId="4" type="noConversion"/>
  </si>
  <si>
    <t>17.3*1.4*6.0</t>
    <phoneticPr fontId="4" type="noConversion"/>
  </si>
  <si>
    <t>18(야)</t>
    <phoneticPr fontId="4" type="noConversion"/>
  </si>
  <si>
    <t>22*22*1.8*6.0</t>
    <phoneticPr fontId="4" type="noConversion"/>
  </si>
  <si>
    <t>20.0*1.0*6.41</t>
    <phoneticPr fontId="4" type="noConversion"/>
  </si>
  <si>
    <t>17.3*1.6*6.0</t>
    <phoneticPr fontId="4" type="noConversion"/>
  </si>
  <si>
    <t>14.0*1.6*5.75</t>
    <phoneticPr fontId="4" type="noConversion"/>
  </si>
  <si>
    <t>20.0*1.0*6.41</t>
    <phoneticPr fontId="4" type="noConversion"/>
  </si>
  <si>
    <t>14.0*1.6*5.75</t>
    <phoneticPr fontId="4" type="noConversion"/>
  </si>
  <si>
    <t>14.0*1.6*6.05</t>
    <phoneticPr fontId="4" type="noConversion"/>
  </si>
  <si>
    <t>14.0*1.6*6.25</t>
    <phoneticPr fontId="4" type="noConversion"/>
  </si>
  <si>
    <t>19(야)</t>
    <phoneticPr fontId="4" type="noConversion"/>
  </si>
  <si>
    <t>39.8*1.3*5.4</t>
    <phoneticPr fontId="4" type="noConversion"/>
  </si>
  <si>
    <t>14.0*1.6*6.32</t>
    <phoneticPr fontId="4" type="noConversion"/>
  </si>
  <si>
    <t>합계</t>
    <phoneticPr fontId="4" type="noConversion"/>
  </si>
  <si>
    <t>14.0*1.6*6.44</t>
    <phoneticPr fontId="4" type="noConversion"/>
  </si>
  <si>
    <t>22(야)</t>
    <phoneticPr fontId="4" type="noConversion"/>
  </si>
  <si>
    <t>39.8*1.3*5.4</t>
    <phoneticPr fontId="4" type="noConversion"/>
  </si>
  <si>
    <t>38.1*1.1*6.25</t>
    <phoneticPr fontId="4" type="noConversion"/>
  </si>
  <si>
    <t>22(야)</t>
    <phoneticPr fontId="4" type="noConversion"/>
  </si>
  <si>
    <t>19.1*1.0*6.0</t>
    <phoneticPr fontId="4" type="noConversion"/>
  </si>
  <si>
    <t>19.1*1.0*6.44</t>
    <phoneticPr fontId="4" type="noConversion"/>
  </si>
  <si>
    <t>38.1*2.0*5.5</t>
    <phoneticPr fontId="4" type="noConversion"/>
  </si>
  <si>
    <t>42.7*2.0*6.5</t>
    <phoneticPr fontId="4" type="noConversion"/>
  </si>
  <si>
    <t>19.1*1.1*6.02</t>
    <phoneticPr fontId="4" type="noConversion"/>
  </si>
  <si>
    <t>23(야)</t>
    <phoneticPr fontId="4" type="noConversion"/>
  </si>
  <si>
    <t>42.7*2.0*6.5</t>
    <phoneticPr fontId="4" type="noConversion"/>
  </si>
  <si>
    <t>42.7*2.0*6.5</t>
    <phoneticPr fontId="4" type="noConversion"/>
  </si>
  <si>
    <t>8.0*1.0*4.0</t>
    <phoneticPr fontId="4" type="noConversion"/>
  </si>
  <si>
    <t>25.4*1.0*6.36</t>
    <phoneticPr fontId="4" type="noConversion"/>
  </si>
  <si>
    <t>25.4*1.5*6.17</t>
    <phoneticPr fontId="4" type="noConversion"/>
  </si>
  <si>
    <t>8.0*1.0*4.0</t>
    <phoneticPr fontId="4" type="noConversion"/>
  </si>
  <si>
    <t>24(야)</t>
    <phoneticPr fontId="4" type="noConversion"/>
  </si>
  <si>
    <t>25.4*1.5*6.17</t>
    <phoneticPr fontId="4" type="noConversion"/>
  </si>
  <si>
    <t>8.0*1.0*4.05</t>
    <phoneticPr fontId="4" type="noConversion"/>
  </si>
  <si>
    <t>25.0*1.5*6.3</t>
    <phoneticPr fontId="4" type="noConversion"/>
  </si>
  <si>
    <t>8.0*1.0*4.1</t>
    <phoneticPr fontId="4" type="noConversion"/>
  </si>
  <si>
    <t>25(야)</t>
    <phoneticPr fontId="4" type="noConversion"/>
  </si>
  <si>
    <t>25.0*1.5*6.3</t>
    <phoneticPr fontId="4" type="noConversion"/>
  </si>
  <si>
    <t>25(야)</t>
    <phoneticPr fontId="4" type="noConversion"/>
  </si>
  <si>
    <t>합계</t>
    <phoneticPr fontId="4" type="noConversion"/>
  </si>
  <si>
    <t>16.0*1.0*6.0</t>
    <phoneticPr fontId="4" type="noConversion"/>
  </si>
  <si>
    <t>8.0*0.7*5.1</t>
    <phoneticPr fontId="4" type="noConversion"/>
  </si>
  <si>
    <t>26(야)</t>
    <phoneticPr fontId="4" type="noConversion"/>
  </si>
  <si>
    <t>16.0*1.0*6.0</t>
    <phoneticPr fontId="4" type="noConversion"/>
  </si>
  <si>
    <t>26(야)</t>
    <phoneticPr fontId="4" type="noConversion"/>
  </si>
  <si>
    <t>8.0*0.7*5.1</t>
    <phoneticPr fontId="4" type="noConversion"/>
  </si>
  <si>
    <t>12.0*1.0*5.35</t>
    <phoneticPr fontId="4" type="noConversion"/>
  </si>
  <si>
    <t>15.9*1.2*6.0</t>
    <phoneticPr fontId="4" type="noConversion"/>
  </si>
  <si>
    <t>30(야)</t>
    <phoneticPr fontId="4" type="noConversion"/>
  </si>
  <si>
    <t>15.9*1.2*6.0</t>
    <phoneticPr fontId="4" type="noConversion"/>
  </si>
  <si>
    <t>17.4*2.0*6.06</t>
    <phoneticPr fontId="4" type="noConversion"/>
  </si>
  <si>
    <t>합계</t>
    <phoneticPr fontId="4" type="noConversion"/>
  </si>
  <si>
    <t>17.4*2.0*6.06</t>
    <phoneticPr fontId="4" type="noConversion"/>
  </si>
  <si>
    <t>12.0*1.0*5.5</t>
    <phoneticPr fontId="4" type="noConversion"/>
  </si>
  <si>
    <t>12.0*1.0*5.7</t>
    <phoneticPr fontId="4" type="noConversion"/>
  </si>
  <si>
    <t>31(야)</t>
    <phoneticPr fontId="4" type="noConversion"/>
  </si>
  <si>
    <t>17.4*2.0*6.06</t>
    <phoneticPr fontId="4" type="noConversion"/>
  </si>
  <si>
    <t>31.8*1.4*6.5</t>
    <phoneticPr fontId="4" type="noConversion"/>
  </si>
  <si>
    <t>12.0*1.0*5.8</t>
    <phoneticPr fontId="4" type="noConversion"/>
  </si>
  <si>
    <t>12.0*1.0*5.6</t>
    <phoneticPr fontId="4" type="noConversion"/>
  </si>
  <si>
    <t>23년 6월 조관생산 DATA (1호기/2호기)</t>
    <phoneticPr fontId="5" type="noConversion"/>
  </si>
  <si>
    <t>23년 6월 조관생산 DATA (2호기)</t>
    <phoneticPr fontId="5" type="noConversion"/>
  </si>
  <si>
    <t>23년 6월 조관생산 DATA (1호기)</t>
    <phoneticPr fontId="5" type="noConversion"/>
  </si>
  <si>
    <t>31.8*1.4*6.5</t>
    <phoneticPr fontId="4" type="noConversion"/>
  </si>
  <si>
    <t>합계</t>
    <phoneticPr fontId="4" type="noConversion"/>
  </si>
  <si>
    <t>12.0*1.0*5.6</t>
    <phoneticPr fontId="4" type="noConversion"/>
  </si>
  <si>
    <t>1(야)</t>
    <phoneticPr fontId="4" type="noConversion"/>
  </si>
  <si>
    <t>31.8*1.4*6.5</t>
    <phoneticPr fontId="4" type="noConversion"/>
  </si>
  <si>
    <t>31.8*1.55*5.75</t>
    <phoneticPr fontId="4" type="noConversion"/>
  </si>
  <si>
    <t>31.8*1.55*6.17</t>
    <phoneticPr fontId="4" type="noConversion"/>
  </si>
  <si>
    <t>31.8*1.55*6.3</t>
    <phoneticPr fontId="4" type="noConversion"/>
  </si>
  <si>
    <t>1(야)</t>
    <phoneticPr fontId="4" type="noConversion"/>
  </si>
  <si>
    <t>10.0*1.5*4.75</t>
    <phoneticPr fontId="4" type="noConversion"/>
  </si>
  <si>
    <t>10.0*1.5*4.93</t>
    <phoneticPr fontId="4" type="noConversion"/>
  </si>
  <si>
    <t>31.8*1.55*6.3</t>
    <phoneticPr fontId="4" type="noConversion"/>
  </si>
  <si>
    <t>25*25*2.3*6.05</t>
    <phoneticPr fontId="4" type="noConversion"/>
  </si>
  <si>
    <t>25*25*2.3*5.5</t>
    <phoneticPr fontId="4" type="noConversion"/>
  </si>
  <si>
    <t>2(야)</t>
    <phoneticPr fontId="4" type="noConversion"/>
  </si>
  <si>
    <t>25*25*2.0*5.6</t>
    <phoneticPr fontId="4" type="noConversion"/>
  </si>
  <si>
    <t>25*25*2.0*6.1</t>
    <phoneticPr fontId="4" type="noConversion"/>
  </si>
  <si>
    <t>합계</t>
    <phoneticPr fontId="4" type="noConversion"/>
  </si>
  <si>
    <t>10.0*1.5*4.93</t>
    <phoneticPr fontId="4" type="noConversion"/>
  </si>
  <si>
    <t>15.0*0.9*6.15</t>
    <phoneticPr fontId="4" type="noConversion"/>
  </si>
  <si>
    <t>15.0*0.9*5.75</t>
    <phoneticPr fontId="4" type="noConversion"/>
  </si>
  <si>
    <t>합계</t>
    <phoneticPr fontId="4" type="noConversion"/>
  </si>
  <si>
    <t>합계</t>
    <phoneticPr fontId="4" type="noConversion"/>
  </si>
  <si>
    <t>15.0*0.9*5.75</t>
    <phoneticPr fontId="4" type="noConversion"/>
  </si>
  <si>
    <t>15.0*0.9*6.0</t>
    <phoneticPr fontId="4" type="noConversion"/>
  </si>
  <si>
    <t>7(야)</t>
    <phoneticPr fontId="4" type="noConversion"/>
  </si>
  <si>
    <t>25*25*2.0*6.1</t>
    <phoneticPr fontId="4" type="noConversion"/>
  </si>
  <si>
    <t>25*25*1.8*5.5</t>
    <phoneticPr fontId="4" type="noConversion"/>
  </si>
  <si>
    <t>25*25*1.6*6.05</t>
    <phoneticPr fontId="4" type="noConversion"/>
  </si>
  <si>
    <t>합계</t>
    <phoneticPr fontId="4" type="noConversion"/>
  </si>
  <si>
    <t>7(야)</t>
    <phoneticPr fontId="4" type="noConversion"/>
  </si>
  <si>
    <t>15.0*0.9*6.0</t>
    <phoneticPr fontId="4" type="noConversion"/>
  </si>
  <si>
    <t>28*28*2.3*5.26</t>
    <phoneticPr fontId="4" type="noConversion"/>
  </si>
  <si>
    <t>28*28*2.3*6.04</t>
    <phoneticPr fontId="4" type="noConversion"/>
  </si>
  <si>
    <t>12.6*1.4*6.03</t>
    <phoneticPr fontId="4" type="noConversion"/>
  </si>
  <si>
    <t>12.6*1.4*5.58</t>
    <phoneticPr fontId="4" type="noConversion"/>
  </si>
  <si>
    <t>8(야)</t>
    <phoneticPr fontId="4" type="noConversion"/>
  </si>
  <si>
    <t>28*28*2.3*5.43</t>
    <phoneticPr fontId="4" type="noConversion"/>
  </si>
  <si>
    <t>12.6*1.4*5.58</t>
    <phoneticPr fontId="4" type="noConversion"/>
  </si>
  <si>
    <t>28*28*2.3*5.43</t>
    <phoneticPr fontId="4" type="noConversion"/>
  </si>
  <si>
    <t>12.7*1.9*5.45</t>
    <phoneticPr fontId="4" type="noConversion"/>
  </si>
  <si>
    <t>9(야)</t>
    <phoneticPr fontId="4" type="noConversion"/>
  </si>
  <si>
    <t>20.0*1.2*6.15</t>
    <phoneticPr fontId="4" type="noConversion"/>
  </si>
  <si>
    <t>20.0*1.2*5.94</t>
    <phoneticPr fontId="4" type="noConversion"/>
  </si>
  <si>
    <t>9(야)</t>
    <phoneticPr fontId="4" type="noConversion"/>
  </si>
  <si>
    <t>합계</t>
    <phoneticPr fontId="4" type="noConversion"/>
  </si>
  <si>
    <t>20.0*1.2*5.94</t>
    <phoneticPr fontId="4" type="noConversion"/>
  </si>
  <si>
    <t>21.0*1.0*5.95</t>
    <phoneticPr fontId="4" type="noConversion"/>
  </si>
  <si>
    <t>합계</t>
    <phoneticPr fontId="4" type="noConversion"/>
  </si>
  <si>
    <t>12.7*1.9*5.45</t>
    <phoneticPr fontId="4" type="noConversion"/>
  </si>
  <si>
    <t>12.7*2.0*5.79</t>
    <phoneticPr fontId="4" type="noConversion"/>
  </si>
  <si>
    <t>12.7*2.0*6.03</t>
    <phoneticPr fontId="4" type="noConversion"/>
  </si>
  <si>
    <t>12.7*2.0*6.12</t>
    <phoneticPr fontId="4" type="noConversion"/>
  </si>
  <si>
    <t>12.7*2.0*6.26</t>
    <phoneticPr fontId="4" type="noConversion"/>
  </si>
  <si>
    <t>12(야)</t>
    <phoneticPr fontId="4" type="noConversion"/>
  </si>
  <si>
    <t>21.0*1.0*5.95</t>
    <phoneticPr fontId="4" type="noConversion"/>
  </si>
  <si>
    <t>12.7*2.0*6.26</t>
    <phoneticPr fontId="4" type="noConversion"/>
  </si>
  <si>
    <t>12.7*2.0*5.65</t>
    <phoneticPr fontId="4" type="noConversion"/>
  </si>
  <si>
    <t>12.7*2.0*5.85</t>
    <phoneticPr fontId="4" type="noConversion"/>
  </si>
  <si>
    <t>12.7*2.0*6.0</t>
    <phoneticPr fontId="4" type="noConversion"/>
  </si>
  <si>
    <t>합계</t>
    <phoneticPr fontId="4" type="noConversion"/>
  </si>
  <si>
    <t>12.7*2.0*6.0</t>
    <phoneticPr fontId="4" type="noConversion"/>
  </si>
  <si>
    <t>10.0*1.0*5.7</t>
    <phoneticPr fontId="4" type="noConversion"/>
  </si>
  <si>
    <t>합계</t>
    <phoneticPr fontId="4" type="noConversion"/>
  </si>
  <si>
    <t>13(야)</t>
    <phoneticPr fontId="4" type="noConversion"/>
  </si>
  <si>
    <t>38.1*1.1*5.77</t>
    <phoneticPr fontId="4" type="noConversion"/>
  </si>
  <si>
    <t>38.1*1.1*6.25</t>
    <phoneticPr fontId="4" type="noConversion"/>
  </si>
  <si>
    <t>10.0*1.0*5.7</t>
    <phoneticPr fontId="4" type="noConversion"/>
  </si>
  <si>
    <t>10.0*1.0*5.1</t>
    <phoneticPr fontId="4" type="noConversion"/>
  </si>
  <si>
    <t>10.0*1.0*5.0</t>
    <phoneticPr fontId="4" type="noConversion"/>
  </si>
  <si>
    <t>38.1*1.1*6.25</t>
    <phoneticPr fontId="4" type="noConversion"/>
  </si>
  <si>
    <t>38.1*2.9*6.5</t>
    <phoneticPr fontId="4" type="noConversion"/>
  </si>
  <si>
    <t>10.0*1.0*5.0</t>
    <phoneticPr fontId="4" type="noConversion"/>
  </si>
  <si>
    <t>10.0*0.7*4.6</t>
    <phoneticPr fontId="4" type="noConversion"/>
  </si>
  <si>
    <t>14(야)</t>
    <phoneticPr fontId="4" type="noConversion"/>
  </si>
  <si>
    <t>38.1*2.9*6.5</t>
    <phoneticPr fontId="4" type="noConversion"/>
  </si>
  <si>
    <t>22.2*0.7*6.05</t>
    <phoneticPr fontId="4" type="noConversion"/>
  </si>
  <si>
    <t>10.0*0.7*4.6</t>
    <phoneticPr fontId="4" type="noConversion"/>
  </si>
  <si>
    <t>15.9*1.0*6.2</t>
    <phoneticPr fontId="4" type="noConversion"/>
  </si>
  <si>
    <t>22.2*0.7*6.05</t>
    <phoneticPr fontId="4" type="noConversion"/>
  </si>
  <si>
    <t>22.2*0.7*6.14</t>
    <phoneticPr fontId="4" type="noConversion"/>
  </si>
  <si>
    <t>15(야)</t>
    <phoneticPr fontId="4" type="noConversion"/>
  </si>
  <si>
    <t>22.2*0.7*6.14</t>
    <phoneticPr fontId="4" type="noConversion"/>
  </si>
  <si>
    <t>17.3*1.5*5.6</t>
    <phoneticPr fontId="4" type="noConversion"/>
  </si>
  <si>
    <t>합계</t>
    <phoneticPr fontId="4" type="noConversion"/>
  </si>
  <si>
    <t>15.9*1.0*6.2</t>
    <phoneticPr fontId="4" type="noConversion"/>
  </si>
  <si>
    <t>11.9*1.1*5.8</t>
    <phoneticPr fontId="4" type="noConversion"/>
  </si>
  <si>
    <t>11.9*1.1*6.0</t>
    <phoneticPr fontId="4" type="noConversion"/>
  </si>
  <si>
    <t>11.9*1.1*6.2</t>
    <phoneticPr fontId="4" type="noConversion"/>
  </si>
  <si>
    <t>17.3*1.5*5.6</t>
    <phoneticPr fontId="4" type="noConversion"/>
  </si>
  <si>
    <t>16(야)</t>
    <phoneticPr fontId="4" type="noConversion"/>
  </si>
  <si>
    <t>17.3*1.5*5.6</t>
    <phoneticPr fontId="4" type="noConversion"/>
  </si>
  <si>
    <t>35.0*1.0*6.17</t>
    <phoneticPr fontId="4" type="noConversion"/>
  </si>
  <si>
    <t>35.0*1.0*6.5</t>
    <phoneticPr fontId="4" type="noConversion"/>
  </si>
  <si>
    <t>35.0*1.0*6.61</t>
    <phoneticPr fontId="4" type="noConversion"/>
  </si>
  <si>
    <t>합계</t>
    <phoneticPr fontId="4" type="noConversion"/>
  </si>
  <si>
    <t>35.0*1.0*6.93</t>
    <phoneticPr fontId="4" type="noConversion"/>
  </si>
  <si>
    <t>35.0*1.1*6.1</t>
    <phoneticPr fontId="4" type="noConversion"/>
  </si>
  <si>
    <t>35.0*1.1*6.3</t>
    <phoneticPr fontId="4" type="noConversion"/>
  </si>
  <si>
    <t>11.9*1.1*6.2</t>
    <phoneticPr fontId="4" type="noConversion"/>
  </si>
  <si>
    <t>19.1*0.7*5.9</t>
    <phoneticPr fontId="4" type="noConversion"/>
  </si>
  <si>
    <t>19(야)</t>
    <phoneticPr fontId="4" type="noConversion"/>
  </si>
  <si>
    <t>35.0*1.1*6.3</t>
    <phoneticPr fontId="4" type="noConversion"/>
  </si>
  <si>
    <t>35.0*1.2*5.96</t>
    <phoneticPr fontId="4" type="noConversion"/>
  </si>
  <si>
    <t>35.0*1.2*6.14</t>
    <phoneticPr fontId="4" type="noConversion"/>
  </si>
  <si>
    <t>합계</t>
    <phoneticPr fontId="4" type="noConversion"/>
  </si>
  <si>
    <t>19(야)</t>
    <phoneticPr fontId="4" type="noConversion"/>
  </si>
  <si>
    <t>19.1*0.7*5.9</t>
    <phoneticPr fontId="4" type="noConversion"/>
  </si>
  <si>
    <t>19.1*1.0*6.44</t>
    <phoneticPr fontId="4" type="noConversion"/>
  </si>
  <si>
    <t>41.5*1.6*6.0</t>
    <phoneticPr fontId="4" type="noConversion"/>
  </si>
  <si>
    <t>19.1*1.0*6.44</t>
    <phoneticPr fontId="4" type="noConversion"/>
  </si>
  <si>
    <t>19.1*1.1*6.64</t>
    <phoneticPr fontId="4" type="noConversion"/>
  </si>
  <si>
    <t>합계</t>
    <phoneticPr fontId="4" type="noConversion"/>
  </si>
  <si>
    <t>20(야)</t>
    <phoneticPr fontId="4" type="noConversion"/>
  </si>
  <si>
    <t>41.5*1.6*6.0</t>
    <phoneticPr fontId="4" type="noConversion"/>
  </si>
  <si>
    <t>28.6*1.2*6.05</t>
    <phoneticPr fontId="4" type="noConversion"/>
  </si>
  <si>
    <t>28.6*1.2*6.25</t>
    <phoneticPr fontId="4" type="noConversion"/>
  </si>
  <si>
    <t>20(야)</t>
    <phoneticPr fontId="4" type="noConversion"/>
  </si>
  <si>
    <t>19.1*1.1*6.64</t>
    <phoneticPr fontId="4" type="noConversion"/>
  </si>
  <si>
    <t>19.1*1.1*5.58</t>
    <phoneticPr fontId="4" type="noConversion"/>
  </si>
  <si>
    <t>28.6*1.2*6.25</t>
    <phoneticPr fontId="4" type="noConversion"/>
  </si>
  <si>
    <t>28.6*1.2*6.75</t>
    <phoneticPr fontId="4" type="noConversion"/>
  </si>
  <si>
    <t>19.1*1.1*5.58</t>
    <phoneticPr fontId="4" type="noConversion"/>
  </si>
  <si>
    <t>19.1*1.1*5.91</t>
    <phoneticPr fontId="4" type="noConversion"/>
  </si>
  <si>
    <t>19.1*1.2*6.0</t>
    <phoneticPr fontId="4" type="noConversion"/>
  </si>
  <si>
    <t>21(야)</t>
    <phoneticPr fontId="4" type="noConversion"/>
  </si>
  <si>
    <t>28.6*1.2*6.75</t>
    <phoneticPr fontId="4" type="noConversion"/>
  </si>
  <si>
    <t>합계</t>
    <phoneticPr fontId="4" type="noConversion"/>
  </si>
  <si>
    <t>21(야)</t>
    <phoneticPr fontId="4" type="noConversion"/>
  </si>
  <si>
    <t>28.6*1.2*6.75</t>
    <phoneticPr fontId="4" type="noConversion"/>
  </si>
  <si>
    <t>20.0*1.0*5.9</t>
    <phoneticPr fontId="4" type="noConversion"/>
  </si>
  <si>
    <t>19.1*1.5*6.14</t>
    <phoneticPr fontId="4" type="noConversion"/>
  </si>
  <si>
    <t>합계</t>
    <phoneticPr fontId="4" type="noConversion"/>
  </si>
  <si>
    <t>22(야)</t>
    <phoneticPr fontId="4" type="noConversion"/>
  </si>
  <si>
    <t>20.0*1.0*5.9</t>
    <phoneticPr fontId="4" type="noConversion"/>
  </si>
  <si>
    <t>20.0*1.0*6.2</t>
    <phoneticPr fontId="4" type="noConversion"/>
  </si>
  <si>
    <t>20.0*1.0*6.41</t>
    <phoneticPr fontId="4" type="noConversion"/>
  </si>
  <si>
    <t>22(야)</t>
    <phoneticPr fontId="4" type="noConversion"/>
  </si>
  <si>
    <t>14.0*1.0*5.73</t>
    <phoneticPr fontId="4" type="noConversion"/>
  </si>
  <si>
    <t>20.0*1.0*6.41</t>
    <phoneticPr fontId="4" type="noConversion"/>
  </si>
  <si>
    <t>합계</t>
    <phoneticPr fontId="4" type="noConversion"/>
  </si>
  <si>
    <t>14.0*1.0*5.73</t>
    <phoneticPr fontId="4" type="noConversion"/>
  </si>
  <si>
    <t>14.0*1.6*5.48</t>
    <phoneticPr fontId="4" type="noConversion"/>
  </si>
  <si>
    <t>23(야)</t>
    <phoneticPr fontId="4" type="noConversion"/>
  </si>
  <si>
    <t>20.0*1.0*6.41</t>
    <phoneticPr fontId="4" type="noConversion"/>
  </si>
  <si>
    <t>25.4*2.2*5.1</t>
    <phoneticPr fontId="4" type="noConversion"/>
  </si>
  <si>
    <t>합계</t>
    <phoneticPr fontId="4" type="noConversion"/>
  </si>
  <si>
    <t>14.0*1.6*6.05</t>
    <phoneticPr fontId="4" type="noConversion"/>
  </si>
  <si>
    <t>16.0*1.2*5.8</t>
    <phoneticPr fontId="4" type="noConversion"/>
  </si>
  <si>
    <t>15.9*1.2*6.0</t>
    <phoneticPr fontId="4" type="noConversion"/>
  </si>
  <si>
    <t>14.0*1.6*6.05</t>
    <phoneticPr fontId="4" type="noConversion"/>
  </si>
  <si>
    <t>14.0*1.6*6.25</t>
    <phoneticPr fontId="4" type="noConversion"/>
  </si>
  <si>
    <t>26(야)</t>
    <phoneticPr fontId="4" type="noConversion"/>
  </si>
  <si>
    <t>15.9*1.2*6.0</t>
    <phoneticPr fontId="4" type="noConversion"/>
  </si>
  <si>
    <t>15.9*1.5*6.72</t>
    <phoneticPr fontId="4" type="noConversion"/>
  </si>
  <si>
    <t>26(야)</t>
    <phoneticPr fontId="4" type="noConversion"/>
  </si>
  <si>
    <t>14.0*1.6*5.75</t>
    <phoneticPr fontId="4" type="noConversion"/>
  </si>
  <si>
    <t>14.0*1.6*6.32</t>
    <phoneticPr fontId="4" type="noConversion"/>
  </si>
  <si>
    <t>합계</t>
    <phoneticPr fontId="4" type="noConversion"/>
  </si>
  <si>
    <t>15.9*1.5*5.76</t>
    <phoneticPr fontId="4" type="noConversion"/>
  </si>
  <si>
    <t>22.2*2.0*5.85</t>
    <phoneticPr fontId="4" type="noConversion"/>
  </si>
  <si>
    <t>14.0*1.6*6.32</t>
    <phoneticPr fontId="4" type="noConversion"/>
  </si>
  <si>
    <t>27(야)</t>
    <phoneticPr fontId="4" type="noConversion"/>
  </si>
  <si>
    <t>22.2*2.0*5.85</t>
    <phoneticPr fontId="4" type="noConversion"/>
  </si>
  <si>
    <t>22.2*2.8*6.3</t>
    <phoneticPr fontId="4" type="noConversion"/>
  </si>
  <si>
    <t>27(야)</t>
    <phoneticPr fontId="4" type="noConversion"/>
  </si>
  <si>
    <t>14.0*1.6*6.44</t>
    <phoneticPr fontId="4" type="noConversion"/>
  </si>
  <si>
    <t>14.0*1.6*6.49</t>
    <phoneticPr fontId="4" type="noConversion"/>
  </si>
  <si>
    <t>14.0*1.6*5.75</t>
    <phoneticPr fontId="4" type="noConversion"/>
  </si>
  <si>
    <t>22.2*2.8*6.3</t>
    <phoneticPr fontId="4" type="noConversion"/>
  </si>
  <si>
    <t>21.2*1.8*6.3</t>
    <phoneticPr fontId="4" type="noConversion"/>
  </si>
  <si>
    <t>14.0*1.6*5.75</t>
    <phoneticPr fontId="4" type="noConversion"/>
  </si>
  <si>
    <t>28(야)</t>
    <phoneticPr fontId="4" type="noConversion"/>
  </si>
  <si>
    <t>21.2*1.8*6.3</t>
    <phoneticPr fontId="4" type="noConversion"/>
  </si>
  <si>
    <t>31.8*1.4*6.5</t>
    <phoneticPr fontId="4" type="noConversion"/>
  </si>
  <si>
    <t>12.0*1.0*5.35</t>
    <phoneticPr fontId="4" type="noConversion"/>
  </si>
  <si>
    <t>31.8*1.4*6.5</t>
    <phoneticPr fontId="4" type="noConversion"/>
  </si>
  <si>
    <t>12.0*1.0*5.5</t>
    <phoneticPr fontId="4" type="noConversion"/>
  </si>
  <si>
    <t>29(야)</t>
    <phoneticPr fontId="4" type="noConversion"/>
  </si>
  <si>
    <t>29(야)</t>
    <phoneticPr fontId="4" type="noConversion"/>
  </si>
  <si>
    <t>12.0*1.0*5.5</t>
    <phoneticPr fontId="4" type="noConversion"/>
  </si>
  <si>
    <t>12.0*1.0*5.7</t>
    <phoneticPr fontId="4" type="noConversion"/>
  </si>
  <si>
    <t>12.0*1.0*5.8</t>
    <phoneticPr fontId="4" type="noConversion"/>
  </si>
  <si>
    <t>12.0*1.0*5.6</t>
    <phoneticPr fontId="4" type="noConversion"/>
  </si>
  <si>
    <t>25*25*1.8*5.37</t>
    <phoneticPr fontId="4" type="noConversion"/>
  </si>
  <si>
    <t>25*25*1.8*5.5</t>
    <phoneticPr fontId="4" type="noConversion"/>
  </si>
  <si>
    <t>합계</t>
    <phoneticPr fontId="4" type="noConversion"/>
  </si>
  <si>
    <t>12.0*1.0*5.6</t>
    <phoneticPr fontId="4" type="noConversion"/>
  </si>
  <si>
    <t>30(야)</t>
    <phoneticPr fontId="4" type="noConversion"/>
  </si>
  <si>
    <t>25*25*1.8*5.5</t>
    <phoneticPr fontId="4" type="noConversion"/>
  </si>
  <si>
    <t>25*25*2.3*5.5</t>
    <phoneticPr fontId="4" type="noConversion"/>
  </si>
  <si>
    <t>12.0*1.0*5.6</t>
    <phoneticPr fontId="4" type="noConversion"/>
  </si>
  <si>
    <t>12.7*1.1*5.5</t>
    <phoneticPr fontId="4" type="noConversion"/>
  </si>
  <si>
    <t>23년 7월 조관생산 DATA (1호기)</t>
    <phoneticPr fontId="5" type="noConversion"/>
  </si>
  <si>
    <t>12.7*1.1*6.0</t>
    <phoneticPr fontId="4" type="noConversion"/>
  </si>
  <si>
    <t>12.7*1.2*5.45</t>
    <phoneticPr fontId="4" type="noConversion"/>
  </si>
  <si>
    <t>25*25*1.6*6.05</t>
    <phoneticPr fontId="4" type="noConversion"/>
  </si>
  <si>
    <t>12.7*1.5*6.06</t>
    <phoneticPr fontId="4" type="noConversion"/>
  </si>
  <si>
    <t>28*28*2.3*5.26</t>
    <phoneticPr fontId="4" type="noConversion"/>
  </si>
  <si>
    <t>4(야)</t>
    <phoneticPr fontId="4" type="noConversion"/>
  </si>
  <si>
    <t>12.7*1.5*6.06</t>
    <phoneticPr fontId="4" type="noConversion"/>
  </si>
  <si>
    <t>12.7*2.0*5.79</t>
    <phoneticPr fontId="4" type="noConversion"/>
  </si>
  <si>
    <t>12.7*2.0*6.03</t>
    <phoneticPr fontId="4" type="noConversion"/>
  </si>
  <si>
    <t>12.7*2.0*6.2</t>
    <phoneticPr fontId="4" type="noConversion"/>
  </si>
  <si>
    <t>합계</t>
    <phoneticPr fontId="4" type="noConversion"/>
  </si>
  <si>
    <t>12.7*2.0*5.75</t>
    <phoneticPr fontId="4" type="noConversion"/>
  </si>
  <si>
    <t>12.7*2.0*5.85</t>
    <phoneticPr fontId="4" type="noConversion"/>
  </si>
  <si>
    <t>10.0*1.0*5.0</t>
    <phoneticPr fontId="4" type="noConversion"/>
  </si>
  <si>
    <t>10.0*1.0*5.0</t>
    <phoneticPr fontId="4" type="noConversion"/>
  </si>
  <si>
    <t>7(야)</t>
    <phoneticPr fontId="4" type="noConversion"/>
  </si>
  <si>
    <t>19.1*1.1*6.02</t>
    <phoneticPr fontId="4" type="noConversion"/>
  </si>
  <si>
    <t>10.0*1.0*5.0</t>
    <phoneticPr fontId="4" type="noConversion"/>
  </si>
  <si>
    <t>15.0*0.9*6.15</t>
    <phoneticPr fontId="4" type="noConversion"/>
  </si>
  <si>
    <t>15.0*0.9*6.0</t>
    <phoneticPr fontId="4" type="noConversion"/>
  </si>
  <si>
    <t>19.1*2.3*6.0</t>
    <phoneticPr fontId="4" type="noConversion"/>
  </si>
  <si>
    <t>19.1*2.3*6.4</t>
    <phoneticPr fontId="4" type="noConversion"/>
  </si>
  <si>
    <t>10(야)</t>
    <phoneticPr fontId="4" type="noConversion"/>
  </si>
  <si>
    <t>19.1*2.3*6.4</t>
    <phoneticPr fontId="4" type="noConversion"/>
  </si>
  <si>
    <t>15.0*0.9*5.75</t>
    <phoneticPr fontId="4" type="noConversion"/>
  </si>
  <si>
    <t>39.8*1.3*5.4</t>
    <phoneticPr fontId="4" type="noConversion"/>
  </si>
  <si>
    <t>15.0*0.9*5.75</t>
    <phoneticPr fontId="4" type="noConversion"/>
  </si>
  <si>
    <t>15.0*2.0*6.32</t>
    <phoneticPr fontId="4" type="noConversion"/>
  </si>
  <si>
    <t>합계</t>
    <phoneticPr fontId="4" type="noConversion"/>
  </si>
  <si>
    <t>11(야)</t>
    <phoneticPr fontId="4" type="noConversion"/>
  </si>
  <si>
    <t>17.3*1.0*5.8</t>
    <phoneticPr fontId="4" type="noConversion"/>
  </si>
  <si>
    <t>15.0*2.0*6.32</t>
    <phoneticPr fontId="4" type="noConversion"/>
  </si>
  <si>
    <t>12.0*1.0*5.35</t>
    <phoneticPr fontId="4" type="noConversion"/>
  </si>
  <si>
    <t>17.3*1.0*5.8</t>
    <phoneticPr fontId="4" type="noConversion"/>
  </si>
  <si>
    <t>12(야)</t>
    <phoneticPr fontId="4" type="noConversion"/>
  </si>
  <si>
    <t>17.3*1.2*6.0</t>
    <phoneticPr fontId="4" type="noConversion"/>
  </si>
  <si>
    <t>12.0*1.0*5.5</t>
    <phoneticPr fontId="4" type="noConversion"/>
  </si>
  <si>
    <t>17.3*1.5*5.6</t>
    <phoneticPr fontId="4" type="noConversion"/>
  </si>
  <si>
    <t>12.0*1.0*5.5</t>
    <phoneticPr fontId="4" type="noConversion"/>
  </si>
  <si>
    <t>12.0*1.0*5.7</t>
    <phoneticPr fontId="4" type="noConversion"/>
  </si>
  <si>
    <t>12.0*1.0*5.8</t>
    <phoneticPr fontId="4" type="noConversion"/>
  </si>
  <si>
    <t>13(야)</t>
    <phoneticPr fontId="4" type="noConversion"/>
  </si>
  <si>
    <t>17.3*1.5*5.6</t>
    <phoneticPr fontId="4" type="noConversion"/>
  </si>
  <si>
    <t>17.3*1.6*6.0</t>
    <phoneticPr fontId="4" type="noConversion"/>
  </si>
  <si>
    <t>13(야)</t>
    <phoneticPr fontId="4" type="noConversion"/>
  </si>
  <si>
    <t>12.0*1.0*5.8</t>
    <phoneticPr fontId="4" type="noConversion"/>
  </si>
  <si>
    <t>12.0*1.0*5.6</t>
    <phoneticPr fontId="4" type="noConversion"/>
  </si>
  <si>
    <t>17.3*1.6*6.0</t>
    <phoneticPr fontId="4" type="noConversion"/>
  </si>
  <si>
    <t>35.0*1.2*6.14</t>
    <phoneticPr fontId="4" type="noConversion"/>
  </si>
  <si>
    <t>합계</t>
    <phoneticPr fontId="4" type="noConversion"/>
  </si>
  <si>
    <t>12.0*1.0*5.6</t>
    <phoneticPr fontId="4" type="noConversion"/>
  </si>
  <si>
    <t>14(야)</t>
    <phoneticPr fontId="4" type="noConversion"/>
  </si>
  <si>
    <t>35.0*1.1*6.1</t>
    <phoneticPr fontId="4" type="noConversion"/>
  </si>
  <si>
    <t>14.0*1.0*5.73</t>
    <phoneticPr fontId="4" type="noConversion"/>
  </si>
  <si>
    <t>35.0*1.1*6.1</t>
    <phoneticPr fontId="4" type="noConversion"/>
  </si>
  <si>
    <t>35.0*1.1*6.3</t>
    <phoneticPr fontId="4" type="noConversion"/>
  </si>
  <si>
    <t>42.0*2.0*5.7</t>
    <phoneticPr fontId="4" type="noConversion"/>
  </si>
  <si>
    <t>17(야)</t>
    <phoneticPr fontId="4" type="noConversion"/>
  </si>
  <si>
    <t>42.0*2.0*5.7</t>
    <phoneticPr fontId="4" type="noConversion"/>
  </si>
  <si>
    <t>17(야)</t>
    <phoneticPr fontId="4" type="noConversion"/>
  </si>
  <si>
    <t>14.0*1.6*5.48</t>
    <phoneticPr fontId="4" type="noConversion"/>
  </si>
  <si>
    <t>42.7*1.6*6.0</t>
    <phoneticPr fontId="4" type="noConversion"/>
  </si>
  <si>
    <t>합계</t>
    <phoneticPr fontId="4" type="noConversion"/>
  </si>
  <si>
    <t>14.0*1.6*5.48</t>
    <phoneticPr fontId="4" type="noConversion"/>
  </si>
  <si>
    <t>18(야)</t>
    <phoneticPr fontId="4" type="noConversion"/>
  </si>
  <si>
    <t>38.1*1.1*5.77</t>
    <phoneticPr fontId="4" type="noConversion"/>
  </si>
  <si>
    <t>38.1*2.0*5.5</t>
    <phoneticPr fontId="4" type="noConversion"/>
  </si>
  <si>
    <t>18(야)</t>
    <phoneticPr fontId="4" type="noConversion"/>
  </si>
  <si>
    <t>14.0*1.6*6.32</t>
    <phoneticPr fontId="4" type="noConversion"/>
  </si>
  <si>
    <t>20.0*1.0*6.2</t>
    <phoneticPr fontId="4" type="noConversion"/>
  </si>
  <si>
    <t>20.0*1.0*5.9</t>
    <phoneticPr fontId="4" type="noConversion"/>
  </si>
  <si>
    <t>합계</t>
    <phoneticPr fontId="4" type="noConversion"/>
  </si>
  <si>
    <t>14.0*1.6*6.32</t>
    <phoneticPr fontId="4" type="noConversion"/>
  </si>
  <si>
    <t>14.0*1.6*6.25</t>
    <phoneticPr fontId="4" type="noConversion"/>
  </si>
  <si>
    <t>14.0*1.6*6.05</t>
    <phoneticPr fontId="4" type="noConversion"/>
  </si>
  <si>
    <t>14.0*1.6*5.75</t>
    <phoneticPr fontId="4" type="noConversion"/>
  </si>
  <si>
    <t>19(야)</t>
    <phoneticPr fontId="4" type="noConversion"/>
  </si>
  <si>
    <t>20.0*1.2*5.94</t>
    <phoneticPr fontId="4" type="noConversion"/>
  </si>
  <si>
    <t>20.0*1.2*6.15</t>
    <phoneticPr fontId="4" type="noConversion"/>
  </si>
  <si>
    <t>14.0*2.0*5.7</t>
    <phoneticPr fontId="4" type="noConversion"/>
  </si>
  <si>
    <t>20.0*1.25*5.9</t>
    <phoneticPr fontId="4" type="noConversion"/>
  </si>
  <si>
    <t>20.0*1.25*6.2</t>
    <phoneticPr fontId="4" type="noConversion"/>
  </si>
  <si>
    <t>48.6*2.0*6.5</t>
    <phoneticPr fontId="4" type="noConversion"/>
  </si>
  <si>
    <t>20(야)</t>
    <phoneticPr fontId="4" type="noConversion"/>
  </si>
  <si>
    <t>19.1*1.0*6.0</t>
    <phoneticPr fontId="4" type="noConversion"/>
  </si>
  <si>
    <t>19.1*1.2*6.0</t>
    <phoneticPr fontId="4" type="noConversion"/>
  </si>
  <si>
    <t>합계</t>
    <phoneticPr fontId="4" type="noConversion"/>
  </si>
  <si>
    <t>21(야)</t>
    <phoneticPr fontId="4" type="noConversion"/>
  </si>
  <si>
    <t>21.0*1.0*5.95</t>
    <phoneticPr fontId="4" type="noConversion"/>
  </si>
  <si>
    <t>19.1*1.2*5.7</t>
    <phoneticPr fontId="4" type="noConversion"/>
  </si>
  <si>
    <t>19.1*1.2*5.95</t>
    <phoneticPr fontId="4" type="noConversion"/>
  </si>
  <si>
    <t>21.0*1.0*5.95</t>
    <phoneticPr fontId="4" type="noConversion"/>
  </si>
  <si>
    <t>12.7*1.1*5.5</t>
    <phoneticPr fontId="4" type="noConversion"/>
  </si>
  <si>
    <t>24(야)</t>
    <phoneticPr fontId="4" type="noConversion"/>
  </si>
  <si>
    <t>12.7*1.1*5.8</t>
    <phoneticPr fontId="4" type="noConversion"/>
  </si>
  <si>
    <t>12.7*1.2*5.4</t>
    <phoneticPr fontId="4" type="noConversion"/>
  </si>
  <si>
    <t>15*15*1.4*5.93</t>
    <phoneticPr fontId="4" type="noConversion"/>
  </si>
  <si>
    <t>12.7*2.0*5.79</t>
    <phoneticPr fontId="4" type="noConversion"/>
  </si>
  <si>
    <t>12.7*2.0*6.2</t>
    <phoneticPr fontId="4" type="noConversion"/>
  </si>
  <si>
    <t>25(야)</t>
    <phoneticPr fontId="4" type="noConversion"/>
  </si>
  <si>
    <t>28.6*1.2*4.65</t>
    <phoneticPr fontId="4" type="noConversion"/>
  </si>
  <si>
    <t>28.6*1.2*6.05</t>
    <phoneticPr fontId="4" type="noConversion"/>
  </si>
  <si>
    <t>12.7*2.0*6.26</t>
    <phoneticPr fontId="4" type="noConversion"/>
  </si>
  <si>
    <t>합계</t>
    <phoneticPr fontId="4" type="noConversion"/>
  </si>
  <si>
    <t>12.7*1.1*5.6</t>
    <phoneticPr fontId="4" type="noConversion"/>
  </si>
  <si>
    <t>28.6*1.2*6.05</t>
    <phoneticPr fontId="4" type="noConversion"/>
  </si>
  <si>
    <t>28.6*1.2*6.25</t>
    <phoneticPr fontId="4" type="noConversion"/>
  </si>
  <si>
    <t>8.0*0.7*4.0</t>
    <phoneticPr fontId="4" type="noConversion"/>
  </si>
  <si>
    <t>합계</t>
    <phoneticPr fontId="4" type="noConversion"/>
  </si>
  <si>
    <t>26(야)</t>
    <phoneticPr fontId="4" type="noConversion"/>
  </si>
  <si>
    <t>28.6*1.2*6.75</t>
    <phoneticPr fontId="4" type="noConversion"/>
  </si>
  <si>
    <t>8.0*0.7*4.0</t>
    <phoneticPr fontId="4" type="noConversion"/>
  </si>
  <si>
    <t>32.0*2.0*5.8</t>
    <phoneticPr fontId="4" type="noConversion"/>
  </si>
  <si>
    <t>8.0*0.7*4.0</t>
    <phoneticPr fontId="4" type="noConversion"/>
  </si>
  <si>
    <t>27(야)</t>
    <phoneticPr fontId="4" type="noConversion"/>
  </si>
  <si>
    <t>27(야)</t>
    <phoneticPr fontId="4" type="noConversion"/>
  </si>
  <si>
    <t>31.8*1.4*6.5</t>
    <phoneticPr fontId="4" type="noConversion"/>
  </si>
  <si>
    <t>8.0*1.0*4.0</t>
    <phoneticPr fontId="4" type="noConversion"/>
  </si>
  <si>
    <t>28(야)</t>
    <phoneticPr fontId="4" type="noConversion"/>
  </si>
  <si>
    <t>28(야)</t>
    <phoneticPr fontId="4" type="noConversion"/>
  </si>
  <si>
    <t>23년 7월 조관생산 DATA (1호기/2호기)</t>
    <phoneticPr fontId="5" type="noConversion"/>
  </si>
  <si>
    <t>23년 7월 조관생산 DATA (2호기)</t>
    <phoneticPr fontId="5" type="noConversion"/>
  </si>
  <si>
    <t>23년 8월 조관생산 DATA (1호기)</t>
    <phoneticPr fontId="5" type="noConversion"/>
  </si>
  <si>
    <t>23년 8월 조관생산 DATA (2호기)</t>
    <phoneticPr fontId="5" type="noConversion"/>
  </si>
  <si>
    <t>23년 8월 조관생산 DATA (1호기/2호기)</t>
    <phoneticPr fontId="5" type="noConversion"/>
  </si>
  <si>
    <t>25*25*2.0*5.6</t>
    <phoneticPr fontId="4" type="noConversion"/>
  </si>
  <si>
    <t>8.0*1.0*4.05</t>
    <phoneticPr fontId="4" type="noConversion"/>
  </si>
  <si>
    <t>8.0*1.0*4.1</t>
    <phoneticPr fontId="4" type="noConversion"/>
  </si>
  <si>
    <t>25*25*2.3*5.5</t>
    <phoneticPr fontId="4" type="noConversion"/>
  </si>
  <si>
    <t>합계</t>
    <phoneticPr fontId="4" type="noConversion"/>
  </si>
  <si>
    <t>25*25*2.3*5.64</t>
    <phoneticPr fontId="4" type="noConversion"/>
  </si>
  <si>
    <t>25*25*2.3*6.05</t>
    <phoneticPr fontId="4" type="noConversion"/>
  </si>
  <si>
    <t>합계</t>
    <phoneticPr fontId="4" type="noConversion"/>
  </si>
  <si>
    <t>11.9*1.1*6.0</t>
    <phoneticPr fontId="4" type="noConversion"/>
  </si>
  <si>
    <t>11.9*1.1*6.2</t>
    <phoneticPr fontId="4" type="noConversion"/>
  </si>
  <si>
    <t>22.2*1.2*6.1</t>
    <phoneticPr fontId="4" type="noConversion"/>
  </si>
  <si>
    <t>22.2*1.5*5.7</t>
    <phoneticPr fontId="4" type="noConversion"/>
  </si>
  <si>
    <t>합계</t>
    <phoneticPr fontId="4" type="noConversion"/>
  </si>
  <si>
    <t>22.2*1.5*5.7</t>
    <phoneticPr fontId="4" type="noConversion"/>
  </si>
  <si>
    <t>12.0*1.0*5.5</t>
    <phoneticPr fontId="4" type="noConversion"/>
  </si>
  <si>
    <t>22.2*1.5*5.7</t>
    <phoneticPr fontId="4" type="noConversion"/>
  </si>
  <si>
    <t>22.2*0.7*6.05</t>
    <phoneticPr fontId="4" type="noConversion"/>
  </si>
  <si>
    <t>9(야)</t>
    <phoneticPr fontId="4" type="noConversion"/>
  </si>
  <si>
    <t>12.0*1.0*5.35</t>
    <phoneticPr fontId="4" type="noConversion"/>
  </si>
  <si>
    <t>22.2*0.7*6.05</t>
    <phoneticPr fontId="4" type="noConversion"/>
  </si>
  <si>
    <t>22.2*0.7*6.14</t>
    <phoneticPr fontId="4" type="noConversion"/>
  </si>
  <si>
    <t>12.0*1.0*5.35</t>
    <phoneticPr fontId="4" type="noConversion"/>
  </si>
  <si>
    <t>22.2*0.7*6.14</t>
    <phoneticPr fontId="4" type="noConversion"/>
  </si>
  <si>
    <t>12.0*1.0*5.35</t>
    <phoneticPr fontId="4" type="noConversion"/>
  </si>
  <si>
    <t>12.0*1.0*5.6</t>
    <phoneticPr fontId="4" type="noConversion"/>
  </si>
  <si>
    <t>16(야)</t>
    <phoneticPr fontId="4" type="noConversion"/>
  </si>
  <si>
    <t>22.2*0.7*6.14</t>
    <phoneticPr fontId="4" type="noConversion"/>
  </si>
  <si>
    <t>25.4*1.5*6.17</t>
    <phoneticPr fontId="4" type="noConversion"/>
  </si>
  <si>
    <t>16(야)</t>
    <phoneticPr fontId="4" type="noConversion"/>
  </si>
  <si>
    <t>12.0*1.0*5.6</t>
    <phoneticPr fontId="4" type="noConversion"/>
  </si>
  <si>
    <t>12.0*1.0*5.5</t>
    <phoneticPr fontId="4" type="noConversion"/>
  </si>
  <si>
    <t>12.0*1.0*5.35</t>
    <phoneticPr fontId="4" type="noConversion"/>
  </si>
  <si>
    <t>25.4*1.5*6.17</t>
    <phoneticPr fontId="4" type="noConversion"/>
  </si>
  <si>
    <t>35.0*1.0*6.17</t>
    <phoneticPr fontId="4" type="noConversion"/>
  </si>
  <si>
    <t>35.0*1.0*6.61</t>
    <phoneticPr fontId="4" type="noConversion"/>
  </si>
  <si>
    <t>10.0*1.5*4.93</t>
    <phoneticPr fontId="4" type="noConversion"/>
  </si>
  <si>
    <t>17(야)</t>
    <phoneticPr fontId="4" type="noConversion"/>
  </si>
  <si>
    <t>35.0*1.0*6.61</t>
    <phoneticPr fontId="4" type="noConversion"/>
  </si>
  <si>
    <t>35.0*1.0*6.93</t>
    <phoneticPr fontId="4" type="noConversion"/>
  </si>
  <si>
    <t>35.0*1.1*6.1</t>
    <phoneticPr fontId="4" type="noConversion"/>
  </si>
  <si>
    <t>35.0*1.1*6.3</t>
    <phoneticPr fontId="4" type="noConversion"/>
  </si>
  <si>
    <t>합계</t>
    <phoneticPr fontId="4" type="noConversion"/>
  </si>
  <si>
    <t>17(야)</t>
    <phoneticPr fontId="4" type="noConversion"/>
  </si>
  <si>
    <t>35.0*1.2*6.14</t>
    <phoneticPr fontId="4" type="noConversion"/>
  </si>
  <si>
    <t>10.0*1.4*5.5</t>
    <phoneticPr fontId="4" type="noConversion"/>
  </si>
  <si>
    <t>10.0*1.4*4.9</t>
    <phoneticPr fontId="4" type="noConversion"/>
  </si>
  <si>
    <t>18(야)</t>
    <phoneticPr fontId="4" type="noConversion"/>
  </si>
  <si>
    <t>28*28*2.0*5.44</t>
    <phoneticPr fontId="4" type="noConversion"/>
  </si>
  <si>
    <t>28*28*2.3*6.04</t>
    <phoneticPr fontId="4" type="noConversion"/>
  </si>
  <si>
    <t>28*28*2.3*5.26</t>
    <phoneticPr fontId="4" type="noConversion"/>
  </si>
  <si>
    <t>28*28*2.3*5.43</t>
    <phoneticPr fontId="4" type="noConversion"/>
  </si>
  <si>
    <t>10.0*1.4*4.73</t>
    <phoneticPr fontId="4" type="noConversion"/>
  </si>
  <si>
    <t>15.0*0.9*6.0</t>
    <phoneticPr fontId="4" type="noConversion"/>
  </si>
  <si>
    <t>28*28*2.3*5.43</t>
    <phoneticPr fontId="4" type="noConversion"/>
  </si>
  <si>
    <t>합계</t>
    <phoneticPr fontId="4" type="noConversion"/>
  </si>
  <si>
    <t>15.0*0.9*5.75</t>
    <phoneticPr fontId="4" type="noConversion"/>
  </si>
  <si>
    <t>21(야)</t>
    <phoneticPr fontId="4" type="noConversion"/>
  </si>
  <si>
    <t>28*28*2.3*5.43</t>
    <phoneticPr fontId="4" type="noConversion"/>
  </si>
  <si>
    <t>16.0*1.0*6.0</t>
    <phoneticPr fontId="4" type="noConversion"/>
  </si>
  <si>
    <t>15.9*1.0*6.01</t>
    <phoneticPr fontId="4" type="noConversion"/>
  </si>
  <si>
    <t>15.9*1.0*6.2</t>
    <phoneticPr fontId="4" type="noConversion"/>
  </si>
  <si>
    <t>22(야)</t>
    <phoneticPr fontId="4" type="noConversion"/>
  </si>
  <si>
    <t>19.1*1.1*5.58</t>
    <phoneticPr fontId="4" type="noConversion"/>
  </si>
  <si>
    <t>19.1*1.1*5.91</t>
    <phoneticPr fontId="4" type="noConversion"/>
  </si>
  <si>
    <t>15.9*2.0*6.05</t>
    <phoneticPr fontId="4" type="noConversion"/>
  </si>
  <si>
    <t>19.1*1.1*5.91</t>
    <phoneticPr fontId="4" type="noConversion"/>
  </si>
  <si>
    <t>19.1*1.1*6.64</t>
    <phoneticPr fontId="4" type="noConversion"/>
  </si>
  <si>
    <t>15.9*2.0*6.05</t>
    <phoneticPr fontId="4" type="noConversion"/>
  </si>
  <si>
    <t>14.0*1.6*6.49</t>
    <phoneticPr fontId="4" type="noConversion"/>
  </si>
  <si>
    <t>23(야)</t>
    <phoneticPr fontId="4" type="noConversion"/>
  </si>
  <si>
    <t>19.1*1.2*6.0</t>
    <phoneticPr fontId="4" type="noConversion"/>
  </si>
  <si>
    <t>14.0*1.6*6.44</t>
    <phoneticPr fontId="4" type="noConversion"/>
  </si>
  <si>
    <t>14.0*1.6*6.25</t>
    <phoneticPr fontId="4" type="noConversion"/>
  </si>
  <si>
    <t>14.0*1.6*6.05</t>
    <phoneticPr fontId="4" type="noConversion"/>
  </si>
  <si>
    <t>합계</t>
    <phoneticPr fontId="4" type="noConversion"/>
  </si>
  <si>
    <t>19.1*1.2*6.0</t>
    <phoneticPr fontId="4" type="noConversion"/>
  </si>
  <si>
    <t>합계</t>
    <phoneticPr fontId="4" type="noConversion"/>
  </si>
  <si>
    <t>14.0*1.6*6.05</t>
    <phoneticPr fontId="4" type="noConversion"/>
  </si>
  <si>
    <t>14.0*1.6*5.75</t>
    <phoneticPr fontId="4" type="noConversion"/>
  </si>
  <si>
    <t>24(야)</t>
    <phoneticPr fontId="4" type="noConversion"/>
  </si>
  <si>
    <t>19.1*2.3*6.0</t>
    <phoneticPr fontId="4" type="noConversion"/>
  </si>
  <si>
    <t>19.1*2.3*6.4</t>
    <phoneticPr fontId="4" type="noConversion"/>
  </si>
  <si>
    <t>24(야)</t>
    <phoneticPr fontId="4" type="noConversion"/>
  </si>
  <si>
    <t>38.1*1.1*5.77</t>
    <phoneticPr fontId="4" type="noConversion"/>
  </si>
  <si>
    <t>38.1*1.1*6.25</t>
    <phoneticPr fontId="4" type="noConversion"/>
  </si>
  <si>
    <t>14.0*1.6*6.32</t>
    <phoneticPr fontId="4" type="noConversion"/>
  </si>
  <si>
    <t>25(야)</t>
    <phoneticPr fontId="4" type="noConversion"/>
  </si>
  <si>
    <t>20.0*1.0*5.9</t>
    <phoneticPr fontId="4" type="noConversion"/>
  </si>
  <si>
    <t>20.0*1.0*6.2</t>
    <phoneticPr fontId="4" type="noConversion"/>
  </si>
  <si>
    <t>25(야)</t>
    <phoneticPr fontId="4" type="noConversion"/>
  </si>
  <si>
    <t>14.0*1.6*6.32</t>
    <phoneticPr fontId="4" type="noConversion"/>
  </si>
  <si>
    <t>20.0*1.0*6.2</t>
    <phoneticPr fontId="4" type="noConversion"/>
  </si>
  <si>
    <t>20.0*1.0*6.41</t>
    <phoneticPr fontId="4" type="noConversion"/>
  </si>
  <si>
    <t>42.7*2.0*6.5</t>
    <phoneticPr fontId="4" type="noConversion"/>
  </si>
  <si>
    <t>12.6*1.4*5.58</t>
    <phoneticPr fontId="4" type="noConversion"/>
  </si>
  <si>
    <t>28(야)</t>
    <phoneticPr fontId="4" type="noConversion"/>
  </si>
  <si>
    <t>42.7*2.0*6.0</t>
    <phoneticPr fontId="4" type="noConversion"/>
  </si>
  <si>
    <t>42.7*2.0*6.5</t>
    <phoneticPr fontId="4" type="noConversion"/>
  </si>
  <si>
    <t>42.0*2.0*5.7</t>
    <phoneticPr fontId="4" type="noConversion"/>
  </si>
  <si>
    <t>28(야)</t>
    <phoneticPr fontId="4" type="noConversion"/>
  </si>
  <si>
    <t>12.7*1.9*4.9</t>
    <phoneticPr fontId="4" type="noConversion"/>
  </si>
  <si>
    <t>42.0*2.0*5.7</t>
    <phoneticPr fontId="4" type="noConversion"/>
  </si>
  <si>
    <t>42.0*2.0*5.7</t>
    <phoneticPr fontId="4" type="noConversion"/>
  </si>
  <si>
    <t>12.7*1.9*4.9</t>
    <phoneticPr fontId="4" type="noConversion"/>
  </si>
  <si>
    <t>12.7*1.9*5.45</t>
    <phoneticPr fontId="4" type="noConversion"/>
  </si>
  <si>
    <t>12.7*2.0*5.79</t>
    <phoneticPr fontId="4" type="noConversion"/>
  </si>
  <si>
    <t>29(야)</t>
    <phoneticPr fontId="4" type="noConversion"/>
  </si>
  <si>
    <t>41.5*1.6*6.0</t>
    <phoneticPr fontId="4" type="noConversion"/>
  </si>
  <si>
    <t>21.7*1.6*7.6</t>
    <phoneticPr fontId="4" type="noConversion"/>
  </si>
  <si>
    <t>29(야)</t>
    <phoneticPr fontId="4" type="noConversion"/>
  </si>
  <si>
    <t>12.7*2.0*6.03</t>
    <phoneticPr fontId="4" type="noConversion"/>
  </si>
  <si>
    <t>합계</t>
    <phoneticPr fontId="4" type="noConversion"/>
  </si>
  <si>
    <t>12.7*1.1*5.5</t>
    <phoneticPr fontId="4" type="noConversion"/>
  </si>
  <si>
    <t>30(야)</t>
    <phoneticPr fontId="4" type="noConversion"/>
  </si>
  <si>
    <t>21.7*2.3*6.07</t>
    <phoneticPr fontId="4" type="noConversion"/>
  </si>
  <si>
    <t>12.7*1.1*5.5</t>
    <phoneticPr fontId="4" type="noConversion"/>
  </si>
  <si>
    <t>12.7*1.1*5.8</t>
    <phoneticPr fontId="4" type="noConversion"/>
  </si>
  <si>
    <t>21.7*2.8*6.07</t>
    <phoneticPr fontId="4" type="noConversion"/>
  </si>
  <si>
    <t>21.0*1.0*5.95</t>
    <phoneticPr fontId="4" type="noConversion"/>
  </si>
  <si>
    <t>12.7*1.1*5.8</t>
    <phoneticPr fontId="4" type="noConversion"/>
  </si>
  <si>
    <t>31(야)</t>
    <phoneticPr fontId="4" type="noConversion"/>
  </si>
  <si>
    <t>31(야)</t>
    <phoneticPr fontId="4" type="noConversion"/>
  </si>
  <si>
    <t>10.0*1.0*5.7</t>
    <phoneticPr fontId="4" type="noConversion"/>
  </si>
  <si>
    <t>10.0*1.0*5.1</t>
    <phoneticPr fontId="4" type="noConversion"/>
  </si>
  <si>
    <t>23년 9월 조관생산 DATA (1호기/2호기)</t>
    <phoneticPr fontId="5" type="noConversion"/>
  </si>
  <si>
    <t>23년 9월 조관생산 DATA (2호기)</t>
    <phoneticPr fontId="5" type="noConversion"/>
  </si>
  <si>
    <t>23년 9월 조관생산 DATA (1호기)</t>
    <phoneticPr fontId="5" type="noConversion"/>
  </si>
  <si>
    <t>21.0*1.0*5.95</t>
    <phoneticPr fontId="4" type="noConversion"/>
  </si>
  <si>
    <t>28.6*1.2*6.05</t>
    <phoneticPr fontId="4" type="noConversion"/>
  </si>
  <si>
    <t>10.0*1.0*5.1</t>
    <phoneticPr fontId="4" type="noConversion"/>
  </si>
  <si>
    <t>1(야)</t>
    <phoneticPr fontId="4" type="noConversion"/>
  </si>
  <si>
    <t>28.6*1.2*6.25</t>
    <phoneticPr fontId="4" type="noConversion"/>
  </si>
  <si>
    <t>28.6*1.2*6.75</t>
    <phoneticPr fontId="4" type="noConversion"/>
  </si>
  <si>
    <t>1(야)</t>
    <phoneticPr fontId="4" type="noConversion"/>
  </si>
  <si>
    <t>합계</t>
    <phoneticPr fontId="4" type="noConversion"/>
  </si>
  <si>
    <t>28.6*1.2*6.75</t>
    <phoneticPr fontId="4" type="noConversion"/>
  </si>
  <si>
    <t>10.0*1.0*5.0</t>
    <phoneticPr fontId="4" type="noConversion"/>
  </si>
  <si>
    <t>11.9*1.1*5.8</t>
    <phoneticPr fontId="4" type="noConversion"/>
  </si>
  <si>
    <t>11.9*1.1*6.0</t>
    <phoneticPr fontId="4" type="noConversion"/>
  </si>
  <si>
    <t>28.6*1.2*6.75</t>
    <phoneticPr fontId="4" type="noConversion"/>
  </si>
  <si>
    <t>39.8*1.3*5.4</t>
    <phoneticPr fontId="4" type="noConversion"/>
  </si>
  <si>
    <t>11.9*1.1*6.0</t>
    <phoneticPr fontId="4" type="noConversion"/>
  </si>
  <si>
    <t>11.9*1.1*6.2</t>
    <phoneticPr fontId="4" type="noConversion"/>
  </si>
  <si>
    <t>31.8*1.4*6.5</t>
    <phoneticPr fontId="4" type="noConversion"/>
  </si>
  <si>
    <t>합계</t>
    <phoneticPr fontId="4" type="noConversion"/>
  </si>
  <si>
    <t>11.9*1.1*6.2</t>
    <phoneticPr fontId="4" type="noConversion"/>
  </si>
  <si>
    <t>5(야)</t>
    <phoneticPr fontId="4" type="noConversion"/>
  </si>
  <si>
    <t>31.8*1.4*6.5</t>
    <phoneticPr fontId="4" type="noConversion"/>
  </si>
  <si>
    <t>11.9*1.1*6.2</t>
    <phoneticPr fontId="4" type="noConversion"/>
  </si>
  <si>
    <t>12.0*1.0*5.0</t>
    <phoneticPr fontId="4" type="noConversion"/>
  </si>
  <si>
    <t>31.8*1.55*5.75</t>
    <phoneticPr fontId="4" type="noConversion"/>
  </si>
  <si>
    <t>12.0*1.0*5.0</t>
    <phoneticPr fontId="4" type="noConversion"/>
  </si>
  <si>
    <t>6(야)</t>
    <phoneticPr fontId="4" type="noConversion"/>
  </si>
  <si>
    <t>31.8*1.55*5.75</t>
    <phoneticPr fontId="4" type="noConversion"/>
  </si>
  <si>
    <t>31.8*1.55*6.17</t>
    <phoneticPr fontId="4" type="noConversion"/>
  </si>
  <si>
    <t>31.8*1.55*6.3</t>
    <phoneticPr fontId="4" type="noConversion"/>
  </si>
  <si>
    <t>31.8*1.2*7.5</t>
    <phoneticPr fontId="4" type="noConversion"/>
  </si>
  <si>
    <t>32.0*2.0*5.8</t>
    <phoneticPr fontId="4" type="noConversion"/>
  </si>
  <si>
    <t>합계</t>
    <phoneticPr fontId="4" type="noConversion"/>
  </si>
  <si>
    <t>12.0*1.0*5.0</t>
    <phoneticPr fontId="4" type="noConversion"/>
  </si>
  <si>
    <t>12.0*1.0*5.8</t>
    <phoneticPr fontId="4" type="noConversion"/>
  </si>
  <si>
    <t>12.0*1.0*5.8</t>
    <phoneticPr fontId="4" type="noConversion"/>
  </si>
  <si>
    <t>12.0*1.0*5.6</t>
    <phoneticPr fontId="4" type="noConversion"/>
  </si>
  <si>
    <t>7(야)</t>
    <phoneticPr fontId="4" type="noConversion"/>
  </si>
  <si>
    <t>25*25*2.3*5.64</t>
    <phoneticPr fontId="4" type="noConversion"/>
  </si>
  <si>
    <t>25*25*2.3*5.5</t>
    <phoneticPr fontId="4" type="noConversion"/>
  </si>
  <si>
    <t>12.0*1.0*5.6</t>
    <phoneticPr fontId="4" type="noConversion"/>
  </si>
  <si>
    <t>12.0*1.0*5.5</t>
    <phoneticPr fontId="4" type="noConversion"/>
  </si>
  <si>
    <t>25*25*2.3*5.5</t>
    <phoneticPr fontId="4" type="noConversion"/>
  </si>
  <si>
    <t>25*25*2.0*6.1</t>
    <phoneticPr fontId="4" type="noConversion"/>
  </si>
  <si>
    <t>25*25*2.0*5.6</t>
    <phoneticPr fontId="4" type="noConversion"/>
  </si>
  <si>
    <t>12.0*1.0*5.35</t>
    <phoneticPr fontId="4" type="noConversion"/>
  </si>
  <si>
    <t>8(야)</t>
    <phoneticPr fontId="4" type="noConversion"/>
  </si>
  <si>
    <t>25*25*2.0*5.6</t>
    <phoneticPr fontId="4" type="noConversion"/>
  </si>
  <si>
    <t>25*25*1.8*5.5</t>
    <phoneticPr fontId="4" type="noConversion"/>
  </si>
  <si>
    <t>12.0*1.0*5.35</t>
    <phoneticPr fontId="4" type="noConversion"/>
  </si>
  <si>
    <t>25*25*1.8*5.5</t>
    <phoneticPr fontId="4" type="noConversion"/>
  </si>
  <si>
    <t>25*25*1.6*6.05</t>
    <phoneticPr fontId="4" type="noConversion"/>
  </si>
  <si>
    <t>38.1*1.1*5.77</t>
    <phoneticPr fontId="4" type="noConversion"/>
  </si>
  <si>
    <t>17.3*1.0*5.8</t>
    <phoneticPr fontId="4" type="noConversion"/>
  </si>
  <si>
    <t>17.3*1.2*6.0</t>
    <phoneticPr fontId="4" type="noConversion"/>
  </si>
  <si>
    <t>합계</t>
    <phoneticPr fontId="4" type="noConversion"/>
  </si>
  <si>
    <t>11(야)</t>
    <phoneticPr fontId="4" type="noConversion"/>
  </si>
  <si>
    <t>38.1*1.1*6.25</t>
    <phoneticPr fontId="4" type="noConversion"/>
  </si>
  <si>
    <t>17.3*1.4*5.8</t>
    <phoneticPr fontId="4" type="noConversion"/>
  </si>
  <si>
    <t>17.3*1.4*6.0</t>
    <phoneticPr fontId="4" type="noConversion"/>
  </si>
  <si>
    <t>17.3*1.5*5.6</t>
    <phoneticPr fontId="4" type="noConversion"/>
  </si>
  <si>
    <t>38.1*2.0*5.5</t>
    <phoneticPr fontId="4" type="noConversion"/>
  </si>
  <si>
    <t>38.1*2.9*6.5</t>
    <phoneticPr fontId="4" type="noConversion"/>
  </si>
  <si>
    <t>12(야)</t>
    <phoneticPr fontId="4" type="noConversion"/>
  </si>
  <si>
    <t>20.0*1.0*6.2</t>
    <phoneticPr fontId="4" type="noConversion"/>
  </si>
  <si>
    <t>12(야)</t>
    <phoneticPr fontId="4" type="noConversion"/>
  </si>
  <si>
    <t>17.3*1.6*6.0</t>
    <phoneticPr fontId="4" type="noConversion"/>
  </si>
  <si>
    <t>20.0*1.0*6.2</t>
    <phoneticPr fontId="4" type="noConversion"/>
  </si>
  <si>
    <t>20.0*1.0*6.41</t>
    <phoneticPr fontId="4" type="noConversion"/>
  </si>
  <si>
    <t>17.3*1.6*6.0</t>
    <phoneticPr fontId="4" type="noConversion"/>
  </si>
  <si>
    <t>15.0*0.9*6.15</t>
    <phoneticPr fontId="4" type="noConversion"/>
  </si>
  <si>
    <t>15.0*0.9*6.0</t>
    <phoneticPr fontId="4" type="noConversion"/>
  </si>
  <si>
    <t>13(야)</t>
    <phoneticPr fontId="4" type="noConversion"/>
  </si>
  <si>
    <t>25.0*1.5*6.3</t>
    <phoneticPr fontId="4" type="noConversion"/>
  </si>
  <si>
    <t>15.0*0.9*6.15</t>
    <phoneticPr fontId="4" type="noConversion"/>
  </si>
  <si>
    <t>15.0*0.9*5.75</t>
    <phoneticPr fontId="4" type="noConversion"/>
  </si>
  <si>
    <t>합계</t>
    <phoneticPr fontId="4" type="noConversion"/>
  </si>
  <si>
    <t>25.4*1.5*6.17</t>
    <phoneticPr fontId="4" type="noConversion"/>
  </si>
  <si>
    <t>15.0*2.0*6.32</t>
    <phoneticPr fontId="4" type="noConversion"/>
  </si>
  <si>
    <t>14(야)</t>
    <phoneticPr fontId="4" type="noConversion"/>
  </si>
  <si>
    <t>25.4*1.5*6.17</t>
    <phoneticPr fontId="4" type="noConversion"/>
  </si>
  <si>
    <t>15.9*1.0*6.0</t>
    <phoneticPr fontId="4" type="noConversion"/>
  </si>
  <si>
    <t>15.9*1.0*6.2</t>
    <phoneticPr fontId="4" type="noConversion"/>
  </si>
  <si>
    <t>28*28*2.0*5.44</t>
    <phoneticPr fontId="4" type="noConversion"/>
  </si>
  <si>
    <t>28*28*2.3*6.04</t>
    <phoneticPr fontId="4" type="noConversion"/>
  </si>
  <si>
    <t>합계</t>
    <phoneticPr fontId="4" type="noConversion"/>
  </si>
  <si>
    <t>15.9*1.2*6.0</t>
    <phoneticPr fontId="4" type="noConversion"/>
  </si>
  <si>
    <t>15(야)</t>
    <phoneticPr fontId="4" type="noConversion"/>
  </si>
  <si>
    <t>28*28*2.3*5.26</t>
    <phoneticPr fontId="4" type="noConversion"/>
  </si>
  <si>
    <t>15(야)</t>
    <phoneticPr fontId="4" type="noConversion"/>
  </si>
  <si>
    <t>15.9*1.2*6.0</t>
    <phoneticPr fontId="4" type="noConversion"/>
  </si>
  <si>
    <t>15.9*1.5*5.76</t>
    <phoneticPr fontId="4" type="noConversion"/>
  </si>
  <si>
    <t>35.0*1.2*6.14</t>
    <phoneticPr fontId="4" type="noConversion"/>
  </si>
  <si>
    <t>15.9*1.4*6.0</t>
    <phoneticPr fontId="4" type="noConversion"/>
  </si>
  <si>
    <t>18(야)</t>
    <phoneticPr fontId="4" type="noConversion"/>
  </si>
  <si>
    <t>18(야)</t>
    <phoneticPr fontId="4" type="noConversion"/>
  </si>
  <si>
    <t>15.9*1.4*6.0</t>
    <phoneticPr fontId="4" type="noConversion"/>
  </si>
  <si>
    <t>15.9*1.8*6.0</t>
    <phoneticPr fontId="4" type="noConversion"/>
  </si>
  <si>
    <t>35.0*1.2*6.14</t>
    <phoneticPr fontId="4" type="noConversion"/>
  </si>
  <si>
    <t>35.0*1.0*6.17</t>
    <phoneticPr fontId="4" type="noConversion"/>
  </si>
  <si>
    <t>35.0*1.0*6.93</t>
    <phoneticPr fontId="4" type="noConversion"/>
  </si>
  <si>
    <t>15.9*1.8*6.0</t>
    <phoneticPr fontId="4" type="noConversion"/>
  </si>
  <si>
    <t>19.1*1.0*6.0</t>
    <phoneticPr fontId="4" type="noConversion"/>
  </si>
  <si>
    <t>19.1*1.0*6.44</t>
    <phoneticPr fontId="4" type="noConversion"/>
  </si>
  <si>
    <t>19(야)</t>
    <phoneticPr fontId="4" type="noConversion"/>
  </si>
  <si>
    <t>35.0*1.0*6.93</t>
    <phoneticPr fontId="4" type="noConversion"/>
  </si>
  <si>
    <t>25.4*1.5*6.17</t>
    <phoneticPr fontId="4" type="noConversion"/>
  </si>
  <si>
    <t>합계</t>
    <phoneticPr fontId="4" type="noConversion"/>
  </si>
  <si>
    <t>19(야)</t>
    <phoneticPr fontId="4" type="noConversion"/>
  </si>
  <si>
    <t>19.1*1.1*6.64</t>
    <phoneticPr fontId="4" type="noConversion"/>
  </si>
  <si>
    <t>합계</t>
    <phoneticPr fontId="4" type="noConversion"/>
  </si>
  <si>
    <t>25.4*1.5*6.17</t>
    <phoneticPr fontId="4" type="noConversion"/>
  </si>
  <si>
    <t>19.1*1.1*6.64</t>
    <phoneticPr fontId="4" type="noConversion"/>
  </si>
  <si>
    <t>19.1*1.1*5.58</t>
    <phoneticPr fontId="4" type="noConversion"/>
  </si>
  <si>
    <t>20(야)</t>
    <phoneticPr fontId="4" type="noConversion"/>
  </si>
  <si>
    <t>25.4*1.5*6.17</t>
    <phoneticPr fontId="4" type="noConversion"/>
  </si>
  <si>
    <t>19.1*1.1*5.58</t>
    <phoneticPr fontId="4" type="noConversion"/>
  </si>
  <si>
    <t>19.1*1.1*5.91</t>
    <phoneticPr fontId="4" type="noConversion"/>
  </si>
  <si>
    <t>19.1*1.1*6.02</t>
    <phoneticPr fontId="4" type="noConversion"/>
  </si>
  <si>
    <t>22.2*1.2*5.95</t>
    <phoneticPr fontId="4" type="noConversion"/>
  </si>
  <si>
    <t>22.2*1.2*6.12</t>
    <phoneticPr fontId="4" type="noConversion"/>
  </si>
  <si>
    <t>22.2*1.5*5.7</t>
    <phoneticPr fontId="4" type="noConversion"/>
  </si>
  <si>
    <t>19.1*1.2*6.0</t>
    <phoneticPr fontId="4" type="noConversion"/>
  </si>
  <si>
    <t>19.1*1.2*6.0</t>
    <phoneticPr fontId="4" type="noConversion"/>
  </si>
  <si>
    <t>21(야)</t>
    <phoneticPr fontId="4" type="noConversion"/>
  </si>
  <si>
    <t>20.0*1.2*5.94</t>
    <phoneticPr fontId="4" type="noConversion"/>
  </si>
  <si>
    <t>20.0*1.2*6.15</t>
    <phoneticPr fontId="4" type="noConversion"/>
  </si>
  <si>
    <t>22.2*2.0*5.85</t>
    <phoneticPr fontId="4" type="noConversion"/>
  </si>
  <si>
    <t>21.0*1.0*5.95</t>
    <phoneticPr fontId="4" type="noConversion"/>
  </si>
  <si>
    <t>22(야)</t>
    <phoneticPr fontId="4" type="noConversion"/>
  </si>
  <si>
    <t>51.0*3.0*6.6</t>
    <phoneticPr fontId="4" type="noConversion"/>
  </si>
  <si>
    <t>21.0*1.0*5.95</t>
    <phoneticPr fontId="4" type="noConversion"/>
  </si>
  <si>
    <t>41.5*1.6*6.0</t>
    <phoneticPr fontId="4" type="noConversion"/>
  </si>
  <si>
    <t>25(야)</t>
    <phoneticPr fontId="4" type="noConversion"/>
  </si>
  <si>
    <t>41.5*1.6*6.0</t>
    <phoneticPr fontId="4" type="noConversion"/>
  </si>
  <si>
    <t>42.7*2.0*6.5</t>
    <phoneticPr fontId="4" type="noConversion"/>
  </si>
  <si>
    <t>합계</t>
    <phoneticPr fontId="4" type="noConversion"/>
  </si>
  <si>
    <t>42.7*2.0*6.5</t>
    <phoneticPr fontId="4" type="noConversion"/>
  </si>
  <si>
    <t>14.0*1.6*5.48</t>
    <phoneticPr fontId="4" type="noConversion"/>
  </si>
  <si>
    <t>26(야)</t>
    <phoneticPr fontId="4" type="noConversion"/>
  </si>
  <si>
    <t>28.6*1.2*6.05</t>
    <phoneticPr fontId="4" type="noConversion"/>
  </si>
  <si>
    <t>28.6*1.2*6.25</t>
    <phoneticPr fontId="4" type="noConversion"/>
  </si>
  <si>
    <t>14.0*1.6*5.48</t>
    <phoneticPr fontId="4" type="noConversion"/>
  </si>
  <si>
    <t>14.0*1.6*6.32</t>
    <phoneticPr fontId="4" type="noConversion"/>
  </si>
  <si>
    <t>28.6*1.2*6.25</t>
    <phoneticPr fontId="4" type="noConversion"/>
  </si>
  <si>
    <t>28.6*1.2*6.75</t>
    <phoneticPr fontId="4" type="noConversion"/>
  </si>
  <si>
    <t>27(야)</t>
    <phoneticPr fontId="4" type="noConversion"/>
  </si>
  <si>
    <t>28.6*1.2*6.75</t>
    <phoneticPr fontId="4" type="noConversion"/>
  </si>
  <si>
    <t>27(야)</t>
    <phoneticPr fontId="4" type="noConversion"/>
  </si>
  <si>
    <t>14.0*1.6*6.32</t>
    <phoneticPr fontId="4" type="noConversion"/>
  </si>
  <si>
    <t>합계</t>
    <phoneticPr fontId="4" type="noConversion"/>
  </si>
  <si>
    <t>23년 10월 조관생산 DATA (1호기)</t>
    <phoneticPr fontId="5" type="noConversion"/>
  </si>
  <si>
    <t>23년 10월 조관생산 DATA (2호기)</t>
    <phoneticPr fontId="5" type="noConversion"/>
  </si>
  <si>
    <t>23년 10월 조관생산 DATA (1호기/2호기)</t>
    <phoneticPr fontId="5" type="noConversion"/>
  </si>
  <si>
    <t>28.6*1.2*6.75</t>
    <phoneticPr fontId="4" type="noConversion"/>
  </si>
  <si>
    <t>28.6*1.4*6.75</t>
    <phoneticPr fontId="4" type="noConversion"/>
  </si>
  <si>
    <t>14.0*1.6*6.32</t>
    <phoneticPr fontId="4" type="noConversion"/>
  </si>
  <si>
    <t>14.0*1.6*6.25</t>
    <phoneticPr fontId="4" type="noConversion"/>
  </si>
  <si>
    <t>14.0*1.6*5.75</t>
    <phoneticPr fontId="4" type="noConversion"/>
  </si>
  <si>
    <t>4(야)</t>
    <phoneticPr fontId="4" type="noConversion"/>
  </si>
  <si>
    <t>11.9*1.1*6.2</t>
    <phoneticPr fontId="4" type="noConversion"/>
  </si>
  <si>
    <t>31.8*1.4*6.5</t>
    <phoneticPr fontId="4" type="noConversion"/>
  </si>
  <si>
    <t>합계</t>
    <phoneticPr fontId="4" type="noConversion"/>
  </si>
  <si>
    <t>12.0*1.0*5.8</t>
    <phoneticPr fontId="4" type="noConversion"/>
  </si>
  <si>
    <t>6(야)</t>
    <phoneticPr fontId="4" type="noConversion"/>
  </si>
  <si>
    <t>12.0*1.0*5.6</t>
    <phoneticPr fontId="4" type="noConversion"/>
  </si>
  <si>
    <t>합계</t>
    <phoneticPr fontId="4" type="noConversion"/>
  </si>
  <si>
    <t>32.0*2.0*5.8</t>
    <phoneticPr fontId="4" type="noConversion"/>
  </si>
  <si>
    <t>10(야)</t>
    <phoneticPr fontId="4" type="noConversion"/>
  </si>
  <si>
    <t>25*25*2.0*6.1</t>
    <phoneticPr fontId="4" type="noConversion"/>
  </si>
  <si>
    <t>25*25*2.0*6.1</t>
    <phoneticPr fontId="4" type="noConversion"/>
  </si>
  <si>
    <t>17.0*1.1*5.75</t>
    <phoneticPr fontId="4" type="noConversion"/>
  </si>
  <si>
    <t>25*25*2.3*5.5</t>
    <phoneticPr fontId="4" type="noConversion"/>
  </si>
  <si>
    <t>17.3*1.4*6.0</t>
    <phoneticPr fontId="4" type="noConversion"/>
  </si>
  <si>
    <t>합계</t>
    <phoneticPr fontId="4" type="noConversion"/>
  </si>
  <si>
    <t>19.1*2.3*6.4</t>
    <phoneticPr fontId="4" type="noConversion"/>
  </si>
  <si>
    <t>12.7*2.0*6.0</t>
    <phoneticPr fontId="4" type="noConversion"/>
  </si>
  <si>
    <t>20.0*1.0*5.9</t>
    <phoneticPr fontId="4" type="noConversion"/>
  </si>
  <si>
    <t>합계</t>
    <phoneticPr fontId="4" type="noConversion"/>
  </si>
  <si>
    <t>16(야)</t>
    <phoneticPr fontId="4" type="noConversion"/>
  </si>
  <si>
    <t>20.0*1.0*6.2</t>
    <phoneticPr fontId="4" type="noConversion"/>
  </si>
  <si>
    <t>16(야)</t>
    <phoneticPr fontId="4" type="noConversion"/>
  </si>
  <si>
    <t>12.7*1.9*5.45</t>
    <phoneticPr fontId="4" type="noConversion"/>
  </si>
  <si>
    <t>12.7*1.1*5.5</t>
    <phoneticPr fontId="4" type="noConversion"/>
  </si>
  <si>
    <t>20.0*1.0*6.41</t>
    <phoneticPr fontId="4" type="noConversion"/>
  </si>
  <si>
    <t>42.0*2.0*5.7</t>
    <phoneticPr fontId="4" type="noConversion"/>
  </si>
  <si>
    <t>12.7*1.1*5.5</t>
    <phoneticPr fontId="4" type="noConversion"/>
  </si>
  <si>
    <t>15.0*0.9*6.15</t>
    <phoneticPr fontId="4" type="noConversion"/>
  </si>
  <si>
    <t>15.0*0.9*6.0</t>
    <phoneticPr fontId="4" type="noConversion"/>
  </si>
  <si>
    <t>17(야)</t>
    <phoneticPr fontId="4" type="noConversion"/>
  </si>
  <si>
    <t>42.0*2.0*5.7</t>
    <phoneticPr fontId="4" type="noConversion"/>
  </si>
  <si>
    <t>17(야)</t>
    <phoneticPr fontId="4" type="noConversion"/>
  </si>
  <si>
    <t>15.0*0.9*6.0</t>
    <phoneticPr fontId="4" type="noConversion"/>
  </si>
  <si>
    <t>15.0*0.9*5.75</t>
    <phoneticPr fontId="4" type="noConversion"/>
  </si>
  <si>
    <t>42.0*2.0*5.7</t>
    <phoneticPr fontId="4" type="noConversion"/>
  </si>
  <si>
    <t>42.7*2.4*6.0</t>
    <phoneticPr fontId="4" type="noConversion"/>
  </si>
  <si>
    <t>15.0*0.9*5.75</t>
    <phoneticPr fontId="4" type="noConversion"/>
  </si>
  <si>
    <t>15.0*2.0*6.32</t>
    <phoneticPr fontId="4" type="noConversion"/>
  </si>
  <si>
    <t>합계</t>
    <phoneticPr fontId="4" type="noConversion"/>
  </si>
  <si>
    <t>18(야)</t>
    <phoneticPr fontId="4" type="noConversion"/>
  </si>
  <si>
    <t>18(야)</t>
    <phoneticPr fontId="4" type="noConversion"/>
  </si>
  <si>
    <t>15.0*2.0*6.32</t>
    <phoneticPr fontId="4" type="noConversion"/>
  </si>
  <si>
    <t>16.0*1.2*6.0</t>
    <phoneticPr fontId="4" type="noConversion"/>
  </si>
  <si>
    <t>15.9*1.2*6.0</t>
    <phoneticPr fontId="4" type="noConversion"/>
  </si>
  <si>
    <t>28.6*1.2*6.05</t>
    <phoneticPr fontId="4" type="noConversion"/>
  </si>
  <si>
    <t>28.6*1.2*6.25</t>
    <phoneticPr fontId="4" type="noConversion"/>
  </si>
  <si>
    <t>15.9*1.2*6.0</t>
    <phoneticPr fontId="4" type="noConversion"/>
  </si>
  <si>
    <t>15.9*1.1*6.2</t>
    <phoneticPr fontId="4" type="noConversion"/>
  </si>
  <si>
    <t>합계</t>
    <phoneticPr fontId="4" type="noConversion"/>
  </si>
  <si>
    <t>19(야)</t>
    <phoneticPr fontId="4" type="noConversion"/>
  </si>
  <si>
    <t>28.6*1.2*6.75</t>
    <phoneticPr fontId="4" type="noConversion"/>
  </si>
  <si>
    <t>19(야)</t>
    <phoneticPr fontId="4" type="noConversion"/>
  </si>
  <si>
    <t>16.0*1.0*6.0</t>
    <phoneticPr fontId="4" type="noConversion"/>
  </si>
  <si>
    <t>28.6*1.2*6.75</t>
    <phoneticPr fontId="4" type="noConversion"/>
  </si>
  <si>
    <t>39.8*1.3*5.4</t>
    <phoneticPr fontId="4" type="noConversion"/>
  </si>
  <si>
    <t>15.9*1.0*6.0</t>
    <phoneticPr fontId="4" type="noConversion"/>
  </si>
  <si>
    <t>15.9*1.0*6.2</t>
    <phoneticPr fontId="4" type="noConversion"/>
  </si>
  <si>
    <t>합계</t>
    <phoneticPr fontId="4" type="noConversion"/>
  </si>
  <si>
    <t>20(야)</t>
    <phoneticPr fontId="4" type="noConversion"/>
  </si>
  <si>
    <t>39.8*1.3*5.4</t>
    <phoneticPr fontId="4" type="noConversion"/>
  </si>
  <si>
    <t>20(야)</t>
    <phoneticPr fontId="4" type="noConversion"/>
  </si>
  <si>
    <t>19.1*1.0*6.0</t>
    <phoneticPr fontId="4" type="noConversion"/>
  </si>
  <si>
    <t>19.1*1.0*6.44</t>
    <phoneticPr fontId="4" type="noConversion"/>
  </si>
  <si>
    <t>합계</t>
    <phoneticPr fontId="4" type="noConversion"/>
  </si>
  <si>
    <t>35.0*1.1*6.1</t>
    <phoneticPr fontId="4" type="noConversion"/>
  </si>
  <si>
    <t>35.0*1.1*6.3</t>
    <phoneticPr fontId="4" type="noConversion"/>
  </si>
  <si>
    <t>35.0*1.0*6.17</t>
    <phoneticPr fontId="4" type="noConversion"/>
  </si>
  <si>
    <t>19.1*1.1*6.64</t>
    <phoneticPr fontId="4" type="noConversion"/>
  </si>
  <si>
    <t>23(야)</t>
    <phoneticPr fontId="4" type="noConversion"/>
  </si>
  <si>
    <t>35.0*1.0*6.17</t>
    <phoneticPr fontId="4" type="noConversion"/>
  </si>
  <si>
    <t>35.0*1.0*6.93</t>
    <phoneticPr fontId="4" type="noConversion"/>
  </si>
  <si>
    <t>35.0*1.2*6.14</t>
    <phoneticPr fontId="4" type="noConversion"/>
  </si>
  <si>
    <t>19.1*1.1*6.64</t>
    <phoneticPr fontId="4" type="noConversion"/>
  </si>
  <si>
    <t>19.1*1.1*6.02</t>
    <phoneticPr fontId="4" type="noConversion"/>
  </si>
  <si>
    <t>19.1*1.1*6.02</t>
    <phoneticPr fontId="4" type="noConversion"/>
  </si>
  <si>
    <t>19.1*1.2*6.0</t>
    <phoneticPr fontId="4" type="noConversion"/>
  </si>
  <si>
    <t>24(야)</t>
    <phoneticPr fontId="4" type="noConversion"/>
  </si>
  <si>
    <t>35.0*1.3*5.45</t>
    <phoneticPr fontId="4" type="noConversion"/>
  </si>
  <si>
    <t>28*28*2.0*5.44</t>
    <phoneticPr fontId="4" type="noConversion"/>
  </si>
  <si>
    <t>24(야)</t>
    <phoneticPr fontId="4" type="noConversion"/>
  </si>
  <si>
    <t>19.1*1.2*6.0</t>
    <phoneticPr fontId="4" type="noConversion"/>
  </si>
  <si>
    <t>14.0*1.0*5.73</t>
    <phoneticPr fontId="4" type="noConversion"/>
  </si>
  <si>
    <t>합계</t>
    <phoneticPr fontId="4" type="noConversion"/>
  </si>
  <si>
    <t>28*28*2.0*5.44</t>
    <phoneticPr fontId="4" type="noConversion"/>
  </si>
  <si>
    <t>28*28*2.3*6.04</t>
    <phoneticPr fontId="4" type="noConversion"/>
  </si>
  <si>
    <t>28*28*2.3*5.43</t>
    <phoneticPr fontId="4" type="noConversion"/>
  </si>
  <si>
    <t>28*28*2.3*5.26</t>
    <phoneticPr fontId="4" type="noConversion"/>
  </si>
  <si>
    <t>14.0*1.0*5.73</t>
    <phoneticPr fontId="4" type="noConversion"/>
  </si>
  <si>
    <t>14.0*1.6*6.49</t>
    <phoneticPr fontId="4" type="noConversion"/>
  </si>
  <si>
    <t>25(야)</t>
    <phoneticPr fontId="4" type="noConversion"/>
  </si>
  <si>
    <t>28*28*2.3*5.26</t>
    <phoneticPr fontId="4" type="noConversion"/>
  </si>
  <si>
    <t>25.4*1.0*6.36</t>
    <phoneticPr fontId="4" type="noConversion"/>
  </si>
  <si>
    <t>14.0*1.6*6.49</t>
    <phoneticPr fontId="4" type="noConversion"/>
  </si>
  <si>
    <t>14.0*1.6*6.44</t>
    <phoneticPr fontId="4" type="noConversion"/>
  </si>
  <si>
    <t>14.0*1.6*6.25</t>
    <phoneticPr fontId="4" type="noConversion"/>
  </si>
  <si>
    <t>25.4*1.5*6.18</t>
    <phoneticPr fontId="4" type="noConversion"/>
  </si>
  <si>
    <t>14.0*1.6*6.05</t>
    <phoneticPr fontId="4" type="noConversion"/>
  </si>
  <si>
    <t>합계</t>
    <phoneticPr fontId="4" type="noConversion"/>
  </si>
  <si>
    <t>26(야)</t>
    <phoneticPr fontId="4" type="noConversion"/>
  </si>
  <si>
    <t>14.0*1.6*6.05</t>
    <phoneticPr fontId="4" type="noConversion"/>
  </si>
  <si>
    <t>10.0*1.0*5.7</t>
    <phoneticPr fontId="4" type="noConversion"/>
  </si>
  <si>
    <t>10.0*1.0*5.7</t>
    <phoneticPr fontId="4" type="noConversion"/>
  </si>
  <si>
    <t>10.0*1.0*5.0</t>
    <phoneticPr fontId="4" type="noConversion"/>
  </si>
  <si>
    <t>27(야)</t>
    <phoneticPr fontId="4" type="noConversion"/>
  </si>
  <si>
    <t>27(야)</t>
    <phoneticPr fontId="4" type="noConversion"/>
  </si>
  <si>
    <t>19*19*1.4*6.28</t>
    <phoneticPr fontId="4" type="noConversion"/>
  </si>
  <si>
    <t>22.2*0.7*6.05</t>
    <phoneticPr fontId="4" type="noConversion"/>
  </si>
  <si>
    <t>합계</t>
    <phoneticPr fontId="4" type="noConversion"/>
  </si>
  <si>
    <t>21.0*1.0*5.95</t>
    <phoneticPr fontId="4" type="noConversion"/>
  </si>
  <si>
    <t>30(야)</t>
    <phoneticPr fontId="4" type="noConversion"/>
  </si>
  <si>
    <t>22.2*0.7*6.14</t>
    <phoneticPr fontId="4" type="noConversion"/>
  </si>
  <si>
    <t>30(야)</t>
    <phoneticPr fontId="4" type="noConversion"/>
  </si>
  <si>
    <t>22.2*0.7*6.14</t>
    <phoneticPr fontId="4" type="noConversion"/>
  </si>
  <si>
    <t>22.2*1.2*5.95</t>
    <phoneticPr fontId="4" type="noConversion"/>
  </si>
  <si>
    <t>22.2*1.2*6.12</t>
    <phoneticPr fontId="4" type="noConversion"/>
  </si>
  <si>
    <t>22.2*1.5*5.7</t>
    <phoneticPr fontId="4" type="noConversion"/>
  </si>
  <si>
    <t>21.0*1.0*5.95</t>
    <phoneticPr fontId="4" type="noConversion"/>
  </si>
  <si>
    <t>12.0*1.0*5.8</t>
    <phoneticPr fontId="4" type="noConversion"/>
  </si>
  <si>
    <t>12.0*1.0*5.35</t>
    <phoneticPr fontId="4" type="noConversion"/>
  </si>
  <si>
    <t>합계</t>
    <phoneticPr fontId="4" type="noConversion"/>
  </si>
  <si>
    <t>31(야)</t>
    <phoneticPr fontId="4" type="noConversion"/>
  </si>
  <si>
    <t>22.2*1.5*5.7</t>
    <phoneticPr fontId="4" type="noConversion"/>
  </si>
  <si>
    <t>합계</t>
    <phoneticPr fontId="4" type="noConversion"/>
  </si>
  <si>
    <t>31(야)</t>
    <phoneticPr fontId="4" type="noConversion"/>
  </si>
  <si>
    <t>12.0*1.0*5.35</t>
    <phoneticPr fontId="4" type="noConversion"/>
  </si>
  <si>
    <t>12.0*1.0*5.8</t>
    <phoneticPr fontId="4" type="noConversion"/>
  </si>
  <si>
    <t>23년 11월 조관생산 DATA (1호기)</t>
    <phoneticPr fontId="5" type="noConversion"/>
  </si>
  <si>
    <t>23년 11월 조관생산 DATA (2호기)</t>
    <phoneticPr fontId="5" type="noConversion"/>
  </si>
  <si>
    <t>23년 11월 조관생산 DATA (1호기/2호기)</t>
    <phoneticPr fontId="5" type="noConversion"/>
  </si>
  <si>
    <t>25*25*2.3*5.49</t>
    <phoneticPr fontId="4" type="noConversion"/>
  </si>
  <si>
    <t>합계</t>
    <phoneticPr fontId="4" type="noConversion"/>
  </si>
  <si>
    <t>합계</t>
    <phoneticPr fontId="4" type="noConversion"/>
  </si>
  <si>
    <t>25*25*2.0*6.1</t>
    <phoneticPr fontId="4" type="noConversion"/>
  </si>
  <si>
    <t>12.0*1.0*5.35</t>
    <phoneticPr fontId="4" type="noConversion"/>
  </si>
  <si>
    <t>25*25*1.8*5.37</t>
    <phoneticPr fontId="4" type="noConversion"/>
  </si>
  <si>
    <t>12.0*1.0*5.35</t>
    <phoneticPr fontId="4" type="noConversion"/>
  </si>
  <si>
    <t>11.9*1.1*6.2</t>
    <phoneticPr fontId="4" type="noConversion"/>
  </si>
  <si>
    <t>6(야)</t>
    <phoneticPr fontId="4" type="noConversion"/>
  </si>
  <si>
    <t>31.8*1.4*6.5</t>
    <phoneticPr fontId="4" type="noConversion"/>
  </si>
  <si>
    <t>합계</t>
    <phoneticPr fontId="4" type="noConversion"/>
  </si>
  <si>
    <t>11.9*1.1*6.2</t>
    <phoneticPr fontId="4" type="noConversion"/>
  </si>
  <si>
    <t>31.8*1.4*6.5</t>
    <phoneticPr fontId="4" type="noConversion"/>
  </si>
  <si>
    <t>36.4*2.3*7.2</t>
    <phoneticPr fontId="4" type="noConversion"/>
  </si>
  <si>
    <t>11.9*1.1*6.2</t>
    <phoneticPr fontId="4" type="noConversion"/>
  </si>
  <si>
    <t>12.7*2.0*6.2</t>
    <phoneticPr fontId="4" type="noConversion"/>
  </si>
  <si>
    <t>12.7*2.0*6.03</t>
    <phoneticPr fontId="4" type="noConversion"/>
  </si>
  <si>
    <t>7(야)</t>
    <phoneticPr fontId="4" type="noConversion"/>
  </si>
  <si>
    <t>36.4*2.3*7.2</t>
    <phoneticPr fontId="4" type="noConversion"/>
  </si>
  <si>
    <t>48.6*2.0*6.5</t>
    <phoneticPr fontId="4" type="noConversion"/>
  </si>
  <si>
    <t>7(야)</t>
    <phoneticPr fontId="4" type="noConversion"/>
  </si>
  <si>
    <t>12.7*2.0*6.03</t>
    <phoneticPr fontId="4" type="noConversion"/>
  </si>
  <si>
    <t>12.7*2.0*5.79</t>
    <phoneticPr fontId="4" type="noConversion"/>
  </si>
  <si>
    <t>합계</t>
    <phoneticPr fontId="4" type="noConversion"/>
  </si>
  <si>
    <t>48.6*2.3*6.5</t>
    <phoneticPr fontId="4" type="noConversion"/>
  </si>
  <si>
    <t>12.7*2.0*5.79</t>
    <phoneticPr fontId="4" type="noConversion"/>
  </si>
  <si>
    <t>12.7*2.0*5.75</t>
    <phoneticPr fontId="4" type="noConversion"/>
  </si>
  <si>
    <t>8(야)</t>
    <phoneticPr fontId="4" type="noConversion"/>
  </si>
  <si>
    <t>17.3*1.0*5.8</t>
    <phoneticPr fontId="4" type="noConversion"/>
  </si>
  <si>
    <t>8(야)</t>
    <phoneticPr fontId="4" type="noConversion"/>
  </si>
  <si>
    <t>12.7*2.0*5.75</t>
    <phoneticPr fontId="4" type="noConversion"/>
  </si>
  <si>
    <t>12.7*2.0*6.0</t>
    <phoneticPr fontId="4" type="noConversion"/>
  </si>
  <si>
    <t>17.3*1.2*6.0</t>
    <phoneticPr fontId="4" type="noConversion"/>
  </si>
  <si>
    <t>12.7*2.0*6.0</t>
    <phoneticPr fontId="4" type="noConversion"/>
  </si>
  <si>
    <t>12.7*1.9*5.45</t>
    <phoneticPr fontId="4" type="noConversion"/>
  </si>
  <si>
    <t>9(야)</t>
    <phoneticPr fontId="4" type="noConversion"/>
  </si>
  <si>
    <t>17.3*1.2*6.0</t>
    <phoneticPr fontId="4" type="noConversion"/>
  </si>
  <si>
    <t>17.3*1.5*5.6</t>
    <phoneticPr fontId="4" type="noConversion"/>
  </si>
  <si>
    <t>9(야)</t>
    <phoneticPr fontId="4" type="noConversion"/>
  </si>
  <si>
    <t>12.7*1.9*5.45</t>
    <phoneticPr fontId="4" type="noConversion"/>
  </si>
  <si>
    <t>12.7*1.5*6.15</t>
    <phoneticPr fontId="4" type="noConversion"/>
  </si>
  <si>
    <t>17.3*1.5*5.6</t>
    <phoneticPr fontId="4" type="noConversion"/>
  </si>
  <si>
    <t>12.7*1.5*6.15</t>
    <phoneticPr fontId="4" type="noConversion"/>
  </si>
  <si>
    <t>12.7*1.1*5.8</t>
    <phoneticPr fontId="4" type="noConversion"/>
  </si>
  <si>
    <t>10(야)</t>
    <phoneticPr fontId="4" type="noConversion"/>
  </si>
  <si>
    <t>17.3*1.5*5.6</t>
    <phoneticPr fontId="4" type="noConversion"/>
  </si>
  <si>
    <t>38.1*1.1*5.77</t>
    <phoneticPr fontId="4" type="noConversion"/>
  </si>
  <si>
    <t>38.1*1.1*6.25</t>
    <phoneticPr fontId="4" type="noConversion"/>
  </si>
  <si>
    <t>12.7*1.1*5.8</t>
    <phoneticPr fontId="4" type="noConversion"/>
  </si>
  <si>
    <t>12.7*1.1*5.5</t>
    <phoneticPr fontId="4" type="noConversion"/>
  </si>
  <si>
    <t>합계</t>
    <phoneticPr fontId="4" type="noConversion"/>
  </si>
  <si>
    <t>38.1*1.1*6.25</t>
    <phoneticPr fontId="4" type="noConversion"/>
  </si>
  <si>
    <t>38.1*2.0*5.5</t>
    <phoneticPr fontId="4" type="noConversion"/>
  </si>
  <si>
    <t>12.7*1.2*6.1</t>
    <phoneticPr fontId="4" type="noConversion"/>
  </si>
  <si>
    <t>13(야)</t>
    <phoneticPr fontId="4" type="noConversion"/>
  </si>
  <si>
    <t>38.1*2.9*6.5</t>
    <phoneticPr fontId="4" type="noConversion"/>
  </si>
  <si>
    <t>42.7*1.6*6.0</t>
    <phoneticPr fontId="4" type="noConversion"/>
  </si>
  <si>
    <t>42.7*2.0*6.5</t>
    <phoneticPr fontId="4" type="noConversion"/>
  </si>
  <si>
    <t>13(야)</t>
    <phoneticPr fontId="4" type="noConversion"/>
  </si>
  <si>
    <t>15.9*1.0*6.0</t>
    <phoneticPr fontId="4" type="noConversion"/>
  </si>
  <si>
    <t>16.0*1.0*6.0</t>
    <phoneticPr fontId="4" type="noConversion"/>
  </si>
  <si>
    <t>42.7*2.0*6.5</t>
    <phoneticPr fontId="4" type="noConversion"/>
  </si>
  <si>
    <t>20.0*1.0*5.9</t>
    <phoneticPr fontId="4" type="noConversion"/>
  </si>
  <si>
    <t>합계</t>
    <phoneticPr fontId="4" type="noConversion"/>
  </si>
  <si>
    <t>16.0*1.0*6.0</t>
    <phoneticPr fontId="4" type="noConversion"/>
  </si>
  <si>
    <t>14(야)</t>
    <phoneticPr fontId="4" type="noConversion"/>
  </si>
  <si>
    <t>20.0*1.0*6.2</t>
    <phoneticPr fontId="4" type="noConversion"/>
  </si>
  <si>
    <t>20.0*1.0*6.41</t>
    <phoneticPr fontId="4" type="noConversion"/>
  </si>
  <si>
    <t>합계</t>
    <phoneticPr fontId="4" type="noConversion"/>
  </si>
  <si>
    <t>15.9*1.2*6.0</t>
    <phoneticPr fontId="4" type="noConversion"/>
  </si>
  <si>
    <t>20.0*1.0*6.41</t>
    <phoneticPr fontId="4" type="noConversion"/>
  </si>
  <si>
    <t>20.0*1.2*5.94</t>
    <phoneticPr fontId="4" type="noConversion"/>
  </si>
  <si>
    <t>15.9*1.2*6.0</t>
    <phoneticPr fontId="4" type="noConversion"/>
  </si>
  <si>
    <t>15(야)</t>
    <phoneticPr fontId="4" type="noConversion"/>
  </si>
  <si>
    <t>20.0*1.2*5.94</t>
    <phoneticPr fontId="4" type="noConversion"/>
  </si>
  <si>
    <t>21.7*1.6*7.6</t>
    <phoneticPr fontId="4" type="noConversion"/>
  </si>
  <si>
    <t>15.0*0.9*6.0</t>
    <phoneticPr fontId="4" type="noConversion"/>
  </si>
  <si>
    <t>21.7*2.8*6.07</t>
    <phoneticPr fontId="4" type="noConversion"/>
  </si>
  <si>
    <t>15.0*0.9*6.0</t>
    <phoneticPr fontId="4" type="noConversion"/>
  </si>
  <si>
    <t>15.0*0.9*5.75</t>
    <phoneticPr fontId="4" type="noConversion"/>
  </si>
  <si>
    <t>16(야)</t>
    <phoneticPr fontId="4" type="noConversion"/>
  </si>
  <si>
    <t>35.0*1.1*6.1</t>
    <phoneticPr fontId="4" type="noConversion"/>
  </si>
  <si>
    <t>35.0*1.1*6.3</t>
    <phoneticPr fontId="4" type="noConversion"/>
  </si>
  <si>
    <t>8.0*1.0*4.0</t>
    <phoneticPr fontId="4" type="noConversion"/>
  </si>
  <si>
    <t>35.0*1.2*6.14</t>
    <phoneticPr fontId="4" type="noConversion"/>
  </si>
  <si>
    <t>8.0*1.0*4.0</t>
    <phoneticPr fontId="4" type="noConversion"/>
  </si>
  <si>
    <t>17(야)</t>
    <phoneticPr fontId="4" type="noConversion"/>
  </si>
  <si>
    <t>35.0*1.2*6.14</t>
    <phoneticPr fontId="4" type="noConversion"/>
  </si>
  <si>
    <t>22*22*1.6*5.43</t>
    <phoneticPr fontId="4" type="noConversion"/>
  </si>
  <si>
    <t>22*22*1.8*6.05</t>
    <phoneticPr fontId="4" type="noConversion"/>
  </si>
  <si>
    <t>17(야)</t>
    <phoneticPr fontId="4" type="noConversion"/>
  </si>
  <si>
    <t>8.0*1.0*4.1</t>
    <phoneticPr fontId="4" type="noConversion"/>
  </si>
  <si>
    <t>8.0*1.0*4.1</t>
    <phoneticPr fontId="4" type="noConversion"/>
  </si>
  <si>
    <t>8.0*1.0*4.05</t>
    <phoneticPr fontId="4" type="noConversion"/>
  </si>
  <si>
    <t>20(야)</t>
    <phoneticPr fontId="4" type="noConversion"/>
  </si>
  <si>
    <t>28.6*1.2*6.05</t>
    <phoneticPr fontId="4" type="noConversion"/>
  </si>
  <si>
    <t>20(야)</t>
    <phoneticPr fontId="4" type="noConversion"/>
  </si>
  <si>
    <t>8.0*1.0*4.05</t>
    <phoneticPr fontId="4" type="noConversion"/>
  </si>
  <si>
    <t>28.6*1.2*6.05</t>
    <phoneticPr fontId="4" type="noConversion"/>
  </si>
  <si>
    <t>28.6*1.2*6.25</t>
    <phoneticPr fontId="4" type="noConversion"/>
  </si>
  <si>
    <t>28.6*1.2*6.75</t>
    <phoneticPr fontId="4" type="noConversion"/>
  </si>
  <si>
    <t>8.0*1.0*4.0</t>
    <phoneticPr fontId="4" type="noConversion"/>
  </si>
  <si>
    <t>19.1*1.1*5.58</t>
    <phoneticPr fontId="4" type="noConversion"/>
  </si>
  <si>
    <t>19.1*1.1*5.91</t>
    <phoneticPr fontId="4" type="noConversion"/>
  </si>
  <si>
    <t>합계</t>
    <phoneticPr fontId="4" type="noConversion"/>
  </si>
  <si>
    <t>21(야)</t>
    <phoneticPr fontId="4" type="noConversion"/>
  </si>
  <si>
    <t>28.6*1.2*6.75</t>
    <phoneticPr fontId="4" type="noConversion"/>
  </si>
  <si>
    <t>19.1*1.1*5.91</t>
    <phoneticPr fontId="4" type="noConversion"/>
  </si>
  <si>
    <t>19.1*1.2*5.7</t>
    <phoneticPr fontId="4" type="noConversion"/>
  </si>
  <si>
    <t>19.1*1.2*5.95</t>
    <phoneticPr fontId="4" type="noConversion"/>
  </si>
  <si>
    <t>28.6*1.2*6.75</t>
    <phoneticPr fontId="4" type="noConversion"/>
  </si>
  <si>
    <t>31.8*1.4*6.5</t>
    <phoneticPr fontId="4" type="noConversion"/>
  </si>
  <si>
    <t>19.1*1.2*6.0</t>
    <phoneticPr fontId="4" type="noConversion"/>
  </si>
  <si>
    <t>22(야)</t>
    <phoneticPr fontId="4" type="noConversion"/>
  </si>
  <si>
    <t>31.8*1.4*6.5</t>
    <phoneticPr fontId="4" type="noConversion"/>
  </si>
  <si>
    <t>19.1*1.2*6.0</t>
    <phoneticPr fontId="4" type="noConversion"/>
  </si>
  <si>
    <t>19.1*1.5*6.14</t>
    <phoneticPr fontId="4" type="noConversion"/>
  </si>
  <si>
    <t>31.8*1.4*6.5</t>
    <phoneticPr fontId="4" type="noConversion"/>
  </si>
  <si>
    <t>21.0*1.0*5.95</t>
    <phoneticPr fontId="4" type="noConversion"/>
  </si>
  <si>
    <t>합계</t>
    <phoneticPr fontId="4" type="noConversion"/>
  </si>
  <si>
    <t>23(야)</t>
    <phoneticPr fontId="4" type="noConversion"/>
  </si>
  <si>
    <t>25.4*1.2*6.1</t>
    <phoneticPr fontId="4" type="noConversion"/>
  </si>
  <si>
    <t>25.4*1.4*6.0</t>
    <phoneticPr fontId="4" type="noConversion"/>
  </si>
  <si>
    <t>합계</t>
    <phoneticPr fontId="4" type="noConversion"/>
  </si>
  <si>
    <t>23(야)</t>
    <phoneticPr fontId="4" type="noConversion"/>
  </si>
  <si>
    <t>21.0*1.0*5.95</t>
    <phoneticPr fontId="4" type="noConversion"/>
  </si>
  <si>
    <t>25.4*1.4*6.0</t>
    <phoneticPr fontId="4" type="noConversion"/>
  </si>
  <si>
    <t>25.4*1.5*5.8</t>
    <phoneticPr fontId="4" type="noConversion"/>
  </si>
  <si>
    <t>24(야)</t>
    <phoneticPr fontId="4" type="noConversion"/>
  </si>
  <si>
    <t>25.4*1.5*5.8</t>
    <phoneticPr fontId="4" type="noConversion"/>
  </si>
  <si>
    <t>24(야)</t>
    <phoneticPr fontId="4" type="noConversion"/>
  </si>
  <si>
    <t>21.0*1.0*5.95</t>
    <phoneticPr fontId="4" type="noConversion"/>
  </si>
  <si>
    <t>12.7*1.5*6.06</t>
    <phoneticPr fontId="4" type="noConversion"/>
  </si>
  <si>
    <t>25.4*1.5*5.8</t>
    <phoneticPr fontId="4" type="noConversion"/>
  </si>
  <si>
    <t>12.7*1.5*6.06</t>
    <phoneticPr fontId="4" type="noConversion"/>
  </si>
  <si>
    <t>27(야)</t>
    <phoneticPr fontId="4" type="noConversion"/>
  </si>
  <si>
    <t>25.4*1.5*5.8</t>
    <phoneticPr fontId="4" type="noConversion"/>
  </si>
  <si>
    <t>25.4*2.2*5.1</t>
    <phoneticPr fontId="4" type="noConversion"/>
  </si>
  <si>
    <t>25.4*2.2*6.5</t>
    <phoneticPr fontId="4" type="noConversion"/>
  </si>
  <si>
    <t>12.7*1.5*6.06</t>
    <phoneticPr fontId="4" type="noConversion"/>
  </si>
  <si>
    <t>12.7*2.0*5.75</t>
    <phoneticPr fontId="4" type="noConversion"/>
  </si>
  <si>
    <t>12.7*2.0*6.0</t>
    <phoneticPr fontId="4" type="noConversion"/>
  </si>
  <si>
    <t>25.4*2.2*6.5</t>
    <phoneticPr fontId="4" type="noConversion"/>
  </si>
  <si>
    <t>22.2*1.0*5.65</t>
    <phoneticPr fontId="4" type="noConversion"/>
  </si>
  <si>
    <t>28(야)</t>
    <phoneticPr fontId="4" type="noConversion"/>
  </si>
  <si>
    <t>22.2*1.0*5.65</t>
    <phoneticPr fontId="4" type="noConversion"/>
  </si>
  <si>
    <t>22.2*1.2*6.1</t>
    <phoneticPr fontId="4" type="noConversion"/>
  </si>
  <si>
    <t>22.2*1.5*5.7</t>
    <phoneticPr fontId="4" type="noConversion"/>
  </si>
  <si>
    <t>28(야)</t>
    <phoneticPr fontId="4" type="noConversion"/>
  </si>
  <si>
    <t>12.0*1.0*5.8</t>
    <phoneticPr fontId="4" type="noConversion"/>
  </si>
  <si>
    <t>12.0*1.0*5.35</t>
    <phoneticPr fontId="4" type="noConversion"/>
  </si>
  <si>
    <t>29(야)</t>
    <phoneticPr fontId="4" type="noConversion"/>
  </si>
  <si>
    <t>합계</t>
    <phoneticPr fontId="4" type="noConversion"/>
  </si>
  <si>
    <t>29(야)</t>
    <phoneticPr fontId="4" type="noConversion"/>
  </si>
  <si>
    <t>합계</t>
    <phoneticPr fontId="4" type="noConversion"/>
  </si>
  <si>
    <t>50.8*1.1*6.75</t>
    <phoneticPr fontId="4" type="noConversion"/>
  </si>
  <si>
    <t>30(야)</t>
    <phoneticPr fontId="4" type="noConversion"/>
  </si>
  <si>
    <t>51.0*3.0*6.6</t>
    <phoneticPr fontId="4" type="noConversion"/>
  </si>
  <si>
    <t>11.9*1.1*5.8</t>
    <phoneticPr fontId="4" type="noConversion"/>
  </si>
  <si>
    <t>11.9*1.1*6.2</t>
    <phoneticPr fontId="4" type="noConversion"/>
  </si>
  <si>
    <t>23년 12월 조관생산 DATA (1호기/2호기)</t>
    <phoneticPr fontId="5" type="noConversion"/>
  </si>
  <si>
    <t>23년 12월 조관생산 DATA (1호기)</t>
    <phoneticPr fontId="5" type="noConversion"/>
  </si>
  <si>
    <t>23년 12월 조관생산 DATA (2호기)</t>
    <phoneticPr fontId="5" type="noConversion"/>
  </si>
  <si>
    <t>39.8*1.3*5.4</t>
    <phoneticPr fontId="4" type="noConversion"/>
  </si>
  <si>
    <t>합계</t>
    <phoneticPr fontId="4" type="noConversion"/>
  </si>
  <si>
    <t>11.9*1.1*6.2</t>
    <phoneticPr fontId="4" type="noConversion"/>
  </si>
  <si>
    <t>1(야)</t>
    <phoneticPr fontId="4" type="noConversion"/>
  </si>
  <si>
    <t>25*25*2.0*5.6</t>
    <phoneticPr fontId="4" type="noConversion"/>
  </si>
  <si>
    <t>11.9*1.1*6.2</t>
    <phoneticPr fontId="4" type="noConversion"/>
  </si>
  <si>
    <t>8.0*1.0*4.0</t>
    <phoneticPr fontId="4" type="noConversion"/>
  </si>
  <si>
    <t>25*25*2.0*5.6</t>
    <phoneticPr fontId="4" type="noConversion"/>
  </si>
  <si>
    <t>4(야)</t>
    <phoneticPr fontId="4" type="noConversion"/>
  </si>
  <si>
    <t>25*25*2.0*5.6</t>
    <phoneticPr fontId="4" type="noConversion"/>
  </si>
  <si>
    <t>25*25*2.0*6.1</t>
    <phoneticPr fontId="4" type="noConversion"/>
  </si>
  <si>
    <t>4(야)</t>
    <phoneticPr fontId="4" type="noConversion"/>
  </si>
  <si>
    <t>8.0*1.0*4.0</t>
    <phoneticPr fontId="4" type="noConversion"/>
  </si>
  <si>
    <t>8.0*1.0*4.1</t>
    <phoneticPr fontId="4" type="noConversion"/>
  </si>
  <si>
    <t>25*25*2.0*6.1</t>
    <phoneticPr fontId="4" type="noConversion"/>
  </si>
  <si>
    <t>25*25*2.3*5.49</t>
    <phoneticPr fontId="4" type="noConversion"/>
  </si>
  <si>
    <t>8.0*1.0*4.1</t>
    <phoneticPr fontId="4" type="noConversion"/>
  </si>
  <si>
    <t>합계</t>
    <phoneticPr fontId="4" type="noConversion"/>
  </si>
  <si>
    <t>5(야)</t>
    <phoneticPr fontId="4" type="noConversion"/>
  </si>
  <si>
    <t>25*25*2.3*5.49</t>
    <phoneticPr fontId="4" type="noConversion"/>
  </si>
  <si>
    <t>25*25*2.3*5.64</t>
    <phoneticPr fontId="4" type="noConversion"/>
  </si>
  <si>
    <t>25*25*1.8*5.5</t>
    <phoneticPr fontId="4" type="noConversion"/>
  </si>
  <si>
    <t>25*25*1.6*6.05</t>
    <phoneticPr fontId="4" type="noConversion"/>
  </si>
  <si>
    <t>5(야)</t>
    <phoneticPr fontId="4" type="noConversion"/>
  </si>
  <si>
    <t>8.0*1.0*4.1</t>
    <phoneticPr fontId="4" type="noConversion"/>
  </si>
  <si>
    <t>12.7*1.1*5.8</t>
    <phoneticPr fontId="4" type="noConversion"/>
  </si>
  <si>
    <t>32.0*2.0*5.8</t>
    <phoneticPr fontId="4" type="noConversion"/>
  </si>
  <si>
    <t>12.7*1.1*5.8</t>
    <phoneticPr fontId="4" type="noConversion"/>
  </si>
  <si>
    <t>12.7*1.1*5.5</t>
    <phoneticPr fontId="4" type="noConversion"/>
  </si>
  <si>
    <t>6(야)</t>
    <phoneticPr fontId="4" type="noConversion"/>
  </si>
  <si>
    <t>12.7*1.1*5.5</t>
    <phoneticPr fontId="4" type="noConversion"/>
  </si>
  <si>
    <t>6(야)</t>
    <phoneticPr fontId="4" type="noConversion"/>
  </si>
  <si>
    <t>32.0*2.0*5.8</t>
    <phoneticPr fontId="4" type="noConversion"/>
  </si>
  <si>
    <t>31.8*1.4*6.5</t>
    <phoneticPr fontId="4" type="noConversion"/>
  </si>
  <si>
    <t>31.8*1.4*6.5</t>
    <phoneticPr fontId="4" type="noConversion"/>
  </si>
  <si>
    <t>12.7*1.1*5.5</t>
    <phoneticPr fontId="4" type="noConversion"/>
  </si>
  <si>
    <t>12.7*1.9*4.9</t>
    <phoneticPr fontId="4" type="noConversion"/>
  </si>
  <si>
    <t>7(야)</t>
    <phoneticPr fontId="4" type="noConversion"/>
  </si>
  <si>
    <t>31.8*1.4*6.5</t>
    <phoneticPr fontId="4" type="noConversion"/>
  </si>
  <si>
    <t>7(야)</t>
    <phoneticPr fontId="4" type="noConversion"/>
  </si>
  <si>
    <t>12.7*1.9*4.9</t>
    <phoneticPr fontId="4" type="noConversion"/>
  </si>
  <si>
    <t>14.0*1.0*5.73</t>
    <phoneticPr fontId="4" type="noConversion"/>
  </si>
  <si>
    <t>합계</t>
    <phoneticPr fontId="4" type="noConversion"/>
  </si>
  <si>
    <t>38.1*1.1*6.25</t>
    <phoneticPr fontId="4" type="noConversion"/>
  </si>
  <si>
    <t>14.0*1.0*5.73</t>
    <phoneticPr fontId="4" type="noConversion"/>
  </si>
  <si>
    <t>14.0*1.6*5.75</t>
    <phoneticPr fontId="4" type="noConversion"/>
  </si>
  <si>
    <t>8(야)</t>
    <phoneticPr fontId="4" type="noConversion"/>
  </si>
  <si>
    <t>38.1*2.0*5.5</t>
    <phoneticPr fontId="4" type="noConversion"/>
  </si>
  <si>
    <t>38.1*2.9*6.5</t>
    <phoneticPr fontId="4" type="noConversion"/>
  </si>
  <si>
    <t>14.0*1.6*5.75</t>
    <phoneticPr fontId="4" type="noConversion"/>
  </si>
  <si>
    <t>14.0*1.6*6.05</t>
    <phoneticPr fontId="4" type="noConversion"/>
  </si>
  <si>
    <t>38.1*2.9*6.5</t>
    <phoneticPr fontId="4" type="noConversion"/>
  </si>
  <si>
    <t>28.6*1.2*6.25</t>
    <phoneticPr fontId="4" type="noConversion"/>
  </si>
  <si>
    <t>14.0*1.6*6.05</t>
    <phoneticPr fontId="4" type="noConversion"/>
  </si>
  <si>
    <t>14.0*2.0*5.7</t>
    <phoneticPr fontId="4" type="noConversion"/>
  </si>
  <si>
    <t>11(야)</t>
    <phoneticPr fontId="4" type="noConversion"/>
  </si>
  <si>
    <t>28.6*1.2*6.25</t>
    <phoneticPr fontId="4" type="noConversion"/>
  </si>
  <si>
    <t>28.6*1.2*6.75</t>
    <phoneticPr fontId="4" type="noConversion"/>
  </si>
  <si>
    <t>11(야)</t>
    <phoneticPr fontId="4" type="noConversion"/>
  </si>
  <si>
    <t>14.0*2.0*5.7</t>
    <phoneticPr fontId="4" type="noConversion"/>
  </si>
  <si>
    <t>17.3*1.4*5.8</t>
    <phoneticPr fontId="4" type="noConversion"/>
  </si>
  <si>
    <t>17.3*1.6*6.0</t>
    <phoneticPr fontId="4" type="noConversion"/>
  </si>
  <si>
    <t>28.6*1.2*6.75</t>
    <phoneticPr fontId="4" type="noConversion"/>
  </si>
  <si>
    <t>15.9*1.0*6.2</t>
    <phoneticPr fontId="4" type="noConversion"/>
  </si>
  <si>
    <t>12(야)</t>
    <phoneticPr fontId="4" type="noConversion"/>
  </si>
  <si>
    <t>28.6*1.2*6.75</t>
    <phoneticPr fontId="4" type="noConversion"/>
  </si>
  <si>
    <t>28.6*1.2*4.65</t>
    <phoneticPr fontId="4" type="noConversion"/>
  </si>
  <si>
    <t>12(야)</t>
    <phoneticPr fontId="4" type="noConversion"/>
  </si>
  <si>
    <t>15.9*1.0*6.01</t>
    <phoneticPr fontId="4" type="noConversion"/>
  </si>
  <si>
    <t>16.0*1.0*6.0</t>
    <phoneticPr fontId="4" type="noConversion"/>
  </si>
  <si>
    <t>28.6*1.2*4.65</t>
    <phoneticPr fontId="4" type="noConversion"/>
  </si>
  <si>
    <t>28.0*1.5*6.03</t>
    <phoneticPr fontId="4" type="noConversion"/>
  </si>
  <si>
    <t>16.0*1.0*6.0</t>
    <phoneticPr fontId="4" type="noConversion"/>
  </si>
  <si>
    <t>15.9*1.5*6.1</t>
    <phoneticPr fontId="4" type="noConversion"/>
  </si>
  <si>
    <t>15.9*1.5*5.76</t>
    <phoneticPr fontId="4" type="noConversion"/>
  </si>
  <si>
    <t>13(야)</t>
    <phoneticPr fontId="4" type="noConversion"/>
  </si>
  <si>
    <t>28*28*2.3*5.27</t>
    <phoneticPr fontId="4" type="noConversion"/>
  </si>
  <si>
    <t>28*28*2.3*5.43</t>
    <phoneticPr fontId="4" type="noConversion"/>
  </si>
  <si>
    <t>28*28*2.3*6.04</t>
    <phoneticPr fontId="4" type="noConversion"/>
  </si>
  <si>
    <t>28*28*2.3*6.05</t>
    <phoneticPr fontId="4" type="noConversion"/>
  </si>
  <si>
    <t>13(야)</t>
    <phoneticPr fontId="4" type="noConversion"/>
  </si>
  <si>
    <t>15.9*1.5*5.76</t>
    <phoneticPr fontId="4" type="noConversion"/>
  </si>
  <si>
    <t>15.9*2.0*6.05</t>
    <phoneticPr fontId="4" type="noConversion"/>
  </si>
  <si>
    <t>35.0*1.2*6.14</t>
    <phoneticPr fontId="4" type="noConversion"/>
  </si>
  <si>
    <t>합계</t>
    <phoneticPr fontId="4" type="noConversion"/>
  </si>
  <si>
    <t>15.9*1.4*6.0</t>
    <phoneticPr fontId="4" type="noConversion"/>
  </si>
  <si>
    <t>14(야)</t>
    <phoneticPr fontId="4" type="noConversion"/>
  </si>
  <si>
    <t>21.7*1.6*7.6</t>
    <phoneticPr fontId="4" type="noConversion"/>
  </si>
  <si>
    <t>15.9*1.4*6.0</t>
    <phoneticPr fontId="4" type="noConversion"/>
  </si>
  <si>
    <t>10.0*1.0*5.1</t>
    <phoneticPr fontId="4" type="noConversion"/>
  </si>
  <si>
    <t>10.0*1.0*5.0</t>
    <phoneticPr fontId="4" type="noConversion"/>
  </si>
  <si>
    <t>합계</t>
    <phoneticPr fontId="4" type="noConversion"/>
  </si>
  <si>
    <t>27.2*1.6*6.75</t>
    <phoneticPr fontId="4" type="noConversion"/>
  </si>
  <si>
    <t>10.0*0.8*5.0</t>
    <phoneticPr fontId="4" type="noConversion"/>
  </si>
  <si>
    <t>15(야)</t>
    <phoneticPr fontId="4" type="noConversion"/>
  </si>
  <si>
    <t>39.8*1.3*5.4</t>
    <phoneticPr fontId="4" type="noConversion"/>
  </si>
  <si>
    <t>18(야)</t>
    <phoneticPr fontId="4" type="noConversion"/>
  </si>
  <si>
    <t>10.0*0.8*5.0</t>
    <phoneticPr fontId="4" type="noConversion"/>
  </si>
  <si>
    <t>15*15*1.4*5.93</t>
    <phoneticPr fontId="4" type="noConversion"/>
  </si>
  <si>
    <t>19.1*2.3*6.0</t>
    <phoneticPr fontId="4" type="noConversion"/>
  </si>
  <si>
    <t>12.0*1.0*5.5</t>
    <phoneticPr fontId="4" type="noConversion"/>
  </si>
  <si>
    <t>합계</t>
    <phoneticPr fontId="4" type="noConversion"/>
  </si>
  <si>
    <t>19(야)</t>
    <phoneticPr fontId="4" type="noConversion"/>
  </si>
  <si>
    <t>19.1*2.3*6.0</t>
    <phoneticPr fontId="4" type="noConversion"/>
  </si>
  <si>
    <t>19.1*2.3*6.4</t>
    <phoneticPr fontId="4" type="noConversion"/>
  </si>
  <si>
    <t>12.0*1.0*5.5</t>
    <phoneticPr fontId="4" type="noConversion"/>
  </si>
  <si>
    <t>12.0*1.0*5.6</t>
    <phoneticPr fontId="4" type="noConversion"/>
  </si>
  <si>
    <t>22.2*1.4*6.0</t>
    <phoneticPr fontId="4" type="noConversion"/>
  </si>
  <si>
    <t>20(야)</t>
    <phoneticPr fontId="4" type="noConversion"/>
  </si>
  <si>
    <t>22.2*1.5*5.7</t>
    <phoneticPr fontId="4" type="noConversion"/>
  </si>
  <si>
    <t>20(야)</t>
    <phoneticPr fontId="4" type="noConversion"/>
  </si>
  <si>
    <t>12.0*1.0*5.7</t>
    <phoneticPr fontId="4" type="noConversion"/>
  </si>
  <si>
    <t>12.0*1.0*5.8</t>
    <phoneticPr fontId="4" type="noConversion"/>
  </si>
  <si>
    <t>22.2*1.8*6.0</t>
    <phoneticPr fontId="4" type="noConversion"/>
  </si>
  <si>
    <t>10.0*1.4*5.5</t>
    <phoneticPr fontId="4" type="noConversion"/>
  </si>
  <si>
    <t>10.0*1.4*4.9</t>
    <phoneticPr fontId="4" type="noConversion"/>
  </si>
  <si>
    <t>10.0*1.4*4.73</t>
    <phoneticPr fontId="4" type="noConversion"/>
  </si>
  <si>
    <t>21(야)</t>
    <phoneticPr fontId="4" type="noConversion"/>
  </si>
  <si>
    <t>22.2*1.8*6.0</t>
    <phoneticPr fontId="4" type="noConversion"/>
  </si>
  <si>
    <t>19*19*1.4*5.8</t>
    <phoneticPr fontId="4" type="noConversion"/>
  </si>
  <si>
    <t>10.0*1.4*4.73</t>
    <phoneticPr fontId="4" type="noConversion"/>
  </si>
  <si>
    <t>19.1*0.7*5.9</t>
    <phoneticPr fontId="4" type="noConversion"/>
  </si>
  <si>
    <t>합계</t>
    <phoneticPr fontId="4" type="noConversion"/>
  </si>
  <si>
    <t>19*19*1.4*5.8</t>
    <phoneticPr fontId="4" type="noConversion"/>
  </si>
  <si>
    <t>25.0*1.5*6.3</t>
    <phoneticPr fontId="4" type="noConversion"/>
  </si>
  <si>
    <t>19.1*0.7*5.9</t>
    <phoneticPr fontId="4" type="noConversion"/>
  </si>
  <si>
    <t>19.1*1.0*6.44</t>
    <phoneticPr fontId="4" type="noConversion"/>
  </si>
  <si>
    <t>22(야)</t>
    <phoneticPr fontId="4" type="noConversion"/>
  </si>
  <si>
    <t>25.0*3.0*6.08</t>
    <phoneticPr fontId="4" type="noConversion"/>
  </si>
  <si>
    <t>19.1*1.0*6.44</t>
    <phoneticPr fontId="4" type="noConversion"/>
  </si>
  <si>
    <t>19.1*1.0*6.0</t>
    <phoneticPr fontId="4" type="noConversion"/>
  </si>
  <si>
    <t>합계</t>
    <phoneticPr fontId="4" type="noConversion"/>
  </si>
  <si>
    <t>25.0*3.0*6.08</t>
    <phoneticPr fontId="4" type="noConversion"/>
  </si>
  <si>
    <t>25.4*1.5*6.17</t>
    <phoneticPr fontId="4" type="noConversion"/>
  </si>
  <si>
    <t>19.1*1.0*6.0</t>
    <phoneticPr fontId="4" type="noConversion"/>
  </si>
  <si>
    <t>19.1*1.1*5.58</t>
    <phoneticPr fontId="4" type="noConversion"/>
  </si>
  <si>
    <t>19.1*1.1*5.91</t>
    <phoneticPr fontId="4" type="noConversion"/>
  </si>
  <si>
    <t>26(야)</t>
    <phoneticPr fontId="4" type="noConversion"/>
  </si>
  <si>
    <t>합계</t>
    <phoneticPr fontId="4" type="noConversion"/>
  </si>
  <si>
    <t>19.1*1.2*5.7</t>
    <phoneticPr fontId="4" type="noConversion"/>
  </si>
  <si>
    <t>19.1*1.2*5.95</t>
    <phoneticPr fontId="4" type="noConversion"/>
  </si>
  <si>
    <t>25.4*1.5*6.17</t>
    <phoneticPr fontId="4" type="noConversion"/>
  </si>
  <si>
    <t>25.4*1.5*5.8</t>
    <phoneticPr fontId="4" type="noConversion"/>
  </si>
  <si>
    <t>41.5*1.6*6.0</t>
    <phoneticPr fontId="4" type="noConversion"/>
  </si>
  <si>
    <t>12.7*1.6*5.63</t>
    <phoneticPr fontId="4" type="noConversion"/>
  </si>
  <si>
    <t>12.7*1.6*5.8</t>
    <phoneticPr fontId="4" type="noConversion"/>
  </si>
  <si>
    <t>27(야)</t>
    <phoneticPr fontId="4" type="noConversion"/>
  </si>
  <si>
    <t>41.5*1.6*6.0</t>
    <phoneticPr fontId="4" type="noConversion"/>
  </si>
  <si>
    <t>42.7*2.4*6.0</t>
    <phoneticPr fontId="4" type="noConversion"/>
  </si>
  <si>
    <t>12.7*1.6*6.19</t>
    <phoneticPr fontId="4" type="noConversion"/>
  </si>
  <si>
    <t>12.7*1.6*6.25</t>
    <phoneticPr fontId="4" type="noConversion"/>
  </si>
  <si>
    <t>42.7*2.4*6.0</t>
    <phoneticPr fontId="4" type="noConversion"/>
  </si>
  <si>
    <t>12.7*1.6*6.25</t>
    <phoneticPr fontId="4" type="noConversion"/>
  </si>
  <si>
    <t>합계</t>
    <phoneticPr fontId="4" type="noConversion"/>
  </si>
  <si>
    <t>28(야)</t>
    <phoneticPr fontId="4" type="noConversion"/>
  </si>
  <si>
    <t>36.4*2.3*7.2</t>
    <phoneticPr fontId="4" type="noConversion"/>
  </si>
  <si>
    <t>31.8*1.55*5.75</t>
    <phoneticPr fontId="4" type="noConversion"/>
  </si>
  <si>
    <t>31.8*1.55*6.17</t>
    <phoneticPr fontId="4" type="noConversion"/>
  </si>
  <si>
    <t>31.8*1.4*6.5</t>
    <phoneticPr fontId="4" type="noConversion"/>
  </si>
  <si>
    <t>28(야)</t>
    <phoneticPr fontId="4" type="noConversion"/>
  </si>
  <si>
    <t>12.7*1.6*6.25</t>
    <phoneticPr fontId="4" type="noConversion"/>
  </si>
  <si>
    <t>12.7*2.0*5.79</t>
    <phoneticPr fontId="4" type="noConversion"/>
  </si>
  <si>
    <t>12.7*2.0*6.03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</si>
</sst>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.00_ "/>
    <numFmt numFmtId="178" formatCode="0_ "/>
    <numFmt numFmtId="179" formatCode="0_);[Red]\(0\)"/>
    <numFmt numFmtId="180" formatCode="#,##0.0_ "/>
    <numFmt numFmtId="181" formatCode="0.0_ "/>
    <numFmt numFmtId="182" formatCode="0.0_);[Red]\(0.0\)"/>
    <numFmt numFmtId="183" formatCode="_-* #,##0.0_-;\-* #,##0.0_-;_-* &quot;-&quot;_-;_-@_-"/>
    <numFmt numFmtId="184" formatCode="#,##0.0"/>
    <numFmt numFmtId="185" formatCode="0.0"/>
    <numFmt numFmtId="186" formatCode="_-* #,##0_-;\-* #,##0_-;_-* &quot;-&quot;??_-;_-@_-"/>
  </numFmts>
  <fonts count="2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돋움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돋움체"/>
      <family val="3"/>
      <charset val="129"/>
    </font>
    <font>
      <sz val="8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b/>
      <sz val="9"/>
      <color theme="1"/>
      <name val="돋움체"/>
      <family val="3"/>
      <charset val="129"/>
    </font>
    <font>
      <b/>
      <sz val="8"/>
      <color theme="1"/>
      <name val="돋움체"/>
      <family val="3"/>
      <charset val="129"/>
    </font>
    <font>
      <b/>
      <sz val="9"/>
      <color rgb="FF0000FF"/>
      <name val="돋움체"/>
      <family val="3"/>
      <charset val="129"/>
    </font>
    <font>
      <sz val="11"/>
      <name val="돋움체"/>
      <family val="3"/>
      <charset val="129"/>
    </font>
    <font>
      <b/>
      <sz val="11"/>
      <color theme="1"/>
      <name val="돋움체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돋움체"/>
      <family val="3"/>
      <charset val="129"/>
    </font>
    <font>
      <sz val="11"/>
      <color rgb="FF0000FF"/>
      <name val="돋움체"/>
      <family val="3"/>
      <charset val="129"/>
    </font>
    <font>
      <sz val="10"/>
      <color rgb="FFFF0000"/>
      <name val="돋움체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name val="돋움체"/>
      <family val="3"/>
      <charset val="129"/>
    </font>
    <font>
      <sz val="11"/>
      <color theme="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37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6" fillId="0" borderId="0" xfId="0" applyFont="1">
      <alignment vertical="center"/>
    </xf>
    <xf numFmtId="10" fontId="7" fillId="0" borderId="0" xfId="2" applyNumberFormat="1" applyFont="1">
      <alignment vertical="center"/>
    </xf>
    <xf numFmtId="0" fontId="7" fillId="0" borderId="0" xfId="0" applyFont="1">
      <alignment vertical="center"/>
    </xf>
    <xf numFmtId="0" fontId="8" fillId="2" borderId="6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10" fontId="6" fillId="3" borderId="9" xfId="2" applyNumberFormat="1" applyFont="1" applyFill="1" applyBorder="1" applyAlignment="1">
      <alignment horizontal="center"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177" fontId="6" fillId="4" borderId="12" xfId="0" applyNumberFormat="1" applyFont="1" applyFill="1" applyBorder="1" applyAlignment="1">
      <alignment horizontal="center" vertical="center"/>
    </xf>
    <xf numFmtId="10" fontId="6" fillId="4" borderId="12" xfId="2" applyNumberFormat="1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>
      <alignment horizontal="center" vertical="center"/>
    </xf>
    <xf numFmtId="178" fontId="6" fillId="4" borderId="12" xfId="0" applyNumberFormat="1" applyFont="1" applyFill="1" applyBorder="1" applyAlignment="1">
      <alignment horizontal="center" vertical="center"/>
    </xf>
    <xf numFmtId="179" fontId="6" fillId="4" borderId="12" xfId="1" applyNumberFormat="1" applyFont="1" applyFill="1" applyBorder="1" applyAlignment="1" applyProtection="1">
      <alignment horizontal="center" vertical="center"/>
    </xf>
    <xf numFmtId="180" fontId="6" fillId="4" borderId="12" xfId="1" applyNumberFormat="1" applyFont="1" applyFill="1" applyBorder="1" applyAlignment="1">
      <alignment horizontal="center" vertical="center"/>
    </xf>
    <xf numFmtId="181" fontId="6" fillId="4" borderId="12" xfId="1" applyNumberFormat="1" applyFont="1" applyFill="1" applyBorder="1" applyAlignment="1">
      <alignment horizontal="center" vertical="center"/>
    </xf>
    <xf numFmtId="176" fontId="11" fillId="4" borderId="13" xfId="1" applyNumberFormat="1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vertical="center"/>
    </xf>
    <xf numFmtId="0" fontId="12" fillId="0" borderId="16" xfId="0" applyFont="1" applyBorder="1">
      <alignment vertical="center"/>
    </xf>
    <xf numFmtId="0" fontId="12" fillId="0" borderId="16" xfId="0" applyFont="1" applyFill="1" applyBorder="1">
      <alignment vertical="center"/>
    </xf>
    <xf numFmtId="10" fontId="12" fillId="0" borderId="16" xfId="2" applyNumberFormat="1" applyFont="1" applyBorder="1">
      <alignment vertical="center"/>
    </xf>
    <xf numFmtId="41" fontId="12" fillId="6" borderId="16" xfId="1" applyFont="1" applyFill="1" applyBorder="1" applyAlignment="1">
      <alignment horizontal="center" vertical="center"/>
    </xf>
    <xf numFmtId="41" fontId="12" fillId="0" borderId="16" xfId="1" applyFont="1" applyBorder="1" applyAlignment="1">
      <alignment vertical="center"/>
    </xf>
    <xf numFmtId="176" fontId="12" fillId="0" borderId="16" xfId="1" applyNumberFormat="1" applyFont="1" applyBorder="1">
      <alignment vertical="center"/>
    </xf>
    <xf numFmtId="181" fontId="12" fillId="0" borderId="16" xfId="1" applyNumberFormat="1" applyFont="1" applyBorder="1" applyAlignment="1">
      <alignment horizontal="center" vertical="center"/>
    </xf>
    <xf numFmtId="179" fontId="12" fillId="0" borderId="16" xfId="1" applyNumberFormat="1" applyFont="1" applyBorder="1" applyAlignment="1" applyProtection="1">
      <alignment horizontal="center" vertical="center"/>
    </xf>
    <xf numFmtId="182" fontId="12" fillId="7" borderId="16" xfId="0" applyNumberFormat="1" applyFont="1" applyFill="1" applyBorder="1" applyAlignment="1">
      <alignment horizontal="center" vertical="center"/>
    </xf>
    <xf numFmtId="176" fontId="12" fillId="0" borderId="17" xfId="1" applyNumberFormat="1" applyFont="1" applyBorder="1">
      <alignment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1" fontId="12" fillId="0" borderId="16" xfId="0" applyNumberFormat="1" applyFont="1" applyBorder="1">
      <alignment vertical="center"/>
    </xf>
    <xf numFmtId="184" fontId="6" fillId="4" borderId="12" xfId="0" applyNumberFormat="1" applyFont="1" applyFill="1" applyBorder="1" applyAlignment="1">
      <alignment horizontal="center" vertical="center"/>
    </xf>
    <xf numFmtId="43" fontId="13" fillId="2" borderId="4" xfId="0" applyNumberFormat="1" applyFont="1" applyFill="1" applyBorder="1" applyAlignment="1">
      <alignment horizontal="center" vertical="center"/>
    </xf>
    <xf numFmtId="185" fontId="13" fillId="2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0" fontId="14" fillId="0" borderId="0" xfId="2" applyNumberFormat="1" applyFont="1">
      <alignment vertical="center"/>
    </xf>
    <xf numFmtId="0" fontId="14" fillId="0" borderId="0" xfId="0" applyFont="1">
      <alignment vertical="center"/>
    </xf>
    <xf numFmtId="176" fontId="6" fillId="0" borderId="0" xfId="1" applyNumberFormat="1" applyFont="1" applyFill="1" applyBorder="1">
      <alignment vertical="center"/>
    </xf>
    <xf numFmtId="0" fontId="6" fillId="0" borderId="0" xfId="0" applyFont="1" applyFill="1" applyBorder="1">
      <alignment vertical="center"/>
    </xf>
    <xf numFmtId="10" fontId="6" fillId="0" borderId="0" xfId="2" applyNumberFormat="1" applyFont="1" applyFill="1" applyBorder="1">
      <alignment vertical="center"/>
    </xf>
    <xf numFmtId="41" fontId="6" fillId="0" borderId="0" xfId="1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0" borderId="0" xfId="1" applyFont="1" applyFill="1" applyBorder="1">
      <alignment vertical="center"/>
    </xf>
    <xf numFmtId="179" fontId="6" fillId="0" borderId="0" xfId="1" applyNumberFormat="1" applyFont="1" applyFill="1" applyBorder="1" applyAlignment="1" applyProtection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76" fontId="12" fillId="0" borderId="0" xfId="1" applyNumberFormat="1" applyFont="1" applyFill="1" applyBorder="1">
      <alignment vertical="center"/>
    </xf>
    <xf numFmtId="0" fontId="12" fillId="0" borderId="0" xfId="0" applyFont="1" applyFill="1" applyBorder="1">
      <alignment vertical="center"/>
    </xf>
    <xf numFmtId="10" fontId="12" fillId="0" borderId="0" xfId="2" applyNumberFormat="1" applyFont="1" applyFill="1" applyBorder="1">
      <alignment vertical="center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2" fillId="0" borderId="0" xfId="1" applyFont="1" applyFill="1" applyBorder="1" applyAlignment="1">
      <alignment horizontal="center" vertical="center"/>
    </xf>
    <xf numFmtId="179" fontId="12" fillId="0" borderId="0" xfId="1" applyNumberFormat="1" applyFont="1" applyFill="1" applyBorder="1" applyAlignment="1" applyProtection="1">
      <alignment horizontal="center" vertical="center"/>
    </xf>
    <xf numFmtId="182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6" fontId="6" fillId="0" borderId="0" xfId="1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76" fontId="8" fillId="0" borderId="0" xfId="1" applyNumberFormat="1" applyFont="1" applyFill="1" applyBorder="1" applyAlignment="1">
      <alignment vertical="center" wrapText="1"/>
    </xf>
    <xf numFmtId="176" fontId="8" fillId="0" borderId="0" xfId="1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0" fontId="7" fillId="0" borderId="0" xfId="2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0" fontId="8" fillId="0" borderId="0" xfId="2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0" fontId="8" fillId="0" borderId="0" xfId="2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76" fontId="2" fillId="0" borderId="0" xfId="1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10" fontId="6" fillId="0" borderId="0" xfId="2" applyNumberFormat="1" applyFont="1" applyFill="1" applyBorder="1" applyAlignment="1">
      <alignment vertical="center"/>
    </xf>
    <xf numFmtId="186" fontId="6" fillId="0" borderId="0" xfId="0" applyNumberFormat="1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85" fontId="6" fillId="0" borderId="0" xfId="1" applyNumberFormat="1" applyFont="1" applyFill="1" applyBorder="1" applyAlignment="1">
      <alignment vertical="center"/>
    </xf>
    <xf numFmtId="186" fontId="6" fillId="0" borderId="0" xfId="0" applyNumberFormat="1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10" fontId="14" fillId="0" borderId="0" xfId="2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1" applyNumberFormat="1" applyFont="1">
      <alignment vertical="center"/>
    </xf>
    <xf numFmtId="185" fontId="6" fillId="3" borderId="9" xfId="0" applyNumberFormat="1" applyFont="1" applyFill="1" applyBorder="1" applyAlignment="1">
      <alignment horizontal="center" vertical="center"/>
    </xf>
    <xf numFmtId="4" fontId="6" fillId="4" borderId="12" xfId="0" applyNumberFormat="1" applyFont="1" applyFill="1" applyBorder="1" applyAlignment="1">
      <alignment horizontal="center" vertical="center"/>
    </xf>
    <xf numFmtId="0" fontId="12" fillId="0" borderId="16" xfId="0" applyNumberFormat="1" applyFont="1" applyBorder="1">
      <alignment vertical="center"/>
    </xf>
    <xf numFmtId="0" fontId="12" fillId="0" borderId="16" xfId="0" applyNumberFormat="1" applyFont="1" applyFill="1" applyBorder="1">
      <alignment vertical="center"/>
    </xf>
    <xf numFmtId="41" fontId="12" fillId="0" borderId="16" xfId="1" applyFont="1" applyBorder="1">
      <alignment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 applyProtection="1">
      <alignment horizontal="center" vertical="center"/>
    </xf>
    <xf numFmtId="0" fontId="12" fillId="7" borderId="16" xfId="0" applyNumberFormat="1" applyFont="1" applyFill="1" applyBorder="1" applyAlignment="1">
      <alignment horizontal="center" vertical="center"/>
    </xf>
    <xf numFmtId="0" fontId="12" fillId="0" borderId="17" xfId="1" applyNumberFormat="1" applyFont="1" applyBorder="1">
      <alignment vertical="center"/>
    </xf>
    <xf numFmtId="185" fontId="12" fillId="7" borderId="16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>
      <alignment vertical="center"/>
    </xf>
    <xf numFmtId="10" fontId="19" fillId="0" borderId="16" xfId="2" applyNumberFormat="1" applyFont="1" applyBorder="1">
      <alignment vertical="center"/>
    </xf>
    <xf numFmtId="41" fontId="19" fillId="6" borderId="16" xfId="1" applyFont="1" applyFill="1" applyBorder="1" applyAlignment="1">
      <alignment horizontal="center" vertical="center"/>
    </xf>
    <xf numFmtId="41" fontId="19" fillId="0" borderId="16" xfId="1" applyFont="1" applyBorder="1" applyAlignment="1">
      <alignment vertical="center"/>
    </xf>
    <xf numFmtId="2" fontId="19" fillId="0" borderId="16" xfId="1" applyNumberFormat="1" applyFont="1" applyBorder="1" applyAlignment="1">
      <alignment horizontal="center" vertical="center"/>
    </xf>
    <xf numFmtId="0" fontId="19" fillId="0" borderId="16" xfId="1" applyNumberFormat="1" applyFont="1" applyBorder="1" applyAlignment="1" applyProtection="1">
      <alignment horizontal="center" vertical="center"/>
    </xf>
    <xf numFmtId="185" fontId="19" fillId="7" borderId="16" xfId="0" applyNumberFormat="1" applyFont="1" applyFill="1" applyBorder="1" applyAlignment="1">
      <alignment horizontal="center" vertical="center"/>
    </xf>
    <xf numFmtId="0" fontId="19" fillId="0" borderId="17" xfId="1" applyNumberFormat="1" applyFont="1" applyBorder="1">
      <alignment vertical="center"/>
    </xf>
    <xf numFmtId="1" fontId="19" fillId="0" borderId="16" xfId="0" applyNumberFormat="1" applyFont="1" applyBorder="1">
      <alignment vertical="center"/>
    </xf>
    <xf numFmtId="0" fontId="19" fillId="0" borderId="16" xfId="1" applyNumberFormat="1" applyFont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0" borderId="16" xfId="0" applyNumberFormat="1" applyFont="1" applyFill="1" applyBorder="1">
      <alignment vertical="center"/>
    </xf>
    <xf numFmtId="41" fontId="19" fillId="0" borderId="16" xfId="1" applyFont="1" applyBorder="1">
      <alignment vertical="center"/>
    </xf>
    <xf numFmtId="185" fontId="19" fillId="0" borderId="16" xfId="0" applyNumberFormat="1" applyFont="1" applyBorder="1">
      <alignment vertical="center"/>
    </xf>
    <xf numFmtId="2" fontId="19" fillId="0" borderId="16" xfId="0" applyNumberFormat="1" applyFont="1" applyBorder="1">
      <alignment vertical="center"/>
    </xf>
    <xf numFmtId="2" fontId="12" fillId="0" borderId="16" xfId="1" applyNumberFormat="1" applyFont="1" applyBorder="1" applyAlignment="1">
      <alignment horizontal="center" vertical="center"/>
    </xf>
    <xf numFmtId="41" fontId="8" fillId="0" borderId="0" xfId="0" applyNumberFormat="1" applyFont="1" applyFill="1" applyBorder="1" applyAlignment="1">
      <alignment vertical="center"/>
    </xf>
    <xf numFmtId="0" fontId="3" fillId="0" borderId="0" xfId="0" quotePrefix="1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1" fontId="19" fillId="7" borderId="16" xfId="0" applyNumberFormat="1" applyFont="1" applyFill="1" applyBorder="1" applyAlignment="1">
      <alignment horizontal="center" vertical="center"/>
    </xf>
    <xf numFmtId="177" fontId="12" fillId="0" borderId="16" xfId="1" applyNumberFormat="1" applyFont="1" applyBorder="1" applyAlignment="1">
      <alignment horizontal="center" vertical="center"/>
    </xf>
    <xf numFmtId="177" fontId="19" fillId="0" borderId="16" xfId="1" applyNumberFormat="1" applyFont="1" applyBorder="1" applyAlignment="1">
      <alignment horizontal="center" vertical="center"/>
    </xf>
    <xf numFmtId="177" fontId="19" fillId="0" borderId="16" xfId="1" applyNumberFormat="1" applyFont="1" applyBorder="1" applyAlignment="1" applyProtection="1">
      <alignment horizontal="center" vertical="center"/>
    </xf>
    <xf numFmtId="182" fontId="12" fillId="0" borderId="16" xfId="1" applyNumberFormat="1" applyFont="1" applyBorder="1" applyAlignment="1" applyProtection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6" fillId="8" borderId="37" xfId="3" applyFont="1" applyAlignment="1">
      <alignment horizontal="center" vertical="center"/>
    </xf>
    <xf numFmtId="0" fontId="12" fillId="5" borderId="18" xfId="4" applyNumberFormat="1" applyFont="1" applyFill="1" applyBorder="1" applyAlignment="1">
      <alignment horizontal="center" vertical="center"/>
    </xf>
    <xf numFmtId="176" fontId="1" fillId="0" borderId="16" xfId="5" applyNumberFormat="1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83" fontId="13" fillId="2" borderId="3" xfId="1" applyNumberFormat="1" applyFont="1" applyFill="1" applyBorder="1" applyAlignment="1">
      <alignment horizontal="center" vertical="center"/>
    </xf>
    <xf numFmtId="183" fontId="13" fillId="2" borderId="7" xfId="1" applyNumberFormat="1" applyFont="1" applyFill="1" applyBorder="1" applyAlignment="1">
      <alignment horizontal="center" vertical="center"/>
    </xf>
    <xf numFmtId="181" fontId="13" fillId="2" borderId="3" xfId="1" applyNumberFormat="1" applyFont="1" applyFill="1" applyBorder="1" applyAlignment="1">
      <alignment horizontal="center" vertical="center"/>
    </xf>
    <xf numFmtId="181" fontId="13" fillId="2" borderId="7" xfId="1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0" fontId="13" fillId="2" borderId="3" xfId="2" applyNumberFormat="1" applyFont="1" applyFill="1" applyBorder="1" applyAlignment="1">
      <alignment horizontal="center" vertical="center"/>
    </xf>
    <xf numFmtId="10" fontId="13" fillId="2" borderId="7" xfId="2" applyNumberFormat="1" applyFont="1" applyFill="1" applyBorder="1" applyAlignment="1">
      <alignment horizontal="center" vertical="center"/>
    </xf>
    <xf numFmtId="41" fontId="13" fillId="2" borderId="3" xfId="1" applyFont="1" applyFill="1" applyBorder="1" applyAlignment="1">
      <alignment horizontal="center" vertical="center"/>
    </xf>
    <xf numFmtId="41" fontId="13" fillId="2" borderId="7" xfId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176" fontId="13" fillId="2" borderId="3" xfId="1" applyNumberFormat="1" applyFont="1" applyFill="1" applyBorder="1" applyAlignment="1">
      <alignment horizontal="center" vertical="center"/>
    </xf>
    <xf numFmtId="176" fontId="13" fillId="2" borderId="7" xfId="1" applyNumberFormat="1" applyFont="1" applyFill="1" applyBorder="1" applyAlignment="1">
      <alignment horizontal="center" vertical="center"/>
    </xf>
    <xf numFmtId="43" fontId="13" fillId="2" borderId="3" xfId="1" applyNumberFormat="1" applyFont="1" applyFill="1" applyBorder="1" applyAlignment="1">
      <alignment horizontal="center" vertical="center"/>
    </xf>
    <xf numFmtId="185" fontId="6" fillId="0" borderId="3" xfId="0" applyNumberFormat="1" applyFont="1" applyFill="1" applyBorder="1" applyAlignment="1">
      <alignment horizontal="center" vertical="center"/>
    </xf>
    <xf numFmtId="185" fontId="6" fillId="0" borderId="7" xfId="0" applyNumberFormat="1" applyFont="1" applyFill="1" applyBorder="1" applyAlignment="1">
      <alignment horizontal="center" vertical="center"/>
    </xf>
    <xf numFmtId="43" fontId="6" fillId="0" borderId="4" xfId="0" applyNumberFormat="1" applyFont="1" applyFill="1" applyBorder="1" applyAlignment="1">
      <alignment horizontal="center" vertical="center"/>
    </xf>
    <xf numFmtId="43" fontId="6" fillId="0" borderId="8" xfId="0" applyNumberFormat="1" applyFont="1" applyFill="1" applyBorder="1" applyAlignment="1">
      <alignment horizontal="center" vertical="center"/>
    </xf>
    <xf numFmtId="10" fontId="6" fillId="0" borderId="3" xfId="2" applyNumberFormat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1" fontId="6" fillId="0" borderId="3" xfId="1" applyFont="1" applyFill="1" applyBorder="1" applyAlignment="1">
      <alignment horizontal="center" vertical="center"/>
    </xf>
    <xf numFmtId="41" fontId="6" fillId="0" borderId="7" xfId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76" fontId="8" fillId="2" borderId="4" xfId="1" applyNumberFormat="1" applyFont="1" applyFill="1" applyBorder="1" applyAlignment="1">
      <alignment horizontal="center" vertical="center" wrapText="1"/>
    </xf>
    <xf numFmtId="176" fontId="8" fillId="2" borderId="8" xfId="1" applyNumberFormat="1" applyFont="1" applyFill="1" applyBorder="1" applyAlignment="1">
      <alignment horizontal="center" vertical="center" wrapText="1"/>
    </xf>
    <xf numFmtId="10" fontId="8" fillId="2" borderId="3" xfId="2" applyNumberFormat="1" applyFont="1" applyFill="1" applyBorder="1" applyAlignment="1">
      <alignment horizontal="center" vertical="center" wrapText="1"/>
    </xf>
    <xf numFmtId="10" fontId="8" fillId="2" borderId="7" xfId="2" applyNumberFormat="1" applyFont="1" applyFill="1" applyBorder="1" applyAlignment="1">
      <alignment horizontal="center" vertical="center" wrapText="1"/>
    </xf>
    <xf numFmtId="41" fontId="6" fillId="2" borderId="3" xfId="1" applyFont="1" applyFill="1" applyBorder="1" applyAlignment="1">
      <alignment horizontal="center" vertical="center"/>
    </xf>
    <xf numFmtId="41" fontId="6" fillId="2" borderId="7" xfId="1" applyFont="1" applyFill="1" applyBorder="1" applyAlignment="1">
      <alignment horizontal="center" vertical="center"/>
    </xf>
    <xf numFmtId="183" fontId="6" fillId="2" borderId="3" xfId="1" applyNumberFormat="1" applyFont="1" applyFill="1" applyBorder="1" applyAlignment="1">
      <alignment horizontal="center" vertical="center"/>
    </xf>
    <xf numFmtId="183" fontId="6" fillId="2" borderId="7" xfId="1" applyNumberFormat="1" applyFont="1" applyFill="1" applyBorder="1" applyAlignment="1">
      <alignment horizontal="center" vertical="center"/>
    </xf>
    <xf numFmtId="181" fontId="6" fillId="2" borderId="3" xfId="1" applyNumberFormat="1" applyFont="1" applyFill="1" applyBorder="1" applyAlignment="1">
      <alignment horizontal="center" vertical="center"/>
    </xf>
    <xf numFmtId="181" fontId="6" fillId="2" borderId="7" xfId="1" applyNumberFormat="1" applyFont="1" applyFill="1" applyBorder="1" applyAlignment="1">
      <alignment horizontal="center" vertical="center"/>
    </xf>
    <xf numFmtId="43" fontId="6" fillId="2" borderId="4" xfId="0" applyNumberFormat="1" applyFont="1" applyFill="1" applyBorder="1" applyAlignment="1">
      <alignment horizontal="center" vertical="center"/>
    </xf>
    <xf numFmtId="43" fontId="6" fillId="2" borderId="8" xfId="0" applyNumberFormat="1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1" applyNumberFormat="1" applyFont="1" applyBorder="1" applyAlignment="1">
      <alignment horizontal="right" vertical="center"/>
    </xf>
    <xf numFmtId="10" fontId="6" fillId="2" borderId="3" xfId="2" applyNumberFormat="1" applyFont="1" applyFill="1" applyBorder="1" applyAlignment="1">
      <alignment horizontal="center" vertical="center"/>
    </xf>
    <xf numFmtId="10" fontId="6" fillId="2" borderId="7" xfId="2" applyNumberFormat="1" applyFont="1" applyFill="1" applyBorder="1" applyAlignment="1">
      <alignment horizontal="center" vertical="center"/>
    </xf>
    <xf numFmtId="176" fontId="6" fillId="2" borderId="3" xfId="1" applyNumberFormat="1" applyFont="1" applyFill="1" applyBorder="1" applyAlignment="1">
      <alignment horizontal="center" vertical="center"/>
    </xf>
    <xf numFmtId="176" fontId="6" fillId="2" borderId="7" xfId="1" applyNumberFormat="1" applyFont="1" applyFill="1" applyBorder="1" applyAlignment="1">
      <alignment horizontal="center" vertical="center"/>
    </xf>
    <xf numFmtId="43" fontId="6" fillId="2" borderId="3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center" vertical="center"/>
    </xf>
    <xf numFmtId="0" fontId="13" fillId="2" borderId="8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23" xfId="0" applyNumberFormat="1" applyFont="1" applyFill="1" applyBorder="1" applyAlignment="1">
      <alignment horizontal="center" vertical="center"/>
    </xf>
    <xf numFmtId="41" fontId="13" fillId="2" borderId="21" xfId="1" applyFont="1" applyFill="1" applyBorder="1" applyAlignment="1">
      <alignment horizontal="center" vertical="center"/>
    </xf>
    <xf numFmtId="41" fontId="13" fillId="2" borderId="23" xfId="1" applyFont="1" applyFill="1" applyBorder="1" applyAlignment="1">
      <alignment horizontal="center" vertical="center"/>
    </xf>
    <xf numFmtId="0" fontId="13" fillId="2" borderId="7" xfId="1" applyNumberFormat="1" applyFont="1" applyFill="1" applyBorder="1" applyAlignment="1">
      <alignment horizontal="center" vertical="center"/>
    </xf>
    <xf numFmtId="185" fontId="13" fillId="2" borderId="3" xfId="1" applyNumberFormat="1" applyFont="1" applyFill="1" applyBorder="1" applyAlignment="1">
      <alignment horizontal="center" vertical="center"/>
    </xf>
    <xf numFmtId="185" fontId="13" fillId="2" borderId="7" xfId="1" applyNumberFormat="1" applyFont="1" applyFill="1" applyBorder="1" applyAlignment="1">
      <alignment horizontal="center" vertical="center"/>
    </xf>
    <xf numFmtId="186" fontId="13" fillId="2" borderId="21" xfId="1" applyNumberFormat="1" applyFont="1" applyFill="1" applyBorder="1" applyAlignment="1">
      <alignment horizontal="center" vertical="center"/>
    </xf>
    <xf numFmtId="186" fontId="13" fillId="2" borderId="23" xfId="1" applyNumberFormat="1" applyFont="1" applyFill="1" applyBorder="1" applyAlignment="1">
      <alignment horizontal="center" vertical="center"/>
    </xf>
    <xf numFmtId="41" fontId="6" fillId="2" borderId="21" xfId="1" applyFont="1" applyFill="1" applyBorder="1" applyAlignment="1">
      <alignment horizontal="center" vertical="center"/>
    </xf>
    <xf numFmtId="41" fontId="6" fillId="2" borderId="23" xfId="1" applyFont="1" applyFill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185" fontId="6" fillId="2" borderId="3" xfId="1" applyNumberFormat="1" applyFont="1" applyFill="1" applyBorder="1" applyAlignment="1">
      <alignment horizontal="center" vertical="center"/>
    </xf>
    <xf numFmtId="185" fontId="6" fillId="2" borderId="7" xfId="1" applyNumberFormat="1" applyFont="1" applyFill="1" applyBorder="1" applyAlignment="1">
      <alignment horizontal="center" vertical="center"/>
    </xf>
    <xf numFmtId="1" fontId="6" fillId="2" borderId="21" xfId="0" applyNumberFormat="1" applyFont="1" applyFill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8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6">
    <cellStyle name="강조색6" xfId="5" builtinId="49"/>
    <cellStyle name="메모" xfId="3" builtinId="10"/>
    <cellStyle name="백분율" xfId="2" builtinId="5"/>
    <cellStyle name="쉼표 [0]" xfId="1" builtinId="6"/>
    <cellStyle name="통화 [0]" xfId="4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7"/>
  <sheetViews>
    <sheetView zoomScaleNormal="100" zoomScaleSheetLayoutView="80" workbookViewId="0">
      <selection sqref="A1:S2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55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C137</f>
        <v>189</v>
      </c>
      <c r="D7" s="9">
        <f>D137</f>
        <v>342</v>
      </c>
      <c r="E7" s="9">
        <f>E137</f>
        <v>1702</v>
      </c>
      <c r="F7" s="9">
        <f>F137</f>
        <v>20520</v>
      </c>
      <c r="G7" s="10">
        <f>G137/60</f>
        <v>97.833333333333329</v>
      </c>
      <c r="H7" s="10">
        <f>H137/60</f>
        <v>244.16666666666666</v>
      </c>
      <c r="I7" s="11">
        <f>H7/D137</f>
        <v>0.71393762183235865</v>
      </c>
      <c r="J7" s="11">
        <f t="shared" ref="J7:R7" si="0">J137</f>
        <v>0.92210108116450862</v>
      </c>
      <c r="K7" s="12">
        <f t="shared" si="0"/>
        <v>830447</v>
      </c>
      <c r="L7" s="12">
        <f t="shared" si="0"/>
        <v>900603</v>
      </c>
      <c r="M7" s="12">
        <f t="shared" si="0"/>
        <v>854925</v>
      </c>
      <c r="N7" s="12">
        <f t="shared" si="0"/>
        <v>802065.45999999985</v>
      </c>
      <c r="O7" s="13">
        <f t="shared" si="0"/>
        <v>471.24880141010567</v>
      </c>
      <c r="P7" s="14">
        <f t="shared" si="0"/>
        <v>97.584841363102228</v>
      </c>
      <c r="Q7" s="15">
        <f t="shared" si="0"/>
        <v>2.4282076023391816</v>
      </c>
      <c r="R7" s="16">
        <f t="shared" si="0"/>
        <v>2345.2206432748535</v>
      </c>
      <c r="S7" s="17" t="s">
        <v>22</v>
      </c>
    </row>
    <row r="8" spans="1:19" ht="16.5" customHeight="1" x14ac:dyDescent="0.3">
      <c r="A8" s="130">
        <v>3</v>
      </c>
      <c r="B8" s="18" t="s">
        <v>59</v>
      </c>
      <c r="C8" s="19"/>
      <c r="D8" s="19"/>
      <c r="E8" s="20">
        <f t="shared" ref="E8:E71" si="1">C8*D8</f>
        <v>0</v>
      </c>
      <c r="F8" s="20">
        <f t="shared" ref="F8:F71" si="2">SUM(G8:H8)</f>
        <v>0</v>
      </c>
      <c r="G8" s="19"/>
      <c r="H8" s="19"/>
      <c r="I8" s="21"/>
      <c r="J8" s="21"/>
      <c r="K8" s="22"/>
      <c r="L8" s="23"/>
      <c r="M8" s="23"/>
      <c r="N8" s="24">
        <v>4538.7</v>
      </c>
      <c r="O8" s="25" t="e">
        <f t="shared" ref="O8:O71" si="3">N8/E8</f>
        <v>#DIV/0!</v>
      </c>
      <c r="P8" s="26" t="e">
        <f t="shared" ref="P8:P71" si="4">((K8*200000)/E8)/1000000</f>
        <v>#DIV/0!</v>
      </c>
      <c r="Q8" s="27" t="e">
        <f t="shared" ref="Q8:Q71" si="5">(K8/D8)/1000</f>
        <v>#DIV/0!</v>
      </c>
      <c r="R8" s="27" t="e">
        <f t="shared" ref="R8:R71" si="6">N8/D8</f>
        <v>#DIV/0!</v>
      </c>
      <c r="S8" s="28"/>
    </row>
    <row r="9" spans="1:19" x14ac:dyDescent="0.3">
      <c r="A9" s="29"/>
      <c r="B9" s="18" t="s">
        <v>60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20088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61</v>
      </c>
      <c r="C10" s="19">
        <v>4</v>
      </c>
      <c r="D10" s="19">
        <v>8</v>
      </c>
      <c r="E10" s="20">
        <f t="shared" si="1"/>
        <v>32</v>
      </c>
      <c r="F10" s="20">
        <f t="shared" si="2"/>
        <v>480</v>
      </c>
      <c r="G10" s="19">
        <v>150</v>
      </c>
      <c r="H10" s="19">
        <v>330</v>
      </c>
      <c r="I10" s="21">
        <v>0.6875</v>
      </c>
      <c r="J10" s="21">
        <v>0.99729999999999996</v>
      </c>
      <c r="K10" s="22">
        <v>16272</v>
      </c>
      <c r="L10" s="23">
        <v>16315</v>
      </c>
      <c r="M10" s="23">
        <v>122521</v>
      </c>
      <c r="N10" s="24">
        <f>SUM(N8:N9)</f>
        <v>24626.7</v>
      </c>
      <c r="O10" s="25">
        <f t="shared" si="3"/>
        <v>769.58437500000002</v>
      </c>
      <c r="P10" s="26">
        <f t="shared" si="4"/>
        <v>101.7</v>
      </c>
      <c r="Q10" s="27">
        <f t="shared" si="5"/>
        <v>2.0339999999999998</v>
      </c>
      <c r="R10" s="27">
        <f t="shared" si="6"/>
        <v>3078.3375000000001</v>
      </c>
      <c r="S10" s="28"/>
    </row>
    <row r="11" spans="1:19" x14ac:dyDescent="0.3">
      <c r="A11" s="29" t="s">
        <v>64</v>
      </c>
      <c r="B11" s="18" t="s">
        <v>65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1996.4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66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2753.01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67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11228.36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61</v>
      </c>
      <c r="C14" s="19">
        <v>5</v>
      </c>
      <c r="D14" s="19">
        <v>10</v>
      </c>
      <c r="E14" s="20">
        <f t="shared" si="1"/>
        <v>50</v>
      </c>
      <c r="F14" s="20">
        <f t="shared" si="2"/>
        <v>600</v>
      </c>
      <c r="G14" s="19">
        <v>230</v>
      </c>
      <c r="H14" s="19">
        <v>370</v>
      </c>
      <c r="I14" s="21">
        <v>0.61670000000000003</v>
      </c>
      <c r="J14" s="21">
        <v>0.9274</v>
      </c>
      <c r="K14" s="22">
        <v>26519</v>
      </c>
      <c r="L14" s="23">
        <v>28596</v>
      </c>
      <c r="M14" s="23">
        <v>0</v>
      </c>
      <c r="N14" s="24">
        <f>SUM(N11:N13)</f>
        <v>15977.77</v>
      </c>
      <c r="O14" s="25">
        <f t="shared" si="3"/>
        <v>319.55540000000002</v>
      </c>
      <c r="P14" s="26">
        <f t="shared" si="4"/>
        <v>106.07599999999999</v>
      </c>
      <c r="Q14" s="27">
        <f t="shared" si="5"/>
        <v>2.6518999999999999</v>
      </c>
      <c r="R14" s="27">
        <f t="shared" si="6"/>
        <v>1597.777</v>
      </c>
      <c r="S14" s="28"/>
    </row>
    <row r="15" spans="1:19" x14ac:dyDescent="0.3">
      <c r="A15" s="29">
        <v>4</v>
      </c>
      <c r="B15" s="18" t="s">
        <v>67</v>
      </c>
      <c r="C15" s="19"/>
      <c r="D15" s="19"/>
      <c r="E15" s="20">
        <f t="shared" si="1"/>
        <v>0</v>
      </c>
      <c r="F15" s="20">
        <f t="shared" si="2"/>
        <v>0</v>
      </c>
      <c r="G15" s="19"/>
      <c r="H15" s="19"/>
      <c r="I15" s="21"/>
      <c r="J15" s="21"/>
      <c r="K15" s="22"/>
      <c r="L15" s="23"/>
      <c r="M15" s="23"/>
      <c r="N15" s="24">
        <v>2041.52</v>
      </c>
      <c r="O15" s="25" t="e">
        <f t="shared" si="3"/>
        <v>#DIV/0!</v>
      </c>
      <c r="P15" s="26" t="e">
        <f t="shared" si="4"/>
        <v>#DIV/0!</v>
      </c>
      <c r="Q15" s="27" t="e">
        <f t="shared" si="5"/>
        <v>#DIV/0!</v>
      </c>
      <c r="R15" s="27" t="e">
        <f t="shared" si="6"/>
        <v>#DIV/0!</v>
      </c>
      <c r="S15" s="28"/>
    </row>
    <row r="16" spans="1:19" x14ac:dyDescent="0.3">
      <c r="A16" s="29"/>
      <c r="B16" s="18" t="s">
        <v>71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12397.82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61</v>
      </c>
      <c r="C17" s="19">
        <v>5</v>
      </c>
      <c r="D17" s="19">
        <v>8</v>
      </c>
      <c r="E17" s="20">
        <f t="shared" si="1"/>
        <v>40</v>
      </c>
      <c r="F17" s="20">
        <f t="shared" si="2"/>
        <v>480</v>
      </c>
      <c r="G17" s="19">
        <v>140</v>
      </c>
      <c r="H17" s="19">
        <v>340</v>
      </c>
      <c r="I17" s="21">
        <v>0.70830000000000004</v>
      </c>
      <c r="J17" s="21">
        <v>0.94510000000000005</v>
      </c>
      <c r="K17" s="22">
        <v>25976</v>
      </c>
      <c r="L17" s="23">
        <v>27484</v>
      </c>
      <c r="M17" s="23">
        <v>68214</v>
      </c>
      <c r="N17" s="24">
        <f>SUM(N15:N16)</f>
        <v>14439.34</v>
      </c>
      <c r="O17" s="25">
        <f t="shared" si="3"/>
        <v>360.98349999999999</v>
      </c>
      <c r="P17" s="26">
        <f t="shared" si="4"/>
        <v>129.88</v>
      </c>
      <c r="Q17" s="27">
        <f t="shared" si="5"/>
        <v>3.2469999999999999</v>
      </c>
      <c r="R17" s="27">
        <f t="shared" si="6"/>
        <v>1804.9175</v>
      </c>
      <c r="S17" s="28"/>
    </row>
    <row r="18" spans="1:19" x14ac:dyDescent="0.3">
      <c r="A18" s="29" t="s">
        <v>74</v>
      </c>
      <c r="B18" s="18" t="s">
        <v>75</v>
      </c>
      <c r="C18" s="19"/>
      <c r="D18" s="19"/>
      <c r="E18" s="20">
        <f t="shared" si="1"/>
        <v>0</v>
      </c>
      <c r="F18" s="20">
        <f t="shared" si="2"/>
        <v>0</v>
      </c>
      <c r="G18" s="19"/>
      <c r="H18" s="19"/>
      <c r="I18" s="21"/>
      <c r="J18" s="21"/>
      <c r="K18" s="22"/>
      <c r="L18" s="23"/>
      <c r="M18" s="23"/>
      <c r="N18" s="24">
        <v>867.9</v>
      </c>
      <c r="O18" s="25" t="e">
        <f t="shared" si="3"/>
        <v>#DIV/0!</v>
      </c>
      <c r="P18" s="26" t="e">
        <f t="shared" si="4"/>
        <v>#DIV/0!</v>
      </c>
      <c r="Q18" s="27" t="e">
        <f t="shared" si="5"/>
        <v>#DIV/0!</v>
      </c>
      <c r="R18" s="27" t="e">
        <f t="shared" si="6"/>
        <v>#DIV/0!</v>
      </c>
      <c r="S18" s="28"/>
    </row>
    <row r="19" spans="1:19" ht="16.5" customHeight="1" x14ac:dyDescent="0.3">
      <c r="A19" s="29"/>
      <c r="B19" s="18" t="s">
        <v>76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19987.830000000002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77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1555.84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70</v>
      </c>
      <c r="C21" s="19">
        <v>5</v>
      </c>
      <c r="D21" s="19">
        <v>10</v>
      </c>
      <c r="E21" s="20">
        <f t="shared" si="1"/>
        <v>50</v>
      </c>
      <c r="F21" s="20">
        <f t="shared" si="2"/>
        <v>600</v>
      </c>
      <c r="G21" s="19">
        <v>70</v>
      </c>
      <c r="H21" s="19">
        <v>530</v>
      </c>
      <c r="I21" s="21">
        <v>0.88329999999999997</v>
      </c>
      <c r="J21" s="21">
        <v>0.94210000000000005</v>
      </c>
      <c r="K21" s="22">
        <v>39965</v>
      </c>
      <c r="L21" s="23">
        <v>42422</v>
      </c>
      <c r="M21" s="23">
        <v>0</v>
      </c>
      <c r="N21" s="24">
        <f>SUM(N18:N20)</f>
        <v>22411.570000000003</v>
      </c>
      <c r="O21" s="25">
        <f t="shared" si="3"/>
        <v>448.23140000000006</v>
      </c>
      <c r="P21" s="26">
        <f t="shared" si="4"/>
        <v>159.86000000000001</v>
      </c>
      <c r="Q21" s="27">
        <f t="shared" si="5"/>
        <v>3.9965000000000002</v>
      </c>
      <c r="R21" s="27">
        <f t="shared" si="6"/>
        <v>2241.1570000000002</v>
      </c>
      <c r="S21" s="28"/>
    </row>
    <row r="22" spans="1:19" x14ac:dyDescent="0.3">
      <c r="A22" s="29">
        <v>5</v>
      </c>
      <c r="B22" s="18" t="s">
        <v>83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3639.36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84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2591.4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85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2776.2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86</v>
      </c>
      <c r="C25" s="19"/>
      <c r="D25" s="19"/>
      <c r="E25" s="20">
        <f t="shared" si="1"/>
        <v>0</v>
      </c>
      <c r="F25" s="20">
        <f t="shared" si="2"/>
        <v>0</v>
      </c>
      <c r="G25" s="19"/>
      <c r="H25" s="19"/>
      <c r="I25" s="21"/>
      <c r="J25" s="21"/>
      <c r="K25" s="22"/>
      <c r="L25" s="23"/>
      <c r="M25" s="23"/>
      <c r="N25" s="24">
        <v>7616.07</v>
      </c>
      <c r="O25" s="25" t="e">
        <f t="shared" si="3"/>
        <v>#DIV/0!</v>
      </c>
      <c r="P25" s="26" t="e">
        <f t="shared" si="4"/>
        <v>#DIV/0!</v>
      </c>
      <c r="Q25" s="27" t="e">
        <f t="shared" si="5"/>
        <v>#DIV/0!</v>
      </c>
      <c r="R25" s="27" t="e">
        <f t="shared" si="6"/>
        <v>#DIV/0!</v>
      </c>
      <c r="S25" s="28"/>
    </row>
    <row r="26" spans="1:19" x14ac:dyDescent="0.3">
      <c r="A26" s="29"/>
      <c r="B26" s="18" t="s">
        <v>61</v>
      </c>
      <c r="C26" s="19">
        <v>5</v>
      </c>
      <c r="D26" s="19">
        <v>8</v>
      </c>
      <c r="E26" s="20">
        <f t="shared" si="1"/>
        <v>40</v>
      </c>
      <c r="F26" s="20">
        <f t="shared" si="2"/>
        <v>480</v>
      </c>
      <c r="G26" s="19">
        <v>190</v>
      </c>
      <c r="H26" s="19">
        <v>290</v>
      </c>
      <c r="I26" s="21">
        <v>0.60419999999999996</v>
      </c>
      <c r="J26" s="21">
        <v>0.92610000000000003</v>
      </c>
      <c r="K26" s="22">
        <v>16607</v>
      </c>
      <c r="L26" s="23">
        <v>17933</v>
      </c>
      <c r="M26" s="23">
        <v>36636</v>
      </c>
      <c r="N26" s="24">
        <f>SUM(N22:N25)</f>
        <v>16623.03</v>
      </c>
      <c r="O26" s="25">
        <f t="shared" si="3"/>
        <v>415.57574999999997</v>
      </c>
      <c r="P26" s="26">
        <f t="shared" si="4"/>
        <v>83.034999999999997</v>
      </c>
      <c r="Q26" s="27">
        <f t="shared" si="5"/>
        <v>2.0758749999999999</v>
      </c>
      <c r="R26" s="27">
        <f t="shared" si="6"/>
        <v>2077.8787499999999</v>
      </c>
      <c r="S26" s="28"/>
    </row>
    <row r="27" spans="1:19" x14ac:dyDescent="0.3">
      <c r="A27" s="29" t="s">
        <v>89</v>
      </c>
      <c r="B27" s="18" t="s">
        <v>90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30086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61</v>
      </c>
      <c r="C28" s="19">
        <v>5</v>
      </c>
      <c r="D28" s="19">
        <v>10</v>
      </c>
      <c r="E28" s="20">
        <f t="shared" si="1"/>
        <v>50</v>
      </c>
      <c r="F28" s="20">
        <f t="shared" si="2"/>
        <v>600</v>
      </c>
      <c r="G28" s="19">
        <v>170</v>
      </c>
      <c r="H28" s="19">
        <v>430</v>
      </c>
      <c r="I28" s="21">
        <v>0.7167</v>
      </c>
      <c r="J28" s="21">
        <v>0.9395</v>
      </c>
      <c r="K28" s="22">
        <v>30092</v>
      </c>
      <c r="L28" s="23">
        <v>32030</v>
      </c>
      <c r="M28" s="23">
        <v>0</v>
      </c>
      <c r="N28" s="24">
        <f>SUM(N27)</f>
        <v>30086</v>
      </c>
      <c r="O28" s="25">
        <f t="shared" si="3"/>
        <v>601.72</v>
      </c>
      <c r="P28" s="26">
        <f t="shared" si="4"/>
        <v>120.36799999999999</v>
      </c>
      <c r="Q28" s="27">
        <f t="shared" si="5"/>
        <v>3.0091999999999999</v>
      </c>
      <c r="R28" s="27">
        <f t="shared" si="6"/>
        <v>3008.6</v>
      </c>
      <c r="S28" s="28"/>
    </row>
    <row r="29" spans="1:19" x14ac:dyDescent="0.3">
      <c r="A29" s="29">
        <v>6</v>
      </c>
      <c r="B29" s="18" t="s">
        <v>96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7780.3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97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7560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61</v>
      </c>
      <c r="C31" s="19">
        <v>5</v>
      </c>
      <c r="D31" s="19">
        <v>8</v>
      </c>
      <c r="E31" s="20">
        <f t="shared" si="1"/>
        <v>40</v>
      </c>
      <c r="F31" s="20">
        <f t="shared" si="2"/>
        <v>480</v>
      </c>
      <c r="G31" s="19">
        <v>150</v>
      </c>
      <c r="H31" s="19">
        <v>330</v>
      </c>
      <c r="I31" s="21">
        <v>0.6875</v>
      </c>
      <c r="J31" s="21">
        <v>0.88480000000000003</v>
      </c>
      <c r="K31" s="22">
        <v>19329</v>
      </c>
      <c r="L31" s="23">
        <v>21845</v>
      </c>
      <c r="M31" s="23">
        <v>55038</v>
      </c>
      <c r="N31" s="24">
        <f>SUM(N29:N30)</f>
        <v>15340.3</v>
      </c>
      <c r="O31" s="25">
        <f t="shared" si="3"/>
        <v>383.50749999999999</v>
      </c>
      <c r="P31" s="26">
        <f t="shared" si="4"/>
        <v>96.644999999999996</v>
      </c>
      <c r="Q31" s="27">
        <f t="shared" si="5"/>
        <v>2.4161250000000001</v>
      </c>
      <c r="R31" s="27">
        <f t="shared" si="6"/>
        <v>1917.5374999999999</v>
      </c>
      <c r="S31" s="28"/>
    </row>
    <row r="32" spans="1:19" ht="16.5" customHeight="1" x14ac:dyDescent="0.3">
      <c r="A32" s="29" t="s">
        <v>100</v>
      </c>
      <c r="B32" s="18" t="s">
        <v>101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11172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102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12352.5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61</v>
      </c>
      <c r="C34" s="19">
        <v>5</v>
      </c>
      <c r="D34" s="19">
        <v>10</v>
      </c>
      <c r="E34" s="20">
        <f t="shared" si="1"/>
        <v>50</v>
      </c>
      <c r="F34" s="20">
        <f t="shared" si="2"/>
        <v>600</v>
      </c>
      <c r="G34" s="19">
        <v>90</v>
      </c>
      <c r="H34" s="19">
        <v>510</v>
      </c>
      <c r="I34" s="21">
        <v>0.85</v>
      </c>
      <c r="J34" s="21">
        <v>0.96419999999999995</v>
      </c>
      <c r="K34" s="22">
        <v>32981</v>
      </c>
      <c r="L34" s="23">
        <v>34206</v>
      </c>
      <c r="M34" s="23">
        <v>0</v>
      </c>
      <c r="N34" s="24">
        <f>SUM(N32:N33)</f>
        <v>23524.5</v>
      </c>
      <c r="O34" s="25">
        <f t="shared" si="3"/>
        <v>470.49</v>
      </c>
      <c r="P34" s="26">
        <f t="shared" si="4"/>
        <v>131.92400000000001</v>
      </c>
      <c r="Q34" s="27">
        <f t="shared" si="5"/>
        <v>3.2980999999999998</v>
      </c>
      <c r="R34" s="27">
        <f t="shared" si="6"/>
        <v>2352.4499999999998</v>
      </c>
      <c r="S34" s="28"/>
    </row>
    <row r="35" spans="1:19" x14ac:dyDescent="0.3">
      <c r="A35" s="29">
        <v>9</v>
      </c>
      <c r="B35" s="18" t="s">
        <v>106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19703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61</v>
      </c>
      <c r="C36" s="19">
        <v>5</v>
      </c>
      <c r="D36" s="19">
        <v>8</v>
      </c>
      <c r="E36" s="20">
        <f t="shared" si="1"/>
        <v>40</v>
      </c>
      <c r="F36" s="20">
        <f t="shared" si="2"/>
        <v>480</v>
      </c>
      <c r="G36" s="19">
        <v>70</v>
      </c>
      <c r="H36" s="19">
        <v>410</v>
      </c>
      <c r="I36" s="21">
        <v>0.85419999999999996</v>
      </c>
      <c r="J36" s="21">
        <v>0.92390000000000005</v>
      </c>
      <c r="K36" s="22">
        <v>27624</v>
      </c>
      <c r="L36" s="23">
        <v>29899</v>
      </c>
      <c r="M36" s="23">
        <v>60302</v>
      </c>
      <c r="N36" s="24">
        <f>SUM(N35)</f>
        <v>19703</v>
      </c>
      <c r="O36" s="25">
        <f t="shared" si="3"/>
        <v>492.57499999999999</v>
      </c>
      <c r="P36" s="26">
        <f t="shared" si="4"/>
        <v>138.12</v>
      </c>
      <c r="Q36" s="27">
        <f t="shared" si="5"/>
        <v>3.4529999999999998</v>
      </c>
      <c r="R36" s="27">
        <f t="shared" si="6"/>
        <v>2462.875</v>
      </c>
      <c r="S36" s="28"/>
    </row>
    <row r="37" spans="1:19" ht="16.5" customHeight="1" x14ac:dyDescent="0.3">
      <c r="A37" s="29" t="s">
        <v>107</v>
      </c>
      <c r="B37" s="18" t="s">
        <v>108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9666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109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2695.5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110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15636.5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61</v>
      </c>
      <c r="C40" s="19">
        <v>5</v>
      </c>
      <c r="D40" s="19">
        <v>10</v>
      </c>
      <c r="E40" s="20">
        <f t="shared" si="1"/>
        <v>50</v>
      </c>
      <c r="F40" s="20">
        <f t="shared" si="2"/>
        <v>600</v>
      </c>
      <c r="G40" s="19">
        <v>30</v>
      </c>
      <c r="H40" s="19">
        <v>570</v>
      </c>
      <c r="I40" s="21">
        <v>0.95</v>
      </c>
      <c r="J40" s="21">
        <v>0.93500000000000005</v>
      </c>
      <c r="K40" s="22">
        <v>35333</v>
      </c>
      <c r="L40" s="23">
        <v>37791</v>
      </c>
      <c r="M40" s="23">
        <v>0</v>
      </c>
      <c r="N40" s="24">
        <f>SUM(N37:N39)</f>
        <v>27998</v>
      </c>
      <c r="O40" s="25">
        <f t="shared" si="3"/>
        <v>559.96</v>
      </c>
      <c r="P40" s="26">
        <f t="shared" si="4"/>
        <v>141.33199999999999</v>
      </c>
      <c r="Q40" s="27">
        <f t="shared" si="5"/>
        <v>3.5333000000000001</v>
      </c>
      <c r="R40" s="27">
        <f t="shared" si="6"/>
        <v>2799.8</v>
      </c>
      <c r="S40" s="28"/>
    </row>
    <row r="41" spans="1:19" x14ac:dyDescent="0.3">
      <c r="A41" s="29">
        <v>10</v>
      </c>
      <c r="B41" s="18" t="s">
        <v>111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2524.5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112</v>
      </c>
      <c r="C42" s="19"/>
      <c r="D42" s="19"/>
      <c r="E42" s="20">
        <f t="shared" si="1"/>
        <v>0</v>
      </c>
      <c r="F42" s="20">
        <f t="shared" si="2"/>
        <v>0</v>
      </c>
      <c r="G42" s="19"/>
      <c r="H42" s="19"/>
      <c r="I42" s="21"/>
      <c r="J42" s="21"/>
      <c r="K42" s="22"/>
      <c r="L42" s="23"/>
      <c r="M42" s="23"/>
      <c r="N42" s="24">
        <v>4499</v>
      </c>
      <c r="O42" s="25" t="e">
        <f t="shared" si="3"/>
        <v>#DIV/0!</v>
      </c>
      <c r="P42" s="26" t="e">
        <f t="shared" si="4"/>
        <v>#DIV/0!</v>
      </c>
      <c r="Q42" s="27" t="e">
        <f t="shared" si="5"/>
        <v>#DIV/0!</v>
      </c>
      <c r="R42" s="27" t="e">
        <f t="shared" si="6"/>
        <v>#DIV/0!</v>
      </c>
      <c r="S42" s="28"/>
    </row>
    <row r="43" spans="1:19" x14ac:dyDescent="0.3">
      <c r="A43" s="29"/>
      <c r="B43" s="18" t="s">
        <v>113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6313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61</v>
      </c>
      <c r="C44" s="19">
        <v>5</v>
      </c>
      <c r="D44" s="19">
        <v>8</v>
      </c>
      <c r="E44" s="20">
        <f t="shared" si="1"/>
        <v>40</v>
      </c>
      <c r="F44" s="20">
        <f t="shared" si="2"/>
        <v>480</v>
      </c>
      <c r="G44" s="19">
        <v>190</v>
      </c>
      <c r="H44" s="19">
        <v>290</v>
      </c>
      <c r="I44" s="21">
        <v>0.60419999999999996</v>
      </c>
      <c r="J44" s="21">
        <v>0.90259999999999996</v>
      </c>
      <c r="K44" s="22">
        <v>15830</v>
      </c>
      <c r="L44" s="23">
        <v>17539</v>
      </c>
      <c r="M44" s="23">
        <v>65161</v>
      </c>
      <c r="N44" s="24">
        <f>SUM(N41:N43)</f>
        <v>13336.5</v>
      </c>
      <c r="O44" s="25">
        <f t="shared" si="3"/>
        <v>333.41250000000002</v>
      </c>
      <c r="P44" s="26">
        <f t="shared" si="4"/>
        <v>79.150000000000006</v>
      </c>
      <c r="Q44" s="27">
        <f t="shared" si="5"/>
        <v>1.97875</v>
      </c>
      <c r="R44" s="27">
        <f t="shared" si="6"/>
        <v>1667.0625</v>
      </c>
      <c r="S44" s="28"/>
    </row>
    <row r="45" spans="1:19" x14ac:dyDescent="0.3">
      <c r="A45" s="29" t="s">
        <v>114</v>
      </c>
      <c r="B45" s="18" t="s">
        <v>115</v>
      </c>
      <c r="C45" s="19"/>
      <c r="D45" s="19"/>
      <c r="E45" s="20">
        <f t="shared" si="1"/>
        <v>0</v>
      </c>
      <c r="F45" s="20">
        <f t="shared" si="2"/>
        <v>0</v>
      </c>
      <c r="G45" s="19"/>
      <c r="H45" s="19"/>
      <c r="I45" s="21"/>
      <c r="J45" s="21"/>
      <c r="K45" s="22"/>
      <c r="L45" s="23"/>
      <c r="M45" s="23"/>
      <c r="N45" s="24">
        <v>4189</v>
      </c>
      <c r="O45" s="25" t="e">
        <f t="shared" si="3"/>
        <v>#DIV/0!</v>
      </c>
      <c r="P45" s="26" t="e">
        <f t="shared" si="4"/>
        <v>#DIV/0!</v>
      </c>
      <c r="Q45" s="27" t="e">
        <f t="shared" si="5"/>
        <v>#DIV/0!</v>
      </c>
      <c r="R45" s="27" t="e">
        <f t="shared" si="6"/>
        <v>#DIV/0!</v>
      </c>
      <c r="S45" s="28"/>
    </row>
    <row r="46" spans="1:19" x14ac:dyDescent="0.3">
      <c r="A46" s="29"/>
      <c r="B46" s="18" t="s">
        <v>116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11580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61</v>
      </c>
      <c r="C47" s="19">
        <v>5</v>
      </c>
      <c r="D47" s="19">
        <v>10</v>
      </c>
      <c r="E47" s="20">
        <f t="shared" si="1"/>
        <v>50</v>
      </c>
      <c r="F47" s="20">
        <f t="shared" si="2"/>
        <v>600</v>
      </c>
      <c r="G47" s="19">
        <v>330</v>
      </c>
      <c r="H47" s="19">
        <v>270</v>
      </c>
      <c r="I47" s="21">
        <v>0.45</v>
      </c>
      <c r="J47" s="21">
        <v>0.89949999999999997</v>
      </c>
      <c r="K47" s="22">
        <v>12665</v>
      </c>
      <c r="L47" s="23">
        <v>14081</v>
      </c>
      <c r="M47" s="23">
        <v>0</v>
      </c>
      <c r="N47" s="24">
        <f>SUM(N45:N46)</f>
        <v>15769</v>
      </c>
      <c r="O47" s="25">
        <f t="shared" si="3"/>
        <v>315.38</v>
      </c>
      <c r="P47" s="26">
        <f t="shared" si="4"/>
        <v>50.66</v>
      </c>
      <c r="Q47" s="27">
        <f t="shared" si="5"/>
        <v>1.2665</v>
      </c>
      <c r="R47" s="27">
        <f t="shared" si="6"/>
        <v>1576.9</v>
      </c>
      <c r="S47" s="28"/>
    </row>
    <row r="48" spans="1:19" x14ac:dyDescent="0.3">
      <c r="A48" s="29">
        <v>11</v>
      </c>
      <c r="B48" s="18" t="s">
        <v>121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24612.13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61</v>
      </c>
      <c r="C49" s="19">
        <v>5</v>
      </c>
      <c r="D49" s="19">
        <v>8</v>
      </c>
      <c r="E49" s="20">
        <f t="shared" si="1"/>
        <v>40</v>
      </c>
      <c r="F49" s="20">
        <f t="shared" si="2"/>
        <v>480</v>
      </c>
      <c r="G49" s="19">
        <v>70</v>
      </c>
      <c r="H49" s="19">
        <v>410</v>
      </c>
      <c r="I49" s="21">
        <v>0.85419999999999996</v>
      </c>
      <c r="J49" s="21">
        <v>0.91520000000000001</v>
      </c>
      <c r="K49" s="22">
        <v>21759</v>
      </c>
      <c r="L49" s="23">
        <v>23776</v>
      </c>
      <c r="M49" s="23">
        <v>28975</v>
      </c>
      <c r="N49" s="24">
        <f>SUM(N48)</f>
        <v>24612.13</v>
      </c>
      <c r="O49" s="25">
        <f t="shared" si="3"/>
        <v>615.30325000000005</v>
      </c>
      <c r="P49" s="26">
        <f t="shared" si="4"/>
        <v>108.795</v>
      </c>
      <c r="Q49" s="27">
        <f t="shared" si="5"/>
        <v>2.719875</v>
      </c>
      <c r="R49" s="27">
        <f t="shared" si="6"/>
        <v>3076.5162500000001</v>
      </c>
      <c r="S49" s="28"/>
    </row>
    <row r="50" spans="1:19" x14ac:dyDescent="0.3">
      <c r="A50" s="29" t="s">
        <v>123</v>
      </c>
      <c r="B50" s="18" t="s">
        <v>124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32583.77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61</v>
      </c>
      <c r="C51" s="19">
        <v>5</v>
      </c>
      <c r="D51" s="19">
        <v>10</v>
      </c>
      <c r="E51" s="20">
        <f t="shared" si="1"/>
        <v>50</v>
      </c>
      <c r="F51" s="20">
        <f t="shared" si="2"/>
        <v>600</v>
      </c>
      <c r="G51" s="19">
        <v>70</v>
      </c>
      <c r="H51" s="19">
        <v>530</v>
      </c>
      <c r="I51" s="21">
        <v>0.88329999999999997</v>
      </c>
      <c r="J51" s="21">
        <v>0.93500000000000005</v>
      </c>
      <c r="K51" s="22">
        <v>28806</v>
      </c>
      <c r="L51" s="23">
        <v>30810</v>
      </c>
      <c r="M51" s="23">
        <v>0</v>
      </c>
      <c r="N51" s="24">
        <f>SUM(N50)</f>
        <v>32583.77</v>
      </c>
      <c r="O51" s="25">
        <f t="shared" si="3"/>
        <v>651.67539999999997</v>
      </c>
      <c r="P51" s="26">
        <f t="shared" si="4"/>
        <v>115.224</v>
      </c>
      <c r="Q51" s="27">
        <f t="shared" si="5"/>
        <v>2.8805999999999998</v>
      </c>
      <c r="R51" s="27">
        <f t="shared" si="6"/>
        <v>3258.377</v>
      </c>
      <c r="S51" s="28"/>
    </row>
    <row r="52" spans="1:19" x14ac:dyDescent="0.3">
      <c r="A52" s="29">
        <v>12</v>
      </c>
      <c r="B52" s="18" t="s">
        <v>126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18750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61</v>
      </c>
      <c r="C53" s="19">
        <v>5</v>
      </c>
      <c r="D53" s="19">
        <v>8</v>
      </c>
      <c r="E53" s="20">
        <f t="shared" si="1"/>
        <v>40</v>
      </c>
      <c r="F53" s="20">
        <f t="shared" si="2"/>
        <v>480</v>
      </c>
      <c r="G53" s="19">
        <v>150</v>
      </c>
      <c r="H53" s="19">
        <v>330</v>
      </c>
      <c r="I53" s="21">
        <v>0.6875</v>
      </c>
      <c r="J53" s="21">
        <v>0.92490000000000006</v>
      </c>
      <c r="K53" s="22">
        <v>29518</v>
      </c>
      <c r="L53" s="23">
        <v>31915</v>
      </c>
      <c r="M53" s="23">
        <v>71660</v>
      </c>
      <c r="N53" s="24">
        <f>SUM(N52)</f>
        <v>18750</v>
      </c>
      <c r="O53" s="25">
        <f t="shared" si="3"/>
        <v>468.75</v>
      </c>
      <c r="P53" s="26">
        <f t="shared" si="4"/>
        <v>147.59</v>
      </c>
      <c r="Q53" s="27">
        <f t="shared" si="5"/>
        <v>3.6897500000000001</v>
      </c>
      <c r="R53" s="27">
        <f t="shared" si="6"/>
        <v>2343.75</v>
      </c>
      <c r="S53" s="28"/>
    </row>
    <row r="54" spans="1:19" ht="16.5" customHeight="1" x14ac:dyDescent="0.3">
      <c r="A54" s="29" t="s">
        <v>127</v>
      </c>
      <c r="B54" s="18" t="s">
        <v>128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1266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x14ac:dyDescent="0.3">
      <c r="A55" s="29"/>
      <c r="B55" s="18" t="s">
        <v>129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7167.6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130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3611.85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131</v>
      </c>
      <c r="C57" s="19">
        <v>5</v>
      </c>
      <c r="D57" s="19">
        <v>10</v>
      </c>
      <c r="E57" s="20">
        <f t="shared" si="1"/>
        <v>50</v>
      </c>
      <c r="F57" s="20">
        <f t="shared" si="2"/>
        <v>600</v>
      </c>
      <c r="G57" s="19">
        <v>310</v>
      </c>
      <c r="H57" s="19">
        <v>290</v>
      </c>
      <c r="I57" s="21">
        <v>0.48330000000000001</v>
      </c>
      <c r="J57" s="21">
        <v>0.87370000000000003</v>
      </c>
      <c r="K57" s="22">
        <v>13414</v>
      </c>
      <c r="L57" s="23">
        <v>15353</v>
      </c>
      <c r="M57" s="23">
        <v>0</v>
      </c>
      <c r="N57" s="24">
        <f>SUM(N54:N56)</f>
        <v>12045.45</v>
      </c>
      <c r="O57" s="25">
        <f t="shared" si="3"/>
        <v>240.90900000000002</v>
      </c>
      <c r="P57" s="26">
        <f t="shared" si="4"/>
        <v>53.655999999999999</v>
      </c>
      <c r="Q57" s="27">
        <f t="shared" si="5"/>
        <v>1.3414000000000001</v>
      </c>
      <c r="R57" s="27">
        <f t="shared" si="6"/>
        <v>1204.5450000000001</v>
      </c>
      <c r="S57" s="28"/>
    </row>
    <row r="58" spans="1:19" x14ac:dyDescent="0.3">
      <c r="A58" s="29">
        <v>13</v>
      </c>
      <c r="B58" s="18" t="s">
        <v>130</v>
      </c>
      <c r="C58" s="19"/>
      <c r="D58" s="19"/>
      <c r="E58" s="20">
        <f t="shared" si="1"/>
        <v>0</v>
      </c>
      <c r="F58" s="20">
        <f t="shared" si="2"/>
        <v>0</v>
      </c>
      <c r="G58" s="19"/>
      <c r="H58" s="19"/>
      <c r="I58" s="21"/>
      <c r="J58" s="21"/>
      <c r="K58" s="22"/>
      <c r="L58" s="23"/>
      <c r="M58" s="23"/>
      <c r="N58" s="24">
        <v>3345.65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134</v>
      </c>
      <c r="C59" s="19"/>
      <c r="D59" s="19"/>
      <c r="E59" s="20">
        <f t="shared" si="1"/>
        <v>0</v>
      </c>
      <c r="F59" s="20">
        <f t="shared" si="2"/>
        <v>0</v>
      </c>
      <c r="G59" s="19"/>
      <c r="H59" s="19"/>
      <c r="I59" s="21"/>
      <c r="J59" s="21"/>
      <c r="K59" s="22"/>
      <c r="L59" s="23"/>
      <c r="M59" s="23"/>
      <c r="N59" s="24">
        <v>4404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135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3170.2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61</v>
      </c>
      <c r="C61" s="19">
        <v>5</v>
      </c>
      <c r="D61" s="19">
        <v>8</v>
      </c>
      <c r="E61" s="20">
        <f t="shared" si="1"/>
        <v>40</v>
      </c>
      <c r="F61" s="20">
        <f t="shared" si="2"/>
        <v>480</v>
      </c>
      <c r="G61" s="19">
        <v>220</v>
      </c>
      <c r="H61" s="19">
        <v>260</v>
      </c>
      <c r="I61" s="21">
        <v>0.54169999999999996</v>
      </c>
      <c r="J61" s="21">
        <v>0.95920000000000005</v>
      </c>
      <c r="K61" s="22">
        <v>11466</v>
      </c>
      <c r="L61" s="23">
        <v>11953</v>
      </c>
      <c r="M61" s="23">
        <v>21898</v>
      </c>
      <c r="N61" s="24">
        <f>SUM(N58:N60)</f>
        <v>10919.849999999999</v>
      </c>
      <c r="O61" s="25">
        <f t="shared" si="3"/>
        <v>272.99624999999997</v>
      </c>
      <c r="P61" s="26">
        <f t="shared" si="4"/>
        <v>57.33</v>
      </c>
      <c r="Q61" s="27">
        <f t="shared" si="5"/>
        <v>1.4332499999999999</v>
      </c>
      <c r="R61" s="27">
        <f t="shared" si="6"/>
        <v>1364.9812499999998</v>
      </c>
      <c r="S61" s="28"/>
    </row>
    <row r="62" spans="1:19" x14ac:dyDescent="0.3">
      <c r="A62" s="29" t="s">
        <v>138</v>
      </c>
      <c r="B62" s="18" t="s">
        <v>135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27025.35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139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8137.5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61</v>
      </c>
      <c r="C64" s="19">
        <v>5</v>
      </c>
      <c r="D64" s="19">
        <v>10</v>
      </c>
      <c r="E64" s="20">
        <f t="shared" si="1"/>
        <v>50</v>
      </c>
      <c r="F64" s="20">
        <f t="shared" si="2"/>
        <v>600</v>
      </c>
      <c r="G64" s="19">
        <v>60</v>
      </c>
      <c r="H64" s="19">
        <v>540</v>
      </c>
      <c r="I64" s="21">
        <v>0.9</v>
      </c>
      <c r="J64" s="21">
        <v>0.95850000000000002</v>
      </c>
      <c r="K64" s="22">
        <v>28511</v>
      </c>
      <c r="L64" s="23">
        <v>29746</v>
      </c>
      <c r="M64" s="23">
        <v>0</v>
      </c>
      <c r="N64" s="24">
        <f>SUM(N62:N63)</f>
        <v>35162.85</v>
      </c>
      <c r="O64" s="25">
        <f t="shared" si="3"/>
        <v>703.25699999999995</v>
      </c>
      <c r="P64" s="26">
        <f t="shared" si="4"/>
        <v>114.044</v>
      </c>
      <c r="Q64" s="27">
        <f t="shared" si="5"/>
        <v>2.8510999999999997</v>
      </c>
      <c r="R64" s="27">
        <f t="shared" si="6"/>
        <v>3516.2849999999999</v>
      </c>
      <c r="S64" s="28"/>
    </row>
    <row r="65" spans="1:19" x14ac:dyDescent="0.3">
      <c r="A65" s="29">
        <v>16</v>
      </c>
      <c r="B65" s="18" t="s">
        <v>143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10850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144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20175.75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61</v>
      </c>
      <c r="C67" s="19">
        <v>5</v>
      </c>
      <c r="D67" s="19">
        <v>8</v>
      </c>
      <c r="E67" s="20">
        <f t="shared" si="1"/>
        <v>40</v>
      </c>
      <c r="F67" s="20">
        <f t="shared" si="2"/>
        <v>480</v>
      </c>
      <c r="G67" s="19">
        <v>30</v>
      </c>
      <c r="H67" s="19">
        <v>450</v>
      </c>
      <c r="I67" s="21">
        <v>0.9375</v>
      </c>
      <c r="J67" s="21">
        <v>0.9899</v>
      </c>
      <c r="K67" s="22">
        <v>25156</v>
      </c>
      <c r="L67" s="23">
        <v>25413</v>
      </c>
      <c r="M67" s="23">
        <v>18835</v>
      </c>
      <c r="N67" s="24">
        <f>SUM(N65:N66)</f>
        <v>31025.75</v>
      </c>
      <c r="O67" s="25">
        <f t="shared" si="3"/>
        <v>775.64374999999995</v>
      </c>
      <c r="P67" s="26">
        <f t="shared" si="4"/>
        <v>125.78</v>
      </c>
      <c r="Q67" s="27">
        <f t="shared" si="5"/>
        <v>3.1444999999999999</v>
      </c>
      <c r="R67" s="27">
        <f t="shared" si="6"/>
        <v>3878.21875</v>
      </c>
      <c r="S67" s="28"/>
    </row>
    <row r="68" spans="1:19" x14ac:dyDescent="0.3">
      <c r="A68" s="29" t="s">
        <v>147</v>
      </c>
      <c r="B68" s="18" t="s">
        <v>148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24185.25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149</v>
      </c>
      <c r="C69" s="19"/>
      <c r="D69" s="19"/>
      <c r="E69" s="20">
        <f t="shared" si="1"/>
        <v>0</v>
      </c>
      <c r="F69" s="20">
        <f t="shared" si="2"/>
        <v>0</v>
      </c>
      <c r="G69" s="19"/>
      <c r="H69" s="19"/>
      <c r="I69" s="21"/>
      <c r="J69" s="21"/>
      <c r="K69" s="22"/>
      <c r="L69" s="23"/>
      <c r="M69" s="23"/>
      <c r="N69" s="24">
        <v>5234.04</v>
      </c>
      <c r="O69" s="25" t="e">
        <f t="shared" si="3"/>
        <v>#DIV/0!</v>
      </c>
      <c r="P69" s="26" t="e">
        <f t="shared" si="4"/>
        <v>#DIV/0!</v>
      </c>
      <c r="Q69" s="27" t="e">
        <f t="shared" si="5"/>
        <v>#DIV/0!</v>
      </c>
      <c r="R69" s="27" t="e">
        <f t="shared" si="6"/>
        <v>#DIV/0!</v>
      </c>
      <c r="S69" s="28"/>
    </row>
    <row r="70" spans="1:19" x14ac:dyDescent="0.3">
      <c r="A70" s="29"/>
      <c r="B70" s="18" t="s">
        <v>61</v>
      </c>
      <c r="C70" s="19">
        <v>5</v>
      </c>
      <c r="D70" s="19">
        <v>10</v>
      </c>
      <c r="E70" s="20">
        <f t="shared" si="1"/>
        <v>50</v>
      </c>
      <c r="F70" s="20">
        <f t="shared" si="2"/>
        <v>600</v>
      </c>
      <c r="G70" s="19">
        <v>150</v>
      </c>
      <c r="H70" s="19">
        <v>450</v>
      </c>
      <c r="I70" s="21">
        <v>0.75</v>
      </c>
      <c r="J70" s="21">
        <v>0.95640000000000003</v>
      </c>
      <c r="K70" s="22">
        <v>24740</v>
      </c>
      <c r="L70" s="23">
        <v>25868</v>
      </c>
      <c r="M70" s="23">
        <v>0</v>
      </c>
      <c r="N70" s="24">
        <f>SUM(N68:N69)</f>
        <v>29419.29</v>
      </c>
      <c r="O70" s="25">
        <f t="shared" si="3"/>
        <v>588.38580000000002</v>
      </c>
      <c r="P70" s="26">
        <f t="shared" si="4"/>
        <v>98.96</v>
      </c>
      <c r="Q70" s="27">
        <f t="shared" si="5"/>
        <v>2.4740000000000002</v>
      </c>
      <c r="R70" s="27">
        <f t="shared" si="6"/>
        <v>2941.9290000000001</v>
      </c>
      <c r="S70" s="28"/>
    </row>
    <row r="71" spans="1:19" x14ac:dyDescent="0.3">
      <c r="A71" s="29">
        <v>17</v>
      </c>
      <c r="B71" s="18" t="s">
        <v>152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3467.25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153</v>
      </c>
      <c r="C72" s="19"/>
      <c r="D72" s="19"/>
      <c r="E72" s="20">
        <f t="shared" ref="E72:E135" si="7">C72*D72</f>
        <v>0</v>
      </c>
      <c r="F72" s="20">
        <f t="shared" ref="F72:F135" si="8">SUM(G72:H72)</f>
        <v>0</v>
      </c>
      <c r="G72" s="19"/>
      <c r="H72" s="19"/>
      <c r="I72" s="21"/>
      <c r="J72" s="21"/>
      <c r="K72" s="22"/>
      <c r="L72" s="23"/>
      <c r="M72" s="23"/>
      <c r="N72" s="24">
        <v>11816.7</v>
      </c>
      <c r="O72" s="25" t="e">
        <f t="shared" ref="O72:O88" si="9">N72/E72</f>
        <v>#DIV/0!</v>
      </c>
      <c r="P72" s="26" t="e">
        <f t="shared" ref="P72:P88" si="10">((K72*200000)/E72)/1000000</f>
        <v>#DIV/0!</v>
      </c>
      <c r="Q72" s="27" t="e">
        <f t="shared" ref="Q72:Q88" si="11">(K72/D72)/1000</f>
        <v>#DIV/0!</v>
      </c>
      <c r="R72" s="27" t="e">
        <f t="shared" ref="R72:R88" si="12">N72/D72</f>
        <v>#DIV/0!</v>
      </c>
      <c r="S72" s="28"/>
    </row>
    <row r="73" spans="1:19" x14ac:dyDescent="0.3">
      <c r="A73" s="29"/>
      <c r="B73" s="18" t="s">
        <v>61</v>
      </c>
      <c r="C73" s="19">
        <v>5</v>
      </c>
      <c r="D73" s="19">
        <v>8</v>
      </c>
      <c r="E73" s="20">
        <f t="shared" si="7"/>
        <v>40</v>
      </c>
      <c r="F73" s="20">
        <f t="shared" si="8"/>
        <v>480</v>
      </c>
      <c r="G73" s="19">
        <v>240</v>
      </c>
      <c r="H73" s="19">
        <v>240</v>
      </c>
      <c r="I73" s="21">
        <v>0.5</v>
      </c>
      <c r="J73" s="21">
        <v>0.87680000000000002</v>
      </c>
      <c r="K73" s="22">
        <v>9227</v>
      </c>
      <c r="L73" s="23">
        <v>10523</v>
      </c>
      <c r="M73" s="23">
        <v>45402</v>
      </c>
      <c r="N73" s="24">
        <f>SUM(N71:N72)</f>
        <v>15283.95</v>
      </c>
      <c r="O73" s="25">
        <f t="shared" si="9"/>
        <v>382.09875</v>
      </c>
      <c r="P73" s="26">
        <f t="shared" si="10"/>
        <v>46.134999999999998</v>
      </c>
      <c r="Q73" s="27">
        <f t="shared" si="11"/>
        <v>1.153375</v>
      </c>
      <c r="R73" s="27">
        <f t="shared" si="12"/>
        <v>1910.4937500000001</v>
      </c>
      <c r="S73" s="28"/>
    </row>
    <row r="74" spans="1:19" x14ac:dyDescent="0.3">
      <c r="A74" s="29" t="s">
        <v>156</v>
      </c>
      <c r="B74" s="18" t="s">
        <v>157</v>
      </c>
      <c r="C74" s="19"/>
      <c r="D74" s="19"/>
      <c r="E74" s="20">
        <f t="shared" si="7"/>
        <v>0</v>
      </c>
      <c r="F74" s="20">
        <f t="shared" si="8"/>
        <v>0</v>
      </c>
      <c r="G74" s="19"/>
      <c r="H74" s="19"/>
      <c r="I74" s="21"/>
      <c r="J74" s="21"/>
      <c r="K74" s="22"/>
      <c r="L74" s="23"/>
      <c r="M74" s="23"/>
      <c r="N74" s="24">
        <v>38550.050000000003</v>
      </c>
      <c r="O74" s="25" t="e">
        <f t="shared" si="9"/>
        <v>#DIV/0!</v>
      </c>
      <c r="P74" s="26" t="e">
        <f t="shared" si="10"/>
        <v>#DIV/0!</v>
      </c>
      <c r="Q74" s="27" t="e">
        <f t="shared" si="11"/>
        <v>#DIV/0!</v>
      </c>
      <c r="R74" s="27" t="e">
        <f t="shared" si="12"/>
        <v>#DIV/0!</v>
      </c>
      <c r="S74" s="28"/>
    </row>
    <row r="75" spans="1:19" x14ac:dyDescent="0.3">
      <c r="A75" s="29"/>
      <c r="B75" s="18" t="s">
        <v>61</v>
      </c>
      <c r="C75" s="19">
        <v>5</v>
      </c>
      <c r="D75" s="19">
        <v>10</v>
      </c>
      <c r="E75" s="20">
        <f t="shared" si="7"/>
        <v>50</v>
      </c>
      <c r="F75" s="20">
        <f t="shared" si="8"/>
        <v>600</v>
      </c>
      <c r="G75" s="19">
        <v>110</v>
      </c>
      <c r="H75" s="19">
        <v>490</v>
      </c>
      <c r="I75" s="21">
        <v>0.81669999999999998</v>
      </c>
      <c r="J75" s="21">
        <v>0.94710000000000005</v>
      </c>
      <c r="K75" s="22">
        <v>19013</v>
      </c>
      <c r="L75" s="23">
        <v>20076</v>
      </c>
      <c r="M75" s="23">
        <v>0</v>
      </c>
      <c r="N75" s="24">
        <f>SUM(N74)</f>
        <v>38550.050000000003</v>
      </c>
      <c r="O75" s="25">
        <f t="shared" si="9"/>
        <v>771.00100000000009</v>
      </c>
      <c r="P75" s="26">
        <f t="shared" si="10"/>
        <v>76.052000000000007</v>
      </c>
      <c r="Q75" s="27">
        <f t="shared" si="11"/>
        <v>1.9013</v>
      </c>
      <c r="R75" s="27">
        <f t="shared" si="12"/>
        <v>3855.0050000000001</v>
      </c>
      <c r="S75" s="28"/>
    </row>
    <row r="76" spans="1:19" x14ac:dyDescent="0.3">
      <c r="A76" s="29">
        <v>18</v>
      </c>
      <c r="B76" s="18" t="s">
        <v>160</v>
      </c>
      <c r="C76" s="19"/>
      <c r="D76" s="19"/>
      <c r="E76" s="20">
        <f t="shared" si="7"/>
        <v>0</v>
      </c>
      <c r="F76" s="20">
        <f t="shared" si="8"/>
        <v>0</v>
      </c>
      <c r="G76" s="19"/>
      <c r="H76" s="19"/>
      <c r="I76" s="21"/>
      <c r="J76" s="21"/>
      <c r="K76" s="22"/>
      <c r="L76" s="23"/>
      <c r="M76" s="23"/>
      <c r="N76" s="24">
        <v>13339.9</v>
      </c>
      <c r="O76" s="25" t="e">
        <f t="shared" si="9"/>
        <v>#DIV/0!</v>
      </c>
      <c r="P76" s="26" t="e">
        <f t="shared" si="10"/>
        <v>#DIV/0!</v>
      </c>
      <c r="Q76" s="27" t="e">
        <f t="shared" si="11"/>
        <v>#DIV/0!</v>
      </c>
      <c r="R76" s="27" t="e">
        <f t="shared" si="12"/>
        <v>#DIV/0!</v>
      </c>
      <c r="S76" s="28"/>
    </row>
    <row r="77" spans="1:19" x14ac:dyDescent="0.3">
      <c r="A77" s="29"/>
      <c r="B77" s="18" t="s">
        <v>161</v>
      </c>
      <c r="C77" s="19"/>
      <c r="D77" s="19"/>
      <c r="E77" s="20">
        <f t="shared" si="7"/>
        <v>0</v>
      </c>
      <c r="F77" s="20">
        <f t="shared" si="8"/>
        <v>0</v>
      </c>
      <c r="G77" s="19"/>
      <c r="H77" s="19"/>
      <c r="I77" s="21"/>
      <c r="J77" s="21"/>
      <c r="K77" s="22"/>
      <c r="L77" s="23"/>
      <c r="M77" s="23"/>
      <c r="N77" s="24">
        <v>8008</v>
      </c>
      <c r="O77" s="25" t="e">
        <f t="shared" si="9"/>
        <v>#DIV/0!</v>
      </c>
      <c r="P77" s="26" t="e">
        <f t="shared" si="10"/>
        <v>#DIV/0!</v>
      </c>
      <c r="Q77" s="27" t="e">
        <f t="shared" si="11"/>
        <v>#DIV/0!</v>
      </c>
      <c r="R77" s="27" t="e">
        <f t="shared" si="12"/>
        <v>#DIV/0!</v>
      </c>
      <c r="S77" s="28"/>
    </row>
    <row r="78" spans="1:19" x14ac:dyDescent="0.3">
      <c r="A78" s="29"/>
      <c r="B78" s="18" t="s">
        <v>162</v>
      </c>
      <c r="C78" s="19">
        <v>5</v>
      </c>
      <c r="D78" s="19">
        <v>8</v>
      </c>
      <c r="E78" s="20">
        <f t="shared" si="7"/>
        <v>40</v>
      </c>
      <c r="F78" s="20">
        <f t="shared" si="8"/>
        <v>480</v>
      </c>
      <c r="G78" s="19">
        <v>180</v>
      </c>
      <c r="H78" s="19">
        <v>300</v>
      </c>
      <c r="I78" s="21">
        <v>0.625</v>
      </c>
      <c r="J78" s="21">
        <v>0.9143</v>
      </c>
      <c r="K78" s="22">
        <v>14984</v>
      </c>
      <c r="L78" s="23">
        <v>16389</v>
      </c>
      <c r="M78" s="23">
        <v>23977</v>
      </c>
      <c r="N78" s="24">
        <f>SUM(N76:N77)</f>
        <v>21347.9</v>
      </c>
      <c r="O78" s="25">
        <f t="shared" si="9"/>
        <v>533.69749999999999</v>
      </c>
      <c r="P78" s="26">
        <f t="shared" si="10"/>
        <v>74.92</v>
      </c>
      <c r="Q78" s="27">
        <f t="shared" si="11"/>
        <v>1.873</v>
      </c>
      <c r="R78" s="27">
        <f t="shared" si="12"/>
        <v>2668.4875000000002</v>
      </c>
      <c r="S78" s="28"/>
    </row>
    <row r="79" spans="1:19" x14ac:dyDescent="0.3">
      <c r="A79" s="29" t="s">
        <v>165</v>
      </c>
      <c r="B79" s="18" t="s">
        <v>161</v>
      </c>
      <c r="C79" s="19"/>
      <c r="D79" s="19"/>
      <c r="E79" s="20">
        <f t="shared" si="7"/>
        <v>0</v>
      </c>
      <c r="F79" s="20">
        <f t="shared" si="8"/>
        <v>0</v>
      </c>
      <c r="G79" s="19"/>
      <c r="H79" s="19"/>
      <c r="I79" s="21"/>
      <c r="J79" s="21"/>
      <c r="K79" s="22"/>
      <c r="L79" s="23"/>
      <c r="M79" s="23"/>
      <c r="N79" s="24">
        <v>25792</v>
      </c>
      <c r="O79" s="25" t="e">
        <f t="shared" si="9"/>
        <v>#DIV/0!</v>
      </c>
      <c r="P79" s="26" t="e">
        <f t="shared" si="10"/>
        <v>#DIV/0!</v>
      </c>
      <c r="Q79" s="27" t="e">
        <f t="shared" si="11"/>
        <v>#DIV/0!</v>
      </c>
      <c r="R79" s="27" t="e">
        <f t="shared" si="12"/>
        <v>#DIV/0!</v>
      </c>
      <c r="S79" s="28"/>
    </row>
    <row r="80" spans="1:19" x14ac:dyDescent="0.3">
      <c r="A80" s="29"/>
      <c r="B80" s="18" t="s">
        <v>166</v>
      </c>
      <c r="C80" s="19"/>
      <c r="D80" s="19"/>
      <c r="E80" s="20">
        <f t="shared" si="7"/>
        <v>0</v>
      </c>
      <c r="F80" s="20">
        <f t="shared" si="8"/>
        <v>0</v>
      </c>
      <c r="G80" s="19"/>
      <c r="H80" s="19"/>
      <c r="I80" s="21"/>
      <c r="J80" s="21"/>
      <c r="K80" s="22"/>
      <c r="L80" s="23"/>
      <c r="M80" s="23"/>
      <c r="N80" s="24">
        <v>8280</v>
      </c>
      <c r="O80" s="25" t="e">
        <f t="shared" si="9"/>
        <v>#DIV/0!</v>
      </c>
      <c r="P80" s="26" t="e">
        <f t="shared" si="10"/>
        <v>#DIV/0!</v>
      </c>
      <c r="Q80" s="27" t="e">
        <f t="shared" si="11"/>
        <v>#DIV/0!</v>
      </c>
      <c r="R80" s="27" t="e">
        <f t="shared" si="12"/>
        <v>#DIV/0!</v>
      </c>
      <c r="S80" s="28"/>
    </row>
    <row r="81" spans="1:19" x14ac:dyDescent="0.3">
      <c r="A81" s="29"/>
      <c r="B81" s="18" t="s">
        <v>61</v>
      </c>
      <c r="C81" s="19">
        <v>5</v>
      </c>
      <c r="D81" s="19">
        <v>10</v>
      </c>
      <c r="E81" s="20">
        <f t="shared" si="7"/>
        <v>50</v>
      </c>
      <c r="F81" s="20">
        <f t="shared" si="8"/>
        <v>600</v>
      </c>
      <c r="G81" s="19">
        <v>100</v>
      </c>
      <c r="H81" s="19">
        <v>500</v>
      </c>
      <c r="I81" s="21">
        <v>0.83330000000000004</v>
      </c>
      <c r="J81" s="21">
        <v>0.92359999999999998</v>
      </c>
      <c r="K81" s="22">
        <v>34567</v>
      </c>
      <c r="L81" s="23">
        <v>37428</v>
      </c>
      <c r="M81" s="23">
        <v>0</v>
      </c>
      <c r="N81" s="24">
        <f>SUM(N79:N80)</f>
        <v>34072</v>
      </c>
      <c r="O81" s="25">
        <f t="shared" si="9"/>
        <v>681.44</v>
      </c>
      <c r="P81" s="26">
        <f t="shared" si="10"/>
        <v>138.268</v>
      </c>
      <c r="Q81" s="27">
        <f t="shared" si="11"/>
        <v>3.4566999999999997</v>
      </c>
      <c r="R81" s="27">
        <f t="shared" si="12"/>
        <v>3407.2</v>
      </c>
      <c r="S81" s="28"/>
    </row>
    <row r="82" spans="1:19" x14ac:dyDescent="0.3">
      <c r="A82" s="29">
        <v>19</v>
      </c>
      <c r="B82" s="18" t="s">
        <v>171</v>
      </c>
      <c r="C82" s="19"/>
      <c r="D82" s="19"/>
      <c r="E82" s="20">
        <f t="shared" si="7"/>
        <v>0</v>
      </c>
      <c r="F82" s="20">
        <f t="shared" si="8"/>
        <v>0</v>
      </c>
      <c r="G82" s="19"/>
      <c r="H82" s="19"/>
      <c r="I82" s="21"/>
      <c r="J82" s="21"/>
      <c r="K82" s="22"/>
      <c r="L82" s="23"/>
      <c r="M82" s="23"/>
      <c r="N82" s="24">
        <v>2242.5</v>
      </c>
      <c r="O82" s="25" t="e">
        <f t="shared" si="9"/>
        <v>#DIV/0!</v>
      </c>
      <c r="P82" s="26" t="e">
        <f t="shared" si="10"/>
        <v>#DIV/0!</v>
      </c>
      <c r="Q82" s="27" t="e">
        <f t="shared" si="11"/>
        <v>#DIV/0!</v>
      </c>
      <c r="R82" s="27" t="e">
        <f t="shared" si="12"/>
        <v>#DIV/0!</v>
      </c>
      <c r="S82" s="28"/>
    </row>
    <row r="83" spans="1:19" x14ac:dyDescent="0.3">
      <c r="A83" s="29"/>
      <c r="B83" s="18" t="s">
        <v>172</v>
      </c>
      <c r="C83" s="19"/>
      <c r="D83" s="19"/>
      <c r="E83" s="20">
        <f t="shared" si="7"/>
        <v>0</v>
      </c>
      <c r="F83" s="20">
        <f t="shared" si="8"/>
        <v>0</v>
      </c>
      <c r="G83" s="19"/>
      <c r="H83" s="19"/>
      <c r="I83" s="21"/>
      <c r="J83" s="21"/>
      <c r="K83" s="22"/>
      <c r="L83" s="23"/>
      <c r="M83" s="23"/>
      <c r="N83" s="24">
        <v>8073</v>
      </c>
      <c r="O83" s="25" t="e">
        <f t="shared" si="9"/>
        <v>#DIV/0!</v>
      </c>
      <c r="P83" s="26" t="e">
        <f t="shared" si="10"/>
        <v>#DIV/0!</v>
      </c>
      <c r="Q83" s="27" t="e">
        <f t="shared" si="11"/>
        <v>#DIV/0!</v>
      </c>
      <c r="R83" s="27" t="e">
        <f t="shared" si="12"/>
        <v>#DIV/0!</v>
      </c>
      <c r="S83" s="28"/>
    </row>
    <row r="84" spans="1:19" x14ac:dyDescent="0.3">
      <c r="A84" s="29"/>
      <c r="B84" s="18" t="s">
        <v>173</v>
      </c>
      <c r="C84" s="19"/>
      <c r="D84" s="19"/>
      <c r="E84" s="20">
        <f t="shared" si="7"/>
        <v>0</v>
      </c>
      <c r="F84" s="20">
        <f t="shared" si="8"/>
        <v>0</v>
      </c>
      <c r="G84" s="19"/>
      <c r="H84" s="19"/>
      <c r="I84" s="21"/>
      <c r="J84" s="21"/>
      <c r="K84" s="22"/>
      <c r="L84" s="23"/>
      <c r="M84" s="23"/>
      <c r="N84" s="24">
        <v>1196</v>
      </c>
      <c r="O84" s="25" t="e">
        <f t="shared" si="9"/>
        <v>#DIV/0!</v>
      </c>
      <c r="P84" s="26" t="e">
        <f t="shared" si="10"/>
        <v>#DIV/0!</v>
      </c>
      <c r="Q84" s="27" t="e">
        <f t="shared" si="11"/>
        <v>#DIV/0!</v>
      </c>
      <c r="R84" s="27" t="e">
        <f t="shared" si="12"/>
        <v>#DIV/0!</v>
      </c>
      <c r="S84" s="28"/>
    </row>
    <row r="85" spans="1:19" x14ac:dyDescent="0.3">
      <c r="A85" s="29"/>
      <c r="B85" s="18" t="s">
        <v>61</v>
      </c>
      <c r="C85" s="19">
        <v>5</v>
      </c>
      <c r="D85" s="19">
        <v>8</v>
      </c>
      <c r="E85" s="20">
        <f t="shared" si="7"/>
        <v>40</v>
      </c>
      <c r="F85" s="20">
        <f t="shared" si="8"/>
        <v>480</v>
      </c>
      <c r="G85" s="19">
        <v>200</v>
      </c>
      <c r="H85" s="19">
        <v>280</v>
      </c>
      <c r="I85" s="21">
        <v>0.58330000000000004</v>
      </c>
      <c r="J85" s="21">
        <v>0.78769999999999996</v>
      </c>
      <c r="K85" s="22">
        <v>12905</v>
      </c>
      <c r="L85" s="23">
        <v>16384</v>
      </c>
      <c r="M85" s="23">
        <v>42001</v>
      </c>
      <c r="N85" s="24">
        <f>SUM(N82:N84)</f>
        <v>11511.5</v>
      </c>
      <c r="O85" s="25">
        <f t="shared" si="9"/>
        <v>287.78750000000002</v>
      </c>
      <c r="P85" s="26">
        <f t="shared" si="10"/>
        <v>64.525000000000006</v>
      </c>
      <c r="Q85" s="27">
        <f t="shared" si="11"/>
        <v>1.6131249999999999</v>
      </c>
      <c r="R85" s="27">
        <f t="shared" si="12"/>
        <v>1438.9375</v>
      </c>
      <c r="S85" s="28"/>
    </row>
    <row r="86" spans="1:19" x14ac:dyDescent="0.3">
      <c r="A86" s="29" t="s">
        <v>176</v>
      </c>
      <c r="B86" s="18" t="s">
        <v>177</v>
      </c>
      <c r="C86" s="19"/>
      <c r="D86" s="19"/>
      <c r="E86" s="20">
        <f t="shared" si="7"/>
        <v>0</v>
      </c>
      <c r="F86" s="20">
        <f t="shared" si="8"/>
        <v>0</v>
      </c>
      <c r="G86" s="19"/>
      <c r="H86" s="19"/>
      <c r="I86" s="21"/>
      <c r="J86" s="21"/>
      <c r="K86" s="22"/>
      <c r="L86" s="23"/>
      <c r="M86" s="23"/>
      <c r="N86" s="24">
        <v>7176</v>
      </c>
      <c r="O86" s="25" t="e">
        <f t="shared" si="9"/>
        <v>#DIV/0!</v>
      </c>
      <c r="P86" s="26" t="e">
        <f t="shared" si="10"/>
        <v>#DIV/0!</v>
      </c>
      <c r="Q86" s="27" t="e">
        <f t="shared" si="11"/>
        <v>#DIV/0!</v>
      </c>
      <c r="R86" s="27" t="e">
        <f t="shared" si="12"/>
        <v>#DIV/0!</v>
      </c>
      <c r="S86" s="28"/>
    </row>
    <row r="87" spans="1:19" x14ac:dyDescent="0.3">
      <c r="A87" s="29"/>
      <c r="B87" s="18" t="s">
        <v>177</v>
      </c>
      <c r="C87" s="19"/>
      <c r="D87" s="19"/>
      <c r="E87" s="20">
        <f t="shared" si="7"/>
        <v>0</v>
      </c>
      <c r="F87" s="20">
        <f t="shared" si="8"/>
        <v>0</v>
      </c>
      <c r="G87" s="19"/>
      <c r="H87" s="19"/>
      <c r="I87" s="21"/>
      <c r="J87" s="21"/>
      <c r="K87" s="22"/>
      <c r="L87" s="23"/>
      <c r="M87" s="23"/>
      <c r="N87" s="24">
        <v>19136</v>
      </c>
      <c r="O87" s="25" t="e">
        <f t="shared" si="9"/>
        <v>#DIV/0!</v>
      </c>
      <c r="P87" s="26" t="e">
        <f t="shared" si="10"/>
        <v>#DIV/0!</v>
      </c>
      <c r="Q87" s="27" t="e">
        <f t="shared" si="11"/>
        <v>#DIV/0!</v>
      </c>
      <c r="R87" s="27" t="e">
        <f t="shared" si="12"/>
        <v>#DIV/0!</v>
      </c>
      <c r="S87" s="28"/>
    </row>
    <row r="88" spans="1:19" x14ac:dyDescent="0.3">
      <c r="A88" s="29"/>
      <c r="B88" s="18" t="s">
        <v>61</v>
      </c>
      <c r="C88" s="19">
        <v>5</v>
      </c>
      <c r="D88" s="19">
        <v>10</v>
      </c>
      <c r="E88" s="20">
        <f t="shared" si="7"/>
        <v>50</v>
      </c>
      <c r="F88" s="20">
        <f t="shared" si="8"/>
        <v>600</v>
      </c>
      <c r="G88" s="19">
        <v>170</v>
      </c>
      <c r="H88" s="19">
        <v>430</v>
      </c>
      <c r="I88" s="21">
        <v>0.7167</v>
      </c>
      <c r="J88" s="21">
        <v>0.8861</v>
      </c>
      <c r="K88" s="22">
        <v>27615</v>
      </c>
      <c r="L88" s="23">
        <v>31166</v>
      </c>
      <c r="M88" s="23">
        <v>0</v>
      </c>
      <c r="N88" s="24">
        <f>SUM(N86:N87)</f>
        <v>26312</v>
      </c>
      <c r="O88" s="25">
        <f t="shared" si="9"/>
        <v>526.24</v>
      </c>
      <c r="P88" s="26">
        <f t="shared" si="10"/>
        <v>110.46</v>
      </c>
      <c r="Q88" s="27">
        <f t="shared" si="11"/>
        <v>2.7614999999999998</v>
      </c>
      <c r="R88" s="27">
        <f t="shared" si="12"/>
        <v>2631.2</v>
      </c>
      <c r="S88" s="28"/>
    </row>
    <row r="89" spans="1:19" x14ac:dyDescent="0.3">
      <c r="A89" s="29">
        <v>20</v>
      </c>
      <c r="B89" s="18" t="s">
        <v>181</v>
      </c>
      <c r="C89" s="19"/>
      <c r="D89" s="19"/>
      <c r="E89" s="20">
        <f t="shared" si="7"/>
        <v>0</v>
      </c>
      <c r="F89" s="20">
        <f t="shared" si="8"/>
        <v>0</v>
      </c>
      <c r="G89" s="19"/>
      <c r="H89" s="19"/>
      <c r="I89" s="21"/>
      <c r="J89" s="21"/>
      <c r="K89" s="22"/>
      <c r="L89" s="23"/>
      <c r="M89" s="23"/>
      <c r="N89" s="24">
        <v>10601.5</v>
      </c>
      <c r="O89" s="25" t="e">
        <f>N89/E89</f>
        <v>#DIV/0!</v>
      </c>
      <c r="P89" s="26" t="e">
        <f>((K89*200000)/E89)/1000000</f>
        <v>#DIV/0!</v>
      </c>
      <c r="Q89" s="27" t="e">
        <f>(K89/D89)/1000</f>
        <v>#DIV/0!</v>
      </c>
      <c r="R89" s="27" t="e">
        <f>N89/D89</f>
        <v>#DIV/0!</v>
      </c>
      <c r="S89" s="28"/>
    </row>
    <row r="90" spans="1:19" x14ac:dyDescent="0.3">
      <c r="A90" s="29"/>
      <c r="B90" s="18" t="s">
        <v>61</v>
      </c>
      <c r="C90" s="19">
        <v>5</v>
      </c>
      <c r="D90" s="19">
        <v>8</v>
      </c>
      <c r="E90" s="20">
        <f t="shared" si="7"/>
        <v>40</v>
      </c>
      <c r="F90" s="20">
        <f t="shared" si="8"/>
        <v>480</v>
      </c>
      <c r="G90" s="19">
        <v>60</v>
      </c>
      <c r="H90" s="19">
        <v>420</v>
      </c>
      <c r="I90" s="21">
        <v>0.875</v>
      </c>
      <c r="J90" s="21">
        <v>0.8034</v>
      </c>
      <c r="K90" s="22">
        <v>11127</v>
      </c>
      <c r="L90" s="23">
        <v>13849</v>
      </c>
      <c r="M90" s="23">
        <v>41564</v>
      </c>
      <c r="N90" s="24">
        <f>SUM(N89)</f>
        <v>10601.5</v>
      </c>
      <c r="O90" s="25">
        <f t="shared" ref="O90:O95" si="13">N90/E90</f>
        <v>265.03750000000002</v>
      </c>
      <c r="P90" s="26">
        <f t="shared" ref="P90:P95" si="14">((K90*200000)/E90)/1000000</f>
        <v>55.634999999999998</v>
      </c>
      <c r="Q90" s="27">
        <f t="shared" ref="Q90:Q95" si="15">(K90/D90)/1000</f>
        <v>1.3908750000000001</v>
      </c>
      <c r="R90" s="27">
        <f t="shared" ref="R90:R95" si="16">N90/D90</f>
        <v>1325.1875</v>
      </c>
      <c r="S90" s="28"/>
    </row>
    <row r="91" spans="1:19" x14ac:dyDescent="0.3">
      <c r="A91" s="29" t="s">
        <v>182</v>
      </c>
      <c r="B91" s="18" t="s">
        <v>183</v>
      </c>
      <c r="C91" s="19"/>
      <c r="D91" s="19"/>
      <c r="E91" s="20">
        <f t="shared" si="7"/>
        <v>0</v>
      </c>
      <c r="F91" s="20">
        <f t="shared" si="8"/>
        <v>0</v>
      </c>
      <c r="G91" s="19"/>
      <c r="H91" s="19"/>
      <c r="I91" s="21"/>
      <c r="J91" s="21"/>
      <c r="K91" s="22"/>
      <c r="L91" s="23"/>
      <c r="M91" s="23"/>
      <c r="N91" s="24">
        <v>4593.45</v>
      </c>
      <c r="O91" s="25" t="e">
        <f t="shared" si="13"/>
        <v>#DIV/0!</v>
      </c>
      <c r="P91" s="26" t="e">
        <f t="shared" si="14"/>
        <v>#DIV/0!</v>
      </c>
      <c r="Q91" s="27" t="e">
        <f t="shared" si="15"/>
        <v>#DIV/0!</v>
      </c>
      <c r="R91" s="27" t="e">
        <f t="shared" si="16"/>
        <v>#DIV/0!</v>
      </c>
      <c r="S91" s="28"/>
    </row>
    <row r="92" spans="1:19" x14ac:dyDescent="0.3">
      <c r="A92" s="29"/>
      <c r="B92" s="18" t="s">
        <v>184</v>
      </c>
      <c r="C92" s="19">
        <v>5</v>
      </c>
      <c r="D92" s="19">
        <v>10</v>
      </c>
      <c r="E92" s="20">
        <f t="shared" si="7"/>
        <v>50</v>
      </c>
      <c r="F92" s="20">
        <f t="shared" si="8"/>
        <v>600</v>
      </c>
      <c r="G92" s="19">
        <v>170</v>
      </c>
      <c r="H92" s="19">
        <v>430</v>
      </c>
      <c r="I92" s="21">
        <v>0.7167</v>
      </c>
      <c r="J92" s="21">
        <v>0.8528</v>
      </c>
      <c r="K92" s="22">
        <v>2401</v>
      </c>
      <c r="L92" s="23">
        <v>2816</v>
      </c>
      <c r="M92" s="23">
        <v>0</v>
      </c>
      <c r="N92" s="24">
        <f>SUM(N91)</f>
        <v>4593.45</v>
      </c>
      <c r="O92" s="25">
        <f t="shared" si="13"/>
        <v>91.869</v>
      </c>
      <c r="P92" s="26">
        <f t="shared" si="14"/>
        <v>9.6039999999999992</v>
      </c>
      <c r="Q92" s="27">
        <f t="shared" si="15"/>
        <v>0.24010000000000001</v>
      </c>
      <c r="R92" s="27">
        <f t="shared" si="16"/>
        <v>459.34499999999997</v>
      </c>
      <c r="S92" s="28"/>
    </row>
    <row r="93" spans="1:19" x14ac:dyDescent="0.3">
      <c r="A93" s="29">
        <v>25</v>
      </c>
      <c r="B93" s="18" t="s">
        <v>187</v>
      </c>
      <c r="C93" s="19"/>
      <c r="D93" s="19"/>
      <c r="E93" s="20">
        <f t="shared" si="7"/>
        <v>0</v>
      </c>
      <c r="F93" s="20">
        <f t="shared" si="8"/>
        <v>0</v>
      </c>
      <c r="G93" s="19"/>
      <c r="H93" s="19"/>
      <c r="I93" s="21"/>
      <c r="J93" s="21"/>
      <c r="K93" s="22"/>
      <c r="L93" s="23"/>
      <c r="M93" s="23"/>
      <c r="N93" s="24">
        <v>15865.2</v>
      </c>
      <c r="O93" s="25" t="e">
        <f t="shared" si="13"/>
        <v>#DIV/0!</v>
      </c>
      <c r="P93" s="26" t="e">
        <f t="shared" si="14"/>
        <v>#DIV/0!</v>
      </c>
      <c r="Q93" s="27" t="e">
        <f t="shared" si="15"/>
        <v>#DIV/0!</v>
      </c>
      <c r="R93" s="27" t="e">
        <f t="shared" si="16"/>
        <v>#DIV/0!</v>
      </c>
      <c r="S93" s="28"/>
    </row>
    <row r="94" spans="1:19" x14ac:dyDescent="0.3">
      <c r="A94" s="29"/>
      <c r="B94" s="18" t="s">
        <v>188</v>
      </c>
      <c r="C94" s="19"/>
      <c r="D94" s="19"/>
      <c r="E94" s="20">
        <f t="shared" si="7"/>
        <v>0</v>
      </c>
      <c r="F94" s="20">
        <f t="shared" si="8"/>
        <v>0</v>
      </c>
      <c r="G94" s="19"/>
      <c r="H94" s="19"/>
      <c r="I94" s="21"/>
      <c r="J94" s="21"/>
      <c r="K94" s="22"/>
      <c r="L94" s="23"/>
      <c r="M94" s="23"/>
      <c r="N94" s="24">
        <v>4104</v>
      </c>
      <c r="O94" s="25" t="e">
        <f t="shared" si="13"/>
        <v>#DIV/0!</v>
      </c>
      <c r="P94" s="26" t="e">
        <f t="shared" si="14"/>
        <v>#DIV/0!</v>
      </c>
      <c r="Q94" s="27" t="e">
        <f t="shared" si="15"/>
        <v>#DIV/0!</v>
      </c>
      <c r="R94" s="27" t="e">
        <f t="shared" si="16"/>
        <v>#DIV/0!</v>
      </c>
      <c r="S94" s="28"/>
    </row>
    <row r="95" spans="1:19" x14ac:dyDescent="0.3">
      <c r="A95" s="29"/>
      <c r="B95" s="18" t="s">
        <v>61</v>
      </c>
      <c r="C95" s="19">
        <v>5</v>
      </c>
      <c r="D95" s="19">
        <v>8</v>
      </c>
      <c r="E95" s="20">
        <f t="shared" si="7"/>
        <v>40</v>
      </c>
      <c r="F95" s="20">
        <f t="shared" si="8"/>
        <v>480</v>
      </c>
      <c r="G95" s="19">
        <v>210</v>
      </c>
      <c r="H95" s="19">
        <v>270</v>
      </c>
      <c r="I95" s="21">
        <v>0.5625</v>
      </c>
      <c r="J95" s="21">
        <v>0.95830000000000004</v>
      </c>
      <c r="K95" s="22">
        <v>11241</v>
      </c>
      <c r="L95" s="23">
        <v>11730</v>
      </c>
      <c r="M95" s="23">
        <v>21410</v>
      </c>
      <c r="N95" s="24">
        <f>SUM(N93:N94)</f>
        <v>19969.2</v>
      </c>
      <c r="O95" s="25">
        <f t="shared" si="13"/>
        <v>499.23</v>
      </c>
      <c r="P95" s="26">
        <f t="shared" si="14"/>
        <v>56.204999999999998</v>
      </c>
      <c r="Q95" s="27">
        <f t="shared" si="15"/>
        <v>1.405125</v>
      </c>
      <c r="R95" s="27">
        <f t="shared" si="16"/>
        <v>2496.15</v>
      </c>
      <c r="S95" s="28"/>
    </row>
    <row r="96" spans="1:19" x14ac:dyDescent="0.3">
      <c r="A96" s="29" t="s">
        <v>189</v>
      </c>
      <c r="B96" s="18" t="s">
        <v>190</v>
      </c>
      <c r="C96" s="19"/>
      <c r="D96" s="19"/>
      <c r="E96" s="20">
        <f t="shared" si="7"/>
        <v>0</v>
      </c>
      <c r="F96" s="20">
        <f t="shared" si="8"/>
        <v>0</v>
      </c>
      <c r="G96" s="19"/>
      <c r="H96" s="19"/>
      <c r="I96" s="21"/>
      <c r="J96" s="21"/>
      <c r="K96" s="22"/>
      <c r="L96" s="23"/>
      <c r="M96" s="23"/>
      <c r="N96" s="24">
        <v>2190</v>
      </c>
      <c r="O96" s="25" t="e">
        <f t="shared" ref="O96:O137" si="17">N96/E96</f>
        <v>#DIV/0!</v>
      </c>
      <c r="P96" s="26" t="e">
        <f t="shared" ref="P96:P137" si="18">((K96*200000)/E96)/1000000</f>
        <v>#DIV/0!</v>
      </c>
      <c r="Q96" s="27" t="e">
        <f t="shared" ref="Q96:Q137" si="19">(K96/D96)/1000</f>
        <v>#DIV/0!</v>
      </c>
      <c r="R96" s="27" t="e">
        <f t="shared" ref="R96:R137" si="20">N96/D96</f>
        <v>#DIV/0!</v>
      </c>
      <c r="S96" s="28"/>
    </row>
    <row r="97" spans="1:19" x14ac:dyDescent="0.3">
      <c r="A97" s="29"/>
      <c r="B97" s="18" t="s">
        <v>191</v>
      </c>
      <c r="C97" s="19"/>
      <c r="D97" s="19"/>
      <c r="E97" s="20">
        <f t="shared" si="7"/>
        <v>0</v>
      </c>
      <c r="F97" s="20">
        <f t="shared" si="8"/>
        <v>0</v>
      </c>
      <c r="G97" s="19"/>
      <c r="H97" s="19"/>
      <c r="I97" s="21"/>
      <c r="J97" s="21"/>
      <c r="K97" s="22"/>
      <c r="L97" s="23"/>
      <c r="M97" s="23"/>
      <c r="N97" s="24">
        <v>12045.6</v>
      </c>
      <c r="O97" s="25" t="e">
        <f t="shared" si="17"/>
        <v>#DIV/0!</v>
      </c>
      <c r="P97" s="26" t="e">
        <f t="shared" si="18"/>
        <v>#DIV/0!</v>
      </c>
      <c r="Q97" s="27" t="e">
        <f t="shared" si="19"/>
        <v>#DIV/0!</v>
      </c>
      <c r="R97" s="27" t="e">
        <f t="shared" si="20"/>
        <v>#DIV/0!</v>
      </c>
      <c r="S97" s="28"/>
    </row>
    <row r="98" spans="1:19" x14ac:dyDescent="0.3">
      <c r="A98" s="29"/>
      <c r="B98" s="18" t="s">
        <v>61</v>
      </c>
      <c r="C98" s="19">
        <v>5</v>
      </c>
      <c r="D98" s="19">
        <v>10</v>
      </c>
      <c r="E98" s="20">
        <f t="shared" si="7"/>
        <v>50</v>
      </c>
      <c r="F98" s="20">
        <f t="shared" si="8"/>
        <v>600</v>
      </c>
      <c r="G98" s="19">
        <v>240</v>
      </c>
      <c r="H98" s="19">
        <v>360</v>
      </c>
      <c r="I98" s="21">
        <v>0.6</v>
      </c>
      <c r="J98" s="21">
        <v>0.88460000000000005</v>
      </c>
      <c r="K98" s="22">
        <v>17708</v>
      </c>
      <c r="L98" s="23">
        <v>20018</v>
      </c>
      <c r="M98" s="23">
        <v>0</v>
      </c>
      <c r="N98" s="24">
        <f>SUM(N96:N97)</f>
        <v>14235.6</v>
      </c>
      <c r="O98" s="25">
        <f t="shared" si="17"/>
        <v>284.71199999999999</v>
      </c>
      <c r="P98" s="26">
        <f t="shared" si="18"/>
        <v>70.831999999999994</v>
      </c>
      <c r="Q98" s="27">
        <f t="shared" si="19"/>
        <v>1.7707999999999999</v>
      </c>
      <c r="R98" s="27">
        <f t="shared" si="20"/>
        <v>1423.56</v>
      </c>
      <c r="S98" s="28"/>
    </row>
    <row r="99" spans="1:19" x14ac:dyDescent="0.3">
      <c r="A99" s="29">
        <v>26</v>
      </c>
      <c r="B99" s="18" t="s">
        <v>195</v>
      </c>
      <c r="C99" s="19"/>
      <c r="D99" s="19"/>
      <c r="E99" s="20">
        <f t="shared" si="7"/>
        <v>0</v>
      </c>
      <c r="F99" s="20">
        <f t="shared" si="8"/>
        <v>0</v>
      </c>
      <c r="G99" s="19"/>
      <c r="H99" s="19"/>
      <c r="I99" s="21"/>
      <c r="J99" s="21"/>
      <c r="K99" s="22"/>
      <c r="L99" s="23"/>
      <c r="M99" s="23"/>
      <c r="N99" s="24">
        <v>19980.400000000001</v>
      </c>
      <c r="O99" s="25" t="e">
        <f t="shared" si="17"/>
        <v>#DIV/0!</v>
      </c>
      <c r="P99" s="26" t="e">
        <f t="shared" si="18"/>
        <v>#DIV/0!</v>
      </c>
      <c r="Q99" s="27" t="e">
        <f t="shared" si="19"/>
        <v>#DIV/0!</v>
      </c>
      <c r="R99" s="27" t="e">
        <f t="shared" si="20"/>
        <v>#DIV/0!</v>
      </c>
      <c r="S99" s="28"/>
    </row>
    <row r="100" spans="1:19" x14ac:dyDescent="0.3">
      <c r="A100" s="29"/>
      <c r="B100" s="18" t="s">
        <v>61</v>
      </c>
      <c r="C100" s="19">
        <v>5</v>
      </c>
      <c r="D100" s="19">
        <v>8</v>
      </c>
      <c r="E100" s="20">
        <f t="shared" si="7"/>
        <v>40</v>
      </c>
      <c r="F100" s="20">
        <f t="shared" si="8"/>
        <v>480</v>
      </c>
      <c r="G100" s="19">
        <v>150</v>
      </c>
      <c r="H100" s="19">
        <v>330</v>
      </c>
      <c r="I100" s="21">
        <v>0.6875</v>
      </c>
      <c r="J100" s="21">
        <v>0.85940000000000005</v>
      </c>
      <c r="K100" s="22">
        <v>15846</v>
      </c>
      <c r="L100" s="23">
        <v>18438</v>
      </c>
      <c r="M100" s="23">
        <v>88282</v>
      </c>
      <c r="N100" s="24">
        <f>SUM(N99)</f>
        <v>19980.400000000001</v>
      </c>
      <c r="O100" s="25">
        <f t="shared" si="17"/>
        <v>499.51000000000005</v>
      </c>
      <c r="P100" s="26">
        <f t="shared" si="18"/>
        <v>79.23</v>
      </c>
      <c r="Q100" s="27">
        <f t="shared" si="19"/>
        <v>1.98075</v>
      </c>
      <c r="R100" s="27">
        <f t="shared" si="20"/>
        <v>2497.5500000000002</v>
      </c>
      <c r="S100" s="28"/>
    </row>
    <row r="101" spans="1:19" x14ac:dyDescent="0.3">
      <c r="A101" s="29" t="s">
        <v>197</v>
      </c>
      <c r="B101" s="18" t="s">
        <v>195</v>
      </c>
      <c r="C101" s="19"/>
      <c r="D101" s="19"/>
      <c r="E101" s="20">
        <f t="shared" si="7"/>
        <v>0</v>
      </c>
      <c r="F101" s="20">
        <f t="shared" si="8"/>
        <v>0</v>
      </c>
      <c r="G101" s="19"/>
      <c r="H101" s="19"/>
      <c r="I101" s="21"/>
      <c r="J101" s="21"/>
      <c r="K101" s="22"/>
      <c r="L101" s="23"/>
      <c r="M101" s="23"/>
      <c r="N101" s="24">
        <v>25330.799999999999</v>
      </c>
      <c r="O101" s="25" t="e">
        <f t="shared" si="17"/>
        <v>#DIV/0!</v>
      </c>
      <c r="P101" s="26" t="e">
        <f t="shared" si="18"/>
        <v>#DIV/0!</v>
      </c>
      <c r="Q101" s="27" t="e">
        <f t="shared" si="19"/>
        <v>#DIV/0!</v>
      </c>
      <c r="R101" s="27" t="e">
        <f t="shared" si="20"/>
        <v>#DIV/0!</v>
      </c>
      <c r="S101" s="28"/>
    </row>
    <row r="102" spans="1:19" x14ac:dyDescent="0.3">
      <c r="A102" s="29"/>
      <c r="B102" s="18" t="s">
        <v>198</v>
      </c>
      <c r="C102" s="19">
        <v>5</v>
      </c>
      <c r="D102" s="19">
        <v>10</v>
      </c>
      <c r="E102" s="20">
        <f t="shared" si="7"/>
        <v>50</v>
      </c>
      <c r="F102" s="20">
        <f t="shared" si="8"/>
        <v>600</v>
      </c>
      <c r="G102" s="19">
        <v>200</v>
      </c>
      <c r="H102" s="19">
        <v>400</v>
      </c>
      <c r="I102" s="21">
        <v>0.66669999999999996</v>
      </c>
      <c r="J102" s="21">
        <v>0.89690000000000003</v>
      </c>
      <c r="K102" s="22">
        <v>20089</v>
      </c>
      <c r="L102" s="23">
        <v>22399</v>
      </c>
      <c r="M102" s="23">
        <v>0</v>
      </c>
      <c r="N102" s="24">
        <f>SUM(N101)</f>
        <v>25330.799999999999</v>
      </c>
      <c r="O102" s="25">
        <f t="shared" si="17"/>
        <v>506.61599999999999</v>
      </c>
      <c r="P102" s="26">
        <f t="shared" si="18"/>
        <v>80.355999999999995</v>
      </c>
      <c r="Q102" s="27">
        <f t="shared" si="19"/>
        <v>2.0089000000000001</v>
      </c>
      <c r="R102" s="27">
        <f t="shared" si="20"/>
        <v>2533.08</v>
      </c>
      <c r="S102" s="28"/>
    </row>
    <row r="103" spans="1:19" x14ac:dyDescent="0.3">
      <c r="A103" s="29">
        <v>27</v>
      </c>
      <c r="B103" s="18" t="s">
        <v>202</v>
      </c>
      <c r="C103" s="19"/>
      <c r="D103" s="19"/>
      <c r="E103" s="20">
        <f t="shared" si="7"/>
        <v>0</v>
      </c>
      <c r="F103" s="20">
        <f t="shared" si="8"/>
        <v>0</v>
      </c>
      <c r="G103" s="19"/>
      <c r="H103" s="19"/>
      <c r="I103" s="21"/>
      <c r="J103" s="21"/>
      <c r="K103" s="22"/>
      <c r="L103" s="23"/>
      <c r="M103" s="23"/>
      <c r="N103" s="24">
        <v>4826</v>
      </c>
      <c r="O103" s="25" t="e">
        <f t="shared" si="17"/>
        <v>#DIV/0!</v>
      </c>
      <c r="P103" s="26" t="e">
        <f t="shared" si="18"/>
        <v>#DIV/0!</v>
      </c>
      <c r="Q103" s="27" t="e">
        <f t="shared" si="19"/>
        <v>#DIV/0!</v>
      </c>
      <c r="R103" s="27" t="e">
        <f t="shared" si="20"/>
        <v>#DIV/0!</v>
      </c>
      <c r="S103" s="28"/>
    </row>
    <row r="104" spans="1:19" x14ac:dyDescent="0.3">
      <c r="A104" s="29"/>
      <c r="B104" s="18" t="s">
        <v>83</v>
      </c>
      <c r="C104" s="19"/>
      <c r="D104" s="19"/>
      <c r="E104" s="20">
        <f t="shared" si="7"/>
        <v>0</v>
      </c>
      <c r="F104" s="20">
        <f t="shared" si="8"/>
        <v>0</v>
      </c>
      <c r="G104" s="19"/>
      <c r="H104" s="19"/>
      <c r="I104" s="21"/>
      <c r="J104" s="21"/>
      <c r="K104" s="22"/>
      <c r="L104" s="23"/>
      <c r="M104" s="23"/>
      <c r="N104" s="24">
        <v>2186.88</v>
      </c>
      <c r="O104" s="25" t="e">
        <f t="shared" si="17"/>
        <v>#DIV/0!</v>
      </c>
      <c r="P104" s="26" t="e">
        <f t="shared" si="18"/>
        <v>#DIV/0!</v>
      </c>
      <c r="Q104" s="27" t="e">
        <f t="shared" si="19"/>
        <v>#DIV/0!</v>
      </c>
      <c r="R104" s="27" t="e">
        <f t="shared" si="20"/>
        <v>#DIV/0!</v>
      </c>
      <c r="S104" s="28"/>
    </row>
    <row r="105" spans="1:19" x14ac:dyDescent="0.3">
      <c r="A105" s="29"/>
      <c r="B105" s="18" t="s">
        <v>61</v>
      </c>
      <c r="C105" s="19">
        <v>5</v>
      </c>
      <c r="D105" s="19">
        <v>8</v>
      </c>
      <c r="E105" s="20">
        <f t="shared" si="7"/>
        <v>40</v>
      </c>
      <c r="F105" s="20">
        <f t="shared" si="8"/>
        <v>480</v>
      </c>
      <c r="G105" s="19">
        <v>320</v>
      </c>
      <c r="H105" s="19">
        <v>160</v>
      </c>
      <c r="I105" s="21">
        <v>0.33329999999999999</v>
      </c>
      <c r="J105" s="21">
        <v>0.754</v>
      </c>
      <c r="K105" s="22">
        <v>7265</v>
      </c>
      <c r="L105" s="23">
        <v>9636</v>
      </c>
      <c r="M105" s="23">
        <v>14909</v>
      </c>
      <c r="N105" s="24">
        <f>SUM(N103:N104)</f>
        <v>7012.88</v>
      </c>
      <c r="O105" s="25">
        <f t="shared" si="17"/>
        <v>175.322</v>
      </c>
      <c r="P105" s="26">
        <f t="shared" si="18"/>
        <v>36.325000000000003</v>
      </c>
      <c r="Q105" s="27">
        <f t="shared" si="19"/>
        <v>0.90812499999999996</v>
      </c>
      <c r="R105" s="27">
        <f t="shared" si="20"/>
        <v>876.61</v>
      </c>
      <c r="S105" s="28"/>
    </row>
    <row r="106" spans="1:19" x14ac:dyDescent="0.3">
      <c r="A106" s="29" t="s">
        <v>206</v>
      </c>
      <c r="B106" s="18" t="s">
        <v>207</v>
      </c>
      <c r="C106" s="19"/>
      <c r="D106" s="19"/>
      <c r="E106" s="20">
        <f t="shared" si="7"/>
        <v>0</v>
      </c>
      <c r="F106" s="20">
        <f t="shared" si="8"/>
        <v>0</v>
      </c>
      <c r="G106" s="19"/>
      <c r="H106" s="19"/>
      <c r="I106" s="21"/>
      <c r="J106" s="21"/>
      <c r="K106" s="22"/>
      <c r="L106" s="23"/>
      <c r="M106" s="23"/>
      <c r="N106" s="24">
        <v>12386.88</v>
      </c>
      <c r="O106" s="25" t="e">
        <f t="shared" si="17"/>
        <v>#DIV/0!</v>
      </c>
      <c r="P106" s="26" t="e">
        <f t="shared" si="18"/>
        <v>#DIV/0!</v>
      </c>
      <c r="Q106" s="27" t="e">
        <f t="shared" si="19"/>
        <v>#DIV/0!</v>
      </c>
      <c r="R106" s="27" t="e">
        <f t="shared" si="20"/>
        <v>#DIV/0!</v>
      </c>
      <c r="S106" s="28"/>
    </row>
    <row r="107" spans="1:19" x14ac:dyDescent="0.3">
      <c r="A107" s="29"/>
      <c r="B107" s="18" t="s">
        <v>208</v>
      </c>
      <c r="C107" s="19"/>
      <c r="D107" s="19"/>
      <c r="E107" s="20">
        <f t="shared" si="7"/>
        <v>0</v>
      </c>
      <c r="F107" s="20">
        <f t="shared" si="8"/>
        <v>0</v>
      </c>
      <c r="G107" s="19"/>
      <c r="H107" s="19"/>
      <c r="I107" s="21"/>
      <c r="J107" s="21"/>
      <c r="K107" s="22"/>
      <c r="L107" s="23"/>
      <c r="M107" s="23"/>
      <c r="N107" s="24">
        <v>6124.56</v>
      </c>
      <c r="O107" s="25" t="e">
        <f t="shared" si="17"/>
        <v>#DIV/0!</v>
      </c>
      <c r="P107" s="26" t="e">
        <f t="shared" si="18"/>
        <v>#DIV/0!</v>
      </c>
      <c r="Q107" s="27" t="e">
        <f t="shared" si="19"/>
        <v>#DIV/0!</v>
      </c>
      <c r="R107" s="27" t="e">
        <f t="shared" si="20"/>
        <v>#DIV/0!</v>
      </c>
      <c r="S107" s="28"/>
    </row>
    <row r="108" spans="1:19" x14ac:dyDescent="0.3">
      <c r="A108" s="29"/>
      <c r="B108" s="18" t="s">
        <v>61</v>
      </c>
      <c r="C108" s="19">
        <v>5</v>
      </c>
      <c r="D108" s="19">
        <v>10</v>
      </c>
      <c r="E108" s="20">
        <f t="shared" si="7"/>
        <v>50</v>
      </c>
      <c r="F108" s="20">
        <f t="shared" si="8"/>
        <v>600</v>
      </c>
      <c r="G108" s="19">
        <v>170</v>
      </c>
      <c r="H108" s="19">
        <v>430</v>
      </c>
      <c r="I108" s="21">
        <v>0.7167</v>
      </c>
      <c r="J108" s="21">
        <v>0.90839999999999999</v>
      </c>
      <c r="K108" s="22">
        <v>30490</v>
      </c>
      <c r="L108" s="23">
        <v>33566</v>
      </c>
      <c r="M108" s="23">
        <v>0</v>
      </c>
      <c r="N108" s="24">
        <f>SUM(N106:N107)</f>
        <v>18511.439999999999</v>
      </c>
      <c r="O108" s="25">
        <f t="shared" si="17"/>
        <v>370.22879999999998</v>
      </c>
      <c r="P108" s="26">
        <f t="shared" si="18"/>
        <v>121.96</v>
      </c>
      <c r="Q108" s="27">
        <f t="shared" si="19"/>
        <v>3.0489999999999999</v>
      </c>
      <c r="R108" s="27">
        <f t="shared" si="20"/>
        <v>1851.1439999999998</v>
      </c>
      <c r="S108" s="28"/>
    </row>
    <row r="109" spans="1:19" x14ac:dyDescent="0.3">
      <c r="A109" s="29">
        <v>30</v>
      </c>
      <c r="B109" s="18" t="s">
        <v>211</v>
      </c>
      <c r="C109" s="19"/>
      <c r="D109" s="19"/>
      <c r="E109" s="20">
        <f t="shared" si="7"/>
        <v>0</v>
      </c>
      <c r="F109" s="20">
        <f t="shared" si="8"/>
        <v>0</v>
      </c>
      <c r="G109" s="19"/>
      <c r="H109" s="19"/>
      <c r="I109" s="21"/>
      <c r="J109" s="21"/>
      <c r="K109" s="22"/>
      <c r="L109" s="23"/>
      <c r="M109" s="23"/>
      <c r="N109" s="24">
        <v>4083.04</v>
      </c>
      <c r="O109" s="25" t="e">
        <f t="shared" si="17"/>
        <v>#DIV/0!</v>
      </c>
      <c r="P109" s="26" t="e">
        <f t="shared" si="18"/>
        <v>#DIV/0!</v>
      </c>
      <c r="Q109" s="27" t="e">
        <f t="shared" si="19"/>
        <v>#DIV/0!</v>
      </c>
      <c r="R109" s="27" t="e">
        <f t="shared" si="20"/>
        <v>#DIV/0!</v>
      </c>
      <c r="S109" s="28"/>
    </row>
    <row r="110" spans="1:19" x14ac:dyDescent="0.3">
      <c r="A110" s="29"/>
      <c r="B110" s="18" t="s">
        <v>212</v>
      </c>
      <c r="C110" s="19"/>
      <c r="D110" s="19"/>
      <c r="E110" s="20">
        <f t="shared" si="7"/>
        <v>0</v>
      </c>
      <c r="F110" s="20">
        <f t="shared" si="8"/>
        <v>0</v>
      </c>
      <c r="G110" s="19"/>
      <c r="H110" s="19"/>
      <c r="I110" s="21"/>
      <c r="J110" s="21"/>
      <c r="K110" s="22"/>
      <c r="L110" s="23"/>
      <c r="M110" s="23"/>
      <c r="N110" s="24">
        <v>8889.4</v>
      </c>
      <c r="O110" s="25" t="e">
        <f t="shared" si="17"/>
        <v>#DIV/0!</v>
      </c>
      <c r="P110" s="26" t="e">
        <f t="shared" si="18"/>
        <v>#DIV/0!</v>
      </c>
      <c r="Q110" s="27" t="e">
        <f t="shared" si="19"/>
        <v>#DIV/0!</v>
      </c>
      <c r="R110" s="27" t="e">
        <f t="shared" si="20"/>
        <v>#DIV/0!</v>
      </c>
      <c r="S110" s="28"/>
    </row>
    <row r="111" spans="1:19" x14ac:dyDescent="0.3">
      <c r="A111" s="29"/>
      <c r="B111" s="18" t="s">
        <v>213</v>
      </c>
      <c r="C111" s="19"/>
      <c r="D111" s="19"/>
      <c r="E111" s="20">
        <f t="shared" si="7"/>
        <v>0</v>
      </c>
      <c r="F111" s="20">
        <f t="shared" si="8"/>
        <v>0</v>
      </c>
      <c r="G111" s="19"/>
      <c r="H111" s="19"/>
      <c r="I111" s="21"/>
      <c r="J111" s="21"/>
      <c r="K111" s="22"/>
      <c r="L111" s="23"/>
      <c r="M111" s="23"/>
      <c r="N111" s="24">
        <v>6423.69</v>
      </c>
      <c r="O111" s="25" t="e">
        <f t="shared" si="17"/>
        <v>#DIV/0!</v>
      </c>
      <c r="P111" s="26" t="e">
        <f t="shared" si="18"/>
        <v>#DIV/0!</v>
      </c>
      <c r="Q111" s="27" t="e">
        <f t="shared" si="19"/>
        <v>#DIV/0!</v>
      </c>
      <c r="R111" s="27" t="e">
        <f t="shared" si="20"/>
        <v>#DIV/0!</v>
      </c>
      <c r="S111" s="28"/>
    </row>
    <row r="112" spans="1:19" x14ac:dyDescent="0.3">
      <c r="A112" s="29"/>
      <c r="B112" s="18" t="s">
        <v>61</v>
      </c>
      <c r="C112" s="19">
        <v>5</v>
      </c>
      <c r="D112" s="19">
        <v>8</v>
      </c>
      <c r="E112" s="20">
        <f t="shared" si="7"/>
        <v>40</v>
      </c>
      <c r="F112" s="20">
        <f t="shared" si="8"/>
        <v>480</v>
      </c>
      <c r="G112" s="19">
        <v>60</v>
      </c>
      <c r="H112" s="19">
        <v>420</v>
      </c>
      <c r="I112" s="21">
        <v>0.875</v>
      </c>
      <c r="J112" s="21">
        <v>0.93989999999999996</v>
      </c>
      <c r="K112" s="22">
        <v>34894</v>
      </c>
      <c r="L112" s="23">
        <v>37124</v>
      </c>
      <c r="M112" s="23">
        <v>19854</v>
      </c>
      <c r="N112" s="24">
        <f>SUM(N109:N111)</f>
        <v>19396.129999999997</v>
      </c>
      <c r="O112" s="25">
        <f t="shared" si="17"/>
        <v>484.90324999999996</v>
      </c>
      <c r="P112" s="26">
        <f t="shared" si="18"/>
        <v>174.47</v>
      </c>
      <c r="Q112" s="27">
        <f t="shared" si="19"/>
        <v>4.3617499999999998</v>
      </c>
      <c r="R112" s="27">
        <f t="shared" si="20"/>
        <v>2424.5162499999997</v>
      </c>
      <c r="S112" s="28"/>
    </row>
    <row r="113" spans="1:19" x14ac:dyDescent="0.3">
      <c r="A113" s="29" t="s">
        <v>216</v>
      </c>
      <c r="B113" s="18" t="s">
        <v>217</v>
      </c>
      <c r="C113" s="19"/>
      <c r="D113" s="19"/>
      <c r="E113" s="20">
        <f t="shared" si="7"/>
        <v>0</v>
      </c>
      <c r="F113" s="20">
        <f t="shared" si="8"/>
        <v>0</v>
      </c>
      <c r="G113" s="19"/>
      <c r="H113" s="19"/>
      <c r="I113" s="21"/>
      <c r="J113" s="21"/>
      <c r="K113" s="22"/>
      <c r="L113" s="23"/>
      <c r="M113" s="23"/>
      <c r="N113" s="24">
        <v>4669.8</v>
      </c>
      <c r="O113" s="25" t="e">
        <f t="shared" si="17"/>
        <v>#DIV/0!</v>
      </c>
      <c r="P113" s="26" t="e">
        <f t="shared" si="18"/>
        <v>#DIV/0!</v>
      </c>
      <c r="Q113" s="27" t="e">
        <f t="shared" si="19"/>
        <v>#DIV/0!</v>
      </c>
      <c r="R113" s="27" t="e">
        <f t="shared" si="20"/>
        <v>#DIV/0!</v>
      </c>
      <c r="S113" s="28"/>
    </row>
    <row r="114" spans="1:19" x14ac:dyDescent="0.3">
      <c r="A114" s="29"/>
      <c r="B114" s="18" t="s">
        <v>218</v>
      </c>
      <c r="C114" s="19"/>
      <c r="D114" s="19"/>
      <c r="E114" s="20">
        <f t="shared" si="7"/>
        <v>0</v>
      </c>
      <c r="F114" s="20">
        <f t="shared" si="8"/>
        <v>0</v>
      </c>
      <c r="G114" s="19"/>
      <c r="H114" s="19"/>
      <c r="I114" s="21"/>
      <c r="J114" s="21"/>
      <c r="K114" s="22"/>
      <c r="L114" s="23"/>
      <c r="M114" s="23"/>
      <c r="N114" s="24">
        <v>2730</v>
      </c>
      <c r="O114" s="25" t="e">
        <f t="shared" si="17"/>
        <v>#DIV/0!</v>
      </c>
      <c r="P114" s="26" t="e">
        <f t="shared" si="18"/>
        <v>#DIV/0!</v>
      </c>
      <c r="Q114" s="27" t="e">
        <f t="shared" si="19"/>
        <v>#DIV/0!</v>
      </c>
      <c r="R114" s="27" t="e">
        <f t="shared" si="20"/>
        <v>#DIV/0!</v>
      </c>
      <c r="S114" s="28"/>
    </row>
    <row r="115" spans="1:19" x14ac:dyDescent="0.3">
      <c r="A115" s="29"/>
      <c r="B115" s="18" t="s">
        <v>219</v>
      </c>
      <c r="C115" s="19"/>
      <c r="D115" s="19"/>
      <c r="E115" s="20">
        <f t="shared" si="7"/>
        <v>0</v>
      </c>
      <c r="F115" s="20">
        <f t="shared" si="8"/>
        <v>0</v>
      </c>
      <c r="G115" s="19"/>
      <c r="H115" s="19"/>
      <c r="I115" s="21"/>
      <c r="J115" s="21"/>
      <c r="K115" s="22"/>
      <c r="L115" s="23"/>
      <c r="M115" s="23"/>
      <c r="N115" s="24">
        <v>4627</v>
      </c>
      <c r="O115" s="25" t="e">
        <f t="shared" si="17"/>
        <v>#DIV/0!</v>
      </c>
      <c r="P115" s="26" t="e">
        <f t="shared" si="18"/>
        <v>#DIV/0!</v>
      </c>
      <c r="Q115" s="27" t="e">
        <f t="shared" si="19"/>
        <v>#DIV/0!</v>
      </c>
      <c r="R115" s="27" t="e">
        <f t="shared" si="20"/>
        <v>#DIV/0!</v>
      </c>
      <c r="S115" s="28"/>
    </row>
    <row r="116" spans="1:19" x14ac:dyDescent="0.3">
      <c r="A116" s="29"/>
      <c r="B116" s="18" t="s">
        <v>220</v>
      </c>
      <c r="C116" s="19"/>
      <c r="D116" s="19"/>
      <c r="E116" s="20">
        <f t="shared" si="7"/>
        <v>0</v>
      </c>
      <c r="F116" s="20">
        <f t="shared" si="8"/>
        <v>0</v>
      </c>
      <c r="G116" s="19"/>
      <c r="H116" s="19"/>
      <c r="I116" s="21"/>
      <c r="J116" s="21"/>
      <c r="K116" s="22"/>
      <c r="L116" s="23"/>
      <c r="M116" s="23"/>
      <c r="N116" s="24">
        <v>11642.4</v>
      </c>
      <c r="O116" s="25" t="e">
        <f t="shared" si="17"/>
        <v>#DIV/0!</v>
      </c>
      <c r="P116" s="26" t="e">
        <f t="shared" si="18"/>
        <v>#DIV/0!</v>
      </c>
      <c r="Q116" s="27" t="e">
        <f t="shared" si="19"/>
        <v>#DIV/0!</v>
      </c>
      <c r="R116" s="27" t="e">
        <f t="shared" si="20"/>
        <v>#DIV/0!</v>
      </c>
      <c r="S116" s="28"/>
    </row>
    <row r="117" spans="1:19" x14ac:dyDescent="0.3">
      <c r="A117" s="29"/>
      <c r="B117" s="18" t="s">
        <v>88</v>
      </c>
      <c r="C117" s="19">
        <v>5</v>
      </c>
      <c r="D117" s="19">
        <v>10</v>
      </c>
      <c r="E117" s="20">
        <f t="shared" si="7"/>
        <v>50</v>
      </c>
      <c r="F117" s="20">
        <f t="shared" si="8"/>
        <v>600</v>
      </c>
      <c r="G117" s="19">
        <v>180</v>
      </c>
      <c r="H117" s="19">
        <v>420</v>
      </c>
      <c r="I117" s="21">
        <v>0.7</v>
      </c>
      <c r="J117" s="21">
        <v>0.91110000000000002</v>
      </c>
      <c r="K117" s="22">
        <v>24331</v>
      </c>
      <c r="L117" s="23">
        <v>26705</v>
      </c>
      <c r="M117" s="23">
        <v>0</v>
      </c>
      <c r="N117" s="24">
        <f>SUM(N113:N116)</f>
        <v>23669.199999999997</v>
      </c>
      <c r="O117" s="25">
        <f t="shared" si="17"/>
        <v>473.38399999999996</v>
      </c>
      <c r="P117" s="26">
        <f t="shared" si="18"/>
        <v>97.323999999999998</v>
      </c>
      <c r="Q117" s="27">
        <f t="shared" si="19"/>
        <v>2.4331</v>
      </c>
      <c r="R117" s="27">
        <f t="shared" si="20"/>
        <v>2366.9199999999996</v>
      </c>
      <c r="S117" s="28"/>
    </row>
    <row r="118" spans="1:19" x14ac:dyDescent="0.3">
      <c r="A118" s="29">
        <v>31</v>
      </c>
      <c r="B118" s="18" t="s">
        <v>220</v>
      </c>
      <c r="C118" s="19"/>
      <c r="D118" s="19"/>
      <c r="E118" s="20">
        <f t="shared" si="7"/>
        <v>0</v>
      </c>
      <c r="F118" s="20">
        <f t="shared" si="8"/>
        <v>0</v>
      </c>
      <c r="G118" s="19"/>
      <c r="H118" s="19"/>
      <c r="I118" s="21"/>
      <c r="J118" s="21"/>
      <c r="K118" s="22"/>
      <c r="L118" s="23"/>
      <c r="M118" s="23"/>
      <c r="N118" s="24">
        <v>10200.959999999999</v>
      </c>
      <c r="O118" s="25" t="e">
        <f t="shared" si="17"/>
        <v>#DIV/0!</v>
      </c>
      <c r="P118" s="26" t="e">
        <f t="shared" si="18"/>
        <v>#DIV/0!</v>
      </c>
      <c r="Q118" s="27" t="e">
        <f t="shared" si="19"/>
        <v>#DIV/0!</v>
      </c>
      <c r="R118" s="27" t="e">
        <f t="shared" si="20"/>
        <v>#DIV/0!</v>
      </c>
      <c r="S118" s="28"/>
    </row>
    <row r="119" spans="1:19" x14ac:dyDescent="0.3">
      <c r="A119" s="29"/>
      <c r="B119" s="18" t="s">
        <v>225</v>
      </c>
      <c r="C119" s="19"/>
      <c r="D119" s="19"/>
      <c r="E119" s="20">
        <f t="shared" si="7"/>
        <v>0</v>
      </c>
      <c r="F119" s="20">
        <f t="shared" si="8"/>
        <v>0</v>
      </c>
      <c r="G119" s="19"/>
      <c r="H119" s="19"/>
      <c r="I119" s="21"/>
      <c r="J119" s="21"/>
      <c r="K119" s="22"/>
      <c r="L119" s="23"/>
      <c r="M119" s="23"/>
      <c r="N119" s="24">
        <v>8540</v>
      </c>
      <c r="O119" s="25" t="e">
        <f t="shared" si="17"/>
        <v>#DIV/0!</v>
      </c>
      <c r="P119" s="26" t="e">
        <f t="shared" si="18"/>
        <v>#DIV/0!</v>
      </c>
      <c r="Q119" s="27" t="e">
        <f t="shared" si="19"/>
        <v>#DIV/0!</v>
      </c>
      <c r="R119" s="27" t="e">
        <f t="shared" si="20"/>
        <v>#DIV/0!</v>
      </c>
      <c r="S119" s="28"/>
    </row>
    <row r="120" spans="1:19" x14ac:dyDescent="0.3">
      <c r="A120" s="29"/>
      <c r="B120" s="18" t="s">
        <v>226</v>
      </c>
      <c r="C120" s="19"/>
      <c r="D120" s="19"/>
      <c r="E120" s="20">
        <f t="shared" si="7"/>
        <v>0</v>
      </c>
      <c r="F120" s="20">
        <f t="shared" si="8"/>
        <v>0</v>
      </c>
      <c r="G120" s="19"/>
      <c r="H120" s="19"/>
      <c r="I120" s="21"/>
      <c r="J120" s="21"/>
      <c r="K120" s="22"/>
      <c r="L120" s="23"/>
      <c r="M120" s="23"/>
      <c r="N120" s="24">
        <v>3219.3</v>
      </c>
      <c r="O120" s="25" t="e">
        <f t="shared" si="17"/>
        <v>#DIV/0!</v>
      </c>
      <c r="P120" s="26" t="e">
        <f t="shared" si="18"/>
        <v>#DIV/0!</v>
      </c>
      <c r="Q120" s="27" t="e">
        <f t="shared" si="19"/>
        <v>#DIV/0!</v>
      </c>
      <c r="R120" s="27" t="e">
        <f t="shared" si="20"/>
        <v>#DIV/0!</v>
      </c>
      <c r="S120" s="28"/>
    </row>
    <row r="121" spans="1:19" x14ac:dyDescent="0.3">
      <c r="A121" s="29"/>
      <c r="B121" s="18" t="s">
        <v>186</v>
      </c>
      <c r="C121" s="19">
        <v>5</v>
      </c>
      <c r="D121" s="19">
        <v>8</v>
      </c>
      <c r="E121" s="20">
        <f t="shared" si="7"/>
        <v>40</v>
      </c>
      <c r="F121" s="20">
        <f t="shared" si="8"/>
        <v>480</v>
      </c>
      <c r="G121" s="19">
        <v>130</v>
      </c>
      <c r="H121" s="19">
        <v>350</v>
      </c>
      <c r="I121" s="21">
        <v>0.72919999999999996</v>
      </c>
      <c r="J121" s="21">
        <v>0.92979999999999996</v>
      </c>
      <c r="K121" s="22">
        <v>19366</v>
      </c>
      <c r="L121" s="23">
        <v>20828</v>
      </c>
      <c r="M121" s="23">
        <v>8286</v>
      </c>
      <c r="N121" s="24">
        <f>SUM(N118:N120)</f>
        <v>21960.26</v>
      </c>
      <c r="O121" s="25">
        <f t="shared" si="17"/>
        <v>549.00649999999996</v>
      </c>
      <c r="P121" s="26">
        <f t="shared" si="18"/>
        <v>96.83</v>
      </c>
      <c r="Q121" s="27">
        <f t="shared" si="19"/>
        <v>2.42075</v>
      </c>
      <c r="R121" s="27">
        <f t="shared" si="20"/>
        <v>2745.0324999999998</v>
      </c>
      <c r="S121" s="28"/>
    </row>
    <row r="122" spans="1:19" x14ac:dyDescent="0.3">
      <c r="A122" s="29" t="s">
        <v>230</v>
      </c>
      <c r="B122" s="18" t="s">
        <v>231</v>
      </c>
      <c r="C122" s="19"/>
      <c r="D122" s="19"/>
      <c r="E122" s="20">
        <f t="shared" si="7"/>
        <v>0</v>
      </c>
      <c r="F122" s="20">
        <f t="shared" si="8"/>
        <v>0</v>
      </c>
      <c r="G122" s="19"/>
      <c r="H122" s="19"/>
      <c r="I122" s="21"/>
      <c r="J122" s="21"/>
      <c r="K122" s="22"/>
      <c r="L122" s="23"/>
      <c r="M122" s="23"/>
      <c r="N122" s="24">
        <v>7005.6</v>
      </c>
      <c r="O122" s="25" t="e">
        <f t="shared" si="17"/>
        <v>#DIV/0!</v>
      </c>
      <c r="P122" s="26" t="e">
        <f t="shared" si="18"/>
        <v>#DIV/0!</v>
      </c>
      <c r="Q122" s="27" t="e">
        <f t="shared" si="19"/>
        <v>#DIV/0!</v>
      </c>
      <c r="R122" s="27" t="e">
        <f t="shared" si="20"/>
        <v>#DIV/0!</v>
      </c>
      <c r="S122" s="28"/>
    </row>
    <row r="123" spans="1:19" x14ac:dyDescent="0.3">
      <c r="A123" s="29"/>
      <c r="B123" s="18" t="s">
        <v>90</v>
      </c>
      <c r="C123" s="19"/>
      <c r="D123" s="19"/>
      <c r="E123" s="20">
        <f t="shared" si="7"/>
        <v>0</v>
      </c>
      <c r="F123" s="20">
        <f t="shared" si="8"/>
        <v>0</v>
      </c>
      <c r="G123" s="19"/>
      <c r="H123" s="19"/>
      <c r="I123" s="21"/>
      <c r="J123" s="21"/>
      <c r="K123" s="22"/>
      <c r="L123" s="23"/>
      <c r="M123" s="23"/>
      <c r="N123" s="24">
        <v>28366.799999999999</v>
      </c>
      <c r="O123" s="25" t="e">
        <f t="shared" si="17"/>
        <v>#DIV/0!</v>
      </c>
      <c r="P123" s="26" t="e">
        <f t="shared" si="18"/>
        <v>#DIV/0!</v>
      </c>
      <c r="Q123" s="27" t="e">
        <f t="shared" si="19"/>
        <v>#DIV/0!</v>
      </c>
      <c r="R123" s="27" t="e">
        <f t="shared" si="20"/>
        <v>#DIV/0!</v>
      </c>
      <c r="S123" s="28"/>
    </row>
    <row r="124" spans="1:19" x14ac:dyDescent="0.3">
      <c r="A124" s="29"/>
      <c r="B124" s="18" t="s">
        <v>61</v>
      </c>
      <c r="C124" s="19">
        <v>5</v>
      </c>
      <c r="D124" s="19">
        <v>10</v>
      </c>
      <c r="E124" s="20">
        <f t="shared" si="7"/>
        <v>50</v>
      </c>
      <c r="F124" s="20">
        <f t="shared" si="8"/>
        <v>600</v>
      </c>
      <c r="G124" s="19">
        <v>110</v>
      </c>
      <c r="H124" s="19">
        <v>490</v>
      </c>
      <c r="I124" s="21">
        <v>0.81669999999999998</v>
      </c>
      <c r="J124" s="21">
        <v>0.95240000000000002</v>
      </c>
      <c r="K124" s="22">
        <v>34815</v>
      </c>
      <c r="L124" s="23">
        <v>36553</v>
      </c>
      <c r="M124" s="23">
        <v>0</v>
      </c>
      <c r="N124" s="24">
        <f>SUM(N122:N123)</f>
        <v>35372.400000000001</v>
      </c>
      <c r="O124" s="25">
        <f t="shared" si="17"/>
        <v>707.44799999999998</v>
      </c>
      <c r="P124" s="26">
        <f t="shared" si="18"/>
        <v>139.26</v>
      </c>
      <c r="Q124" s="27">
        <f t="shared" si="19"/>
        <v>3.4815</v>
      </c>
      <c r="R124" s="27">
        <f t="shared" si="20"/>
        <v>3537.2400000000002</v>
      </c>
      <c r="S124" s="28"/>
    </row>
    <row r="125" spans="1:19" x14ac:dyDescent="0.3">
      <c r="A125" s="29"/>
      <c r="B125" s="18"/>
      <c r="C125" s="19"/>
      <c r="D125" s="19"/>
      <c r="E125" s="20">
        <f t="shared" si="7"/>
        <v>0</v>
      </c>
      <c r="F125" s="20">
        <f t="shared" si="8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17"/>
        <v>#DIV/0!</v>
      </c>
      <c r="P125" s="26" t="e">
        <f t="shared" si="18"/>
        <v>#DIV/0!</v>
      </c>
      <c r="Q125" s="27" t="e">
        <f t="shared" si="19"/>
        <v>#DIV/0!</v>
      </c>
      <c r="R125" s="27" t="e">
        <f t="shared" si="20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7"/>
        <v>0</v>
      </c>
      <c r="F126" s="20">
        <f t="shared" si="8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7"/>
        <v>#DIV/0!</v>
      </c>
      <c r="P126" s="26" t="e">
        <f t="shared" si="18"/>
        <v>#DIV/0!</v>
      </c>
      <c r="Q126" s="27" t="e">
        <f t="shared" si="19"/>
        <v>#DIV/0!</v>
      </c>
      <c r="R126" s="27" t="e">
        <f t="shared" si="20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7"/>
        <v>0</v>
      </c>
      <c r="F127" s="20">
        <f t="shared" si="8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7"/>
        <v>#DIV/0!</v>
      </c>
      <c r="P127" s="26" t="e">
        <f t="shared" si="18"/>
        <v>#DIV/0!</v>
      </c>
      <c r="Q127" s="27" t="e">
        <f t="shared" si="19"/>
        <v>#DIV/0!</v>
      </c>
      <c r="R127" s="27" t="e">
        <f t="shared" si="20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7"/>
        <v>0</v>
      </c>
      <c r="F128" s="20">
        <f t="shared" si="8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7"/>
        <v>#DIV/0!</v>
      </c>
      <c r="P128" s="26" t="e">
        <f t="shared" si="18"/>
        <v>#DIV/0!</v>
      </c>
      <c r="Q128" s="27" t="e">
        <f t="shared" si="19"/>
        <v>#DIV/0!</v>
      </c>
      <c r="R128" s="27" t="e">
        <f t="shared" si="20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7"/>
        <v>0</v>
      </c>
      <c r="F129" s="20">
        <f t="shared" si="8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7"/>
        <v>#DIV/0!</v>
      </c>
      <c r="P129" s="26" t="e">
        <f t="shared" si="18"/>
        <v>#DIV/0!</v>
      </c>
      <c r="Q129" s="27" t="e">
        <f t="shared" si="19"/>
        <v>#DIV/0!</v>
      </c>
      <c r="R129" s="27" t="e">
        <f t="shared" si="20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7"/>
        <v>0</v>
      </c>
      <c r="F130" s="20">
        <f t="shared" si="8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7"/>
        <v>#DIV/0!</v>
      </c>
      <c r="P130" s="26" t="e">
        <f t="shared" si="18"/>
        <v>#DIV/0!</v>
      </c>
      <c r="Q130" s="27" t="e">
        <f t="shared" si="19"/>
        <v>#DIV/0!</v>
      </c>
      <c r="R130" s="27" t="e">
        <f t="shared" si="20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7"/>
        <v>0</v>
      </c>
      <c r="F131" s="20">
        <f t="shared" si="8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7"/>
        <v>#DIV/0!</v>
      </c>
      <c r="P131" s="26" t="e">
        <f t="shared" si="18"/>
        <v>#DIV/0!</v>
      </c>
      <c r="Q131" s="27" t="e">
        <f t="shared" si="19"/>
        <v>#DIV/0!</v>
      </c>
      <c r="R131" s="27" t="e">
        <f t="shared" si="20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7"/>
        <v>0</v>
      </c>
      <c r="F132" s="20">
        <f t="shared" si="8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7"/>
        <v>#DIV/0!</v>
      </c>
      <c r="P132" s="26" t="e">
        <f t="shared" si="18"/>
        <v>#DIV/0!</v>
      </c>
      <c r="Q132" s="27" t="e">
        <f t="shared" si="19"/>
        <v>#DIV/0!</v>
      </c>
      <c r="R132" s="27" t="e">
        <f t="shared" si="20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7"/>
        <v>0</v>
      </c>
      <c r="F133" s="20">
        <f t="shared" si="8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7"/>
        <v>#DIV/0!</v>
      </c>
      <c r="P133" s="26" t="e">
        <f t="shared" si="18"/>
        <v>#DIV/0!</v>
      </c>
      <c r="Q133" s="27" t="e">
        <f t="shared" si="19"/>
        <v>#DIV/0!</v>
      </c>
      <c r="R133" s="27" t="e">
        <f t="shared" si="20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7"/>
        <v>0</v>
      </c>
      <c r="F134" s="20">
        <f t="shared" si="8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7"/>
        <v>#DIV/0!</v>
      </c>
      <c r="P134" s="26" t="e">
        <f t="shared" si="18"/>
        <v>#DIV/0!</v>
      </c>
      <c r="Q134" s="27" t="e">
        <f t="shared" si="19"/>
        <v>#DIV/0!</v>
      </c>
      <c r="R134" s="27" t="e">
        <f t="shared" si="20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7"/>
        <v>0</v>
      </c>
      <c r="F135" s="20">
        <f t="shared" si="8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7"/>
        <v>#DIV/0!</v>
      </c>
      <c r="P135" s="26" t="e">
        <f t="shared" si="18"/>
        <v>#DIV/0!</v>
      </c>
      <c r="Q135" s="27" t="e">
        <f t="shared" si="19"/>
        <v>#DIV/0!</v>
      </c>
      <c r="R135" s="27" t="e">
        <f t="shared" si="20"/>
        <v>#DIV/0!</v>
      </c>
      <c r="S135" s="28"/>
    </row>
    <row r="136" spans="1:19" ht="17.25" thickBot="1" x14ac:dyDescent="0.35">
      <c r="A136" s="30"/>
      <c r="B136" s="18"/>
      <c r="C136" s="19"/>
      <c r="D136" s="19"/>
      <c r="E136" s="20">
        <f>C136*D136</f>
        <v>0</v>
      </c>
      <c r="F136" s="20">
        <f>SUM(G136:H136)</f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7"/>
        <v>#DIV/0!</v>
      </c>
      <c r="P136" s="26" t="e">
        <f t="shared" si="18"/>
        <v>#DIV/0!</v>
      </c>
      <c r="Q136" s="27" t="e">
        <f t="shared" si="19"/>
        <v>#DIV/0!</v>
      </c>
      <c r="R136" s="27" t="e">
        <f t="shared" si="20"/>
        <v>#DIV/0!</v>
      </c>
      <c r="S136" s="28"/>
    </row>
    <row r="137" spans="1:19" ht="16.5" customHeight="1" x14ac:dyDescent="0.3">
      <c r="A137" s="205" t="s">
        <v>23</v>
      </c>
      <c r="B137" s="206"/>
      <c r="C137" s="209">
        <f t="shared" ref="C137:H137" si="21">SUM(C8:C136)</f>
        <v>189</v>
      </c>
      <c r="D137" s="209">
        <f t="shared" si="21"/>
        <v>342</v>
      </c>
      <c r="E137" s="209">
        <f t="shared" si="21"/>
        <v>1702</v>
      </c>
      <c r="F137" s="209">
        <f t="shared" si="21"/>
        <v>20520</v>
      </c>
      <c r="G137" s="209">
        <f t="shared" si="21"/>
        <v>5870</v>
      </c>
      <c r="H137" s="209">
        <f t="shared" si="21"/>
        <v>14650</v>
      </c>
      <c r="I137" s="198">
        <f>H7/D137</f>
        <v>0.71393762183235865</v>
      </c>
      <c r="J137" s="198">
        <f>K137/L137</f>
        <v>0.92210108116450862</v>
      </c>
      <c r="K137" s="187">
        <f>SUM(K8:K136)</f>
        <v>830447</v>
      </c>
      <c r="L137" s="187">
        <f>SUM(L8:L136)</f>
        <v>900603</v>
      </c>
      <c r="M137" s="187">
        <f>SUM(M8:M136)</f>
        <v>854925</v>
      </c>
      <c r="N137" s="200">
        <f>SUMIF(B8:B136,A137,N8:N136)</f>
        <v>802065.45999999985</v>
      </c>
      <c r="O137" s="202">
        <f t="shared" si="17"/>
        <v>471.24880141010567</v>
      </c>
      <c r="P137" s="187">
        <f t="shared" si="18"/>
        <v>97.584841363102228</v>
      </c>
      <c r="Q137" s="189">
        <f t="shared" si="19"/>
        <v>2.4282076023391816</v>
      </c>
      <c r="R137" s="191">
        <f t="shared" si="20"/>
        <v>2345.2206432748535</v>
      </c>
      <c r="S137" s="193"/>
    </row>
    <row r="138" spans="1:19" ht="16.5" customHeight="1" thickBot="1" x14ac:dyDescent="0.35">
      <c r="A138" s="207"/>
      <c r="B138" s="208"/>
      <c r="C138" s="210"/>
      <c r="D138" s="210"/>
      <c r="E138" s="210"/>
      <c r="F138" s="210"/>
      <c r="G138" s="210"/>
      <c r="H138" s="210"/>
      <c r="I138" s="199"/>
      <c r="J138" s="199"/>
      <c r="K138" s="188"/>
      <c r="L138" s="188"/>
      <c r="M138" s="188"/>
      <c r="N138" s="201"/>
      <c r="O138" s="188"/>
      <c r="P138" s="188"/>
      <c r="Q138" s="190"/>
      <c r="R138" s="192"/>
      <c r="S138" s="194"/>
    </row>
    <row r="139" spans="1:19" ht="16.5" customHeight="1" x14ac:dyDescent="0.3">
      <c r="A139" s="195" t="s">
        <v>56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</row>
    <row r="140" spans="1:19" ht="16.5" customHeight="1" x14ac:dyDescent="0.3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7.25" thickBot="1" x14ac:dyDescent="0.35">
      <c r="A141" s="196" t="s">
        <v>0</v>
      </c>
      <c r="B141" s="196"/>
      <c r="C141" s="1"/>
      <c r="D141" s="1"/>
      <c r="E141" s="1"/>
      <c r="F141" s="1"/>
      <c r="G141" s="1"/>
      <c r="H141" s="1"/>
      <c r="I141" s="2"/>
      <c r="J141" s="2"/>
      <c r="K141" s="3"/>
      <c r="L141" s="3"/>
      <c r="M141" s="3"/>
      <c r="N141" s="3"/>
      <c r="O141" s="3"/>
      <c r="P141" s="197" t="str">
        <f>P3</f>
        <v>작성자 김숙영</v>
      </c>
      <c r="Q141" s="197"/>
      <c r="R141" s="197"/>
      <c r="S141" s="197"/>
    </row>
    <row r="142" spans="1:19" ht="23.25" customHeight="1" x14ac:dyDescent="0.3">
      <c r="A142" s="211" t="s">
        <v>24</v>
      </c>
      <c r="B142" s="213" t="s">
        <v>2</v>
      </c>
      <c r="C142" s="171" t="s">
        <v>3</v>
      </c>
      <c r="D142" s="171" t="s">
        <v>4</v>
      </c>
      <c r="E142" s="179" t="s">
        <v>5</v>
      </c>
      <c r="F142" s="179" t="s">
        <v>6</v>
      </c>
      <c r="G142" s="181" t="s">
        <v>7</v>
      </c>
      <c r="H142" s="181" t="s">
        <v>8</v>
      </c>
      <c r="I142" s="185" t="s">
        <v>9</v>
      </c>
      <c r="J142" s="185" t="s">
        <v>10</v>
      </c>
      <c r="K142" s="171" t="s">
        <v>11</v>
      </c>
      <c r="L142" s="171" t="s">
        <v>12</v>
      </c>
      <c r="M142" s="171" t="s">
        <v>13</v>
      </c>
      <c r="N142" s="171" t="s">
        <v>14</v>
      </c>
      <c r="O142" s="171" t="s">
        <v>15</v>
      </c>
      <c r="P142" s="171" t="s">
        <v>16</v>
      </c>
      <c r="Q142" s="171" t="s">
        <v>17</v>
      </c>
      <c r="R142" s="171" t="s">
        <v>18</v>
      </c>
      <c r="S142" s="183" t="s">
        <v>19</v>
      </c>
    </row>
    <row r="143" spans="1:19" ht="23.25" customHeight="1" thickBot="1" x14ac:dyDescent="0.35">
      <c r="A143" s="212"/>
      <c r="B143" s="214"/>
      <c r="C143" s="172"/>
      <c r="D143" s="172"/>
      <c r="E143" s="180"/>
      <c r="F143" s="180"/>
      <c r="G143" s="182"/>
      <c r="H143" s="182"/>
      <c r="I143" s="186"/>
      <c r="J143" s="186"/>
      <c r="K143" s="172"/>
      <c r="L143" s="172"/>
      <c r="M143" s="172"/>
      <c r="N143" s="172"/>
      <c r="O143" s="172"/>
      <c r="P143" s="172"/>
      <c r="Q143" s="172"/>
      <c r="R143" s="172"/>
      <c r="S143" s="184"/>
    </row>
    <row r="144" spans="1:19" ht="16.5" customHeight="1" x14ac:dyDescent="0.3">
      <c r="A144" s="203" t="s">
        <v>20</v>
      </c>
      <c r="B144" s="4"/>
      <c r="C144" s="5"/>
      <c r="D144" s="5"/>
      <c r="E144" s="5"/>
      <c r="F144" s="5"/>
      <c r="G144" s="5"/>
      <c r="H144" s="5"/>
      <c r="I144" s="6">
        <v>0.75</v>
      </c>
      <c r="J144" s="6">
        <v>0.94499999999999995</v>
      </c>
      <c r="K144" s="5"/>
      <c r="L144" s="5"/>
      <c r="M144" s="5"/>
      <c r="N144" s="5"/>
      <c r="O144" s="5">
        <v>600</v>
      </c>
      <c r="P144" s="5">
        <v>100</v>
      </c>
      <c r="Q144" s="5">
        <v>2.7</v>
      </c>
      <c r="R144" s="5"/>
      <c r="S144" s="7" t="s">
        <v>21</v>
      </c>
    </row>
    <row r="145" spans="1:19" ht="16.5" customHeight="1" thickBot="1" x14ac:dyDescent="0.35">
      <c r="A145" s="204"/>
      <c r="B145" s="8"/>
      <c r="C145" s="9">
        <f>C275</f>
        <v>190</v>
      </c>
      <c r="D145" s="9">
        <f>D275</f>
        <v>342</v>
      </c>
      <c r="E145" s="9">
        <f>E275</f>
        <v>1710</v>
      </c>
      <c r="F145" s="9">
        <f>F275</f>
        <v>20520</v>
      </c>
      <c r="G145" s="10">
        <f>G275/60</f>
        <v>53.166666666666664</v>
      </c>
      <c r="H145" s="10">
        <f>H275/60</f>
        <v>288.83333333333331</v>
      </c>
      <c r="I145" s="11">
        <f>H145/D275</f>
        <v>0.84454191033138393</v>
      </c>
      <c r="J145" s="11">
        <f t="shared" ref="J145:R145" si="22">J275</f>
        <v>0.9209186952163072</v>
      </c>
      <c r="K145" s="12">
        <f t="shared" si="22"/>
        <v>429918</v>
      </c>
      <c r="L145" s="12">
        <f t="shared" si="22"/>
        <v>466836</v>
      </c>
      <c r="M145" s="12">
        <f t="shared" si="22"/>
        <v>365624</v>
      </c>
      <c r="N145" s="12">
        <f t="shared" si="22"/>
        <v>1217373.03</v>
      </c>
      <c r="O145" s="13">
        <f t="shared" si="22"/>
        <v>711.91405263157901</v>
      </c>
      <c r="P145" s="14">
        <f t="shared" si="22"/>
        <v>50.28280701754386</v>
      </c>
      <c r="Q145" s="15">
        <f t="shared" si="22"/>
        <v>1.2570701754385964</v>
      </c>
      <c r="R145" s="16">
        <f t="shared" si="22"/>
        <v>3559.5702631578947</v>
      </c>
      <c r="S145" s="17" t="s">
        <v>22</v>
      </c>
    </row>
    <row r="146" spans="1:19" ht="16.5" customHeight="1" x14ac:dyDescent="0.3">
      <c r="A146" s="29">
        <v>3</v>
      </c>
      <c r="B146" s="18" t="s">
        <v>62</v>
      </c>
      <c r="C146" s="19"/>
      <c r="D146" s="19"/>
      <c r="E146" s="20">
        <f t="shared" ref="E146:E209" si="23">C146*D146</f>
        <v>0</v>
      </c>
      <c r="F146" s="20">
        <f t="shared" ref="F146:F209" si="24">SUM(G146:H146)</f>
        <v>0</v>
      </c>
      <c r="G146" s="19"/>
      <c r="H146" s="19"/>
      <c r="I146" s="21"/>
      <c r="J146" s="21"/>
      <c r="K146" s="22"/>
      <c r="L146" s="23"/>
      <c r="M146" s="23"/>
      <c r="N146" s="24">
        <v>37745</v>
      </c>
      <c r="O146" s="25" t="e">
        <f t="shared" ref="O146:O209" si="25">N146/E146</f>
        <v>#DIV/0!</v>
      </c>
      <c r="P146" s="26" t="e">
        <f t="shared" ref="P146:P209" si="26">((K146*200000)/E146)/1000000</f>
        <v>#DIV/0!</v>
      </c>
      <c r="Q146" s="27" t="e">
        <f t="shared" ref="Q146:Q209" si="27">(K146/D146)/1000</f>
        <v>#DIV/0!</v>
      </c>
      <c r="R146" s="27" t="e">
        <f t="shared" ref="R146:R209" si="28">N146/D146</f>
        <v>#DIV/0!</v>
      </c>
      <c r="S146" s="28"/>
    </row>
    <row r="147" spans="1:19" x14ac:dyDescent="0.3">
      <c r="A147" s="29"/>
      <c r="B147" s="18" t="s">
        <v>63</v>
      </c>
      <c r="C147" s="19">
        <v>5</v>
      </c>
      <c r="D147" s="19">
        <v>8</v>
      </c>
      <c r="E147" s="20">
        <f t="shared" si="23"/>
        <v>40</v>
      </c>
      <c r="F147" s="20">
        <f t="shared" si="24"/>
        <v>480</v>
      </c>
      <c r="G147" s="19">
        <v>60</v>
      </c>
      <c r="H147" s="19">
        <v>420</v>
      </c>
      <c r="I147" s="21">
        <v>0.875</v>
      </c>
      <c r="J147" s="21">
        <v>0.93469999999999998</v>
      </c>
      <c r="K147" s="22">
        <v>8377</v>
      </c>
      <c r="L147" s="23">
        <v>8962</v>
      </c>
      <c r="M147" s="23">
        <v>48591</v>
      </c>
      <c r="N147" s="24">
        <f>SUM(N146)</f>
        <v>37745</v>
      </c>
      <c r="O147" s="25">
        <f t="shared" si="25"/>
        <v>943.625</v>
      </c>
      <c r="P147" s="26">
        <f t="shared" si="26"/>
        <v>41.884999999999998</v>
      </c>
      <c r="Q147" s="27">
        <f t="shared" si="27"/>
        <v>1.0471250000000001</v>
      </c>
      <c r="R147" s="27">
        <f t="shared" si="28"/>
        <v>4718.125</v>
      </c>
      <c r="S147" s="28"/>
    </row>
    <row r="148" spans="1:19" x14ac:dyDescent="0.3">
      <c r="A148" s="29" t="s">
        <v>68</v>
      </c>
      <c r="B148" s="18" t="s">
        <v>69</v>
      </c>
      <c r="C148" s="19"/>
      <c r="D148" s="19"/>
      <c r="E148" s="20">
        <f t="shared" si="23"/>
        <v>0</v>
      </c>
      <c r="F148" s="20">
        <f t="shared" si="24"/>
        <v>0</v>
      </c>
      <c r="G148" s="19"/>
      <c r="H148" s="19"/>
      <c r="I148" s="21"/>
      <c r="J148" s="21"/>
      <c r="K148" s="22"/>
      <c r="L148" s="23"/>
      <c r="M148" s="23"/>
      <c r="N148" s="24">
        <v>42253.02</v>
      </c>
      <c r="O148" s="25" t="e">
        <f t="shared" si="25"/>
        <v>#DIV/0!</v>
      </c>
      <c r="P148" s="26" t="e">
        <f t="shared" si="26"/>
        <v>#DIV/0!</v>
      </c>
      <c r="Q148" s="27" t="e">
        <f t="shared" si="27"/>
        <v>#DIV/0!</v>
      </c>
      <c r="R148" s="27" t="e">
        <f t="shared" si="28"/>
        <v>#DIV/0!</v>
      </c>
      <c r="S148" s="28"/>
    </row>
    <row r="149" spans="1:19" x14ac:dyDescent="0.3">
      <c r="A149" s="29"/>
      <c r="B149" s="18" t="s">
        <v>70</v>
      </c>
      <c r="C149" s="19">
        <v>5</v>
      </c>
      <c r="D149" s="19">
        <v>10</v>
      </c>
      <c r="E149" s="20">
        <f t="shared" si="23"/>
        <v>50</v>
      </c>
      <c r="F149" s="20">
        <f t="shared" si="24"/>
        <v>600</v>
      </c>
      <c r="G149" s="19">
        <v>120</v>
      </c>
      <c r="H149" s="19">
        <v>480</v>
      </c>
      <c r="I149" s="21">
        <v>0.8</v>
      </c>
      <c r="J149" s="21">
        <v>0.96140000000000003</v>
      </c>
      <c r="K149" s="22">
        <v>13545</v>
      </c>
      <c r="L149" s="23">
        <v>14089</v>
      </c>
      <c r="M149" s="23">
        <v>0</v>
      </c>
      <c r="N149" s="24">
        <f>SUM(N148)</f>
        <v>42253.02</v>
      </c>
      <c r="O149" s="25">
        <f t="shared" si="25"/>
        <v>845.06039999999996</v>
      </c>
      <c r="P149" s="26">
        <f t="shared" si="26"/>
        <v>54.18</v>
      </c>
      <c r="Q149" s="27">
        <f t="shared" si="27"/>
        <v>1.3545</v>
      </c>
      <c r="R149" s="27">
        <f t="shared" si="28"/>
        <v>4225.3019999999997</v>
      </c>
      <c r="S149" s="28"/>
    </row>
    <row r="150" spans="1:19" x14ac:dyDescent="0.3">
      <c r="A150" s="29">
        <v>4</v>
      </c>
      <c r="B150" s="18" t="s">
        <v>69</v>
      </c>
      <c r="C150" s="19"/>
      <c r="D150" s="19"/>
      <c r="E150" s="20">
        <f t="shared" si="23"/>
        <v>0</v>
      </c>
      <c r="F150" s="20">
        <f t="shared" si="24"/>
        <v>0</v>
      </c>
      <c r="G150" s="19"/>
      <c r="H150" s="19"/>
      <c r="I150" s="21"/>
      <c r="J150" s="21"/>
      <c r="K150" s="22"/>
      <c r="L150" s="23"/>
      <c r="M150" s="23"/>
      <c r="N150" s="24">
        <v>9878.52</v>
      </c>
      <c r="O150" s="25" t="e">
        <f t="shared" si="25"/>
        <v>#DIV/0!</v>
      </c>
      <c r="P150" s="26" t="e">
        <f t="shared" si="26"/>
        <v>#DIV/0!</v>
      </c>
      <c r="Q150" s="27" t="e">
        <f t="shared" si="27"/>
        <v>#DIV/0!</v>
      </c>
      <c r="R150" s="27" t="e">
        <f t="shared" si="28"/>
        <v>#DIV/0!</v>
      </c>
      <c r="S150" s="28"/>
    </row>
    <row r="151" spans="1:19" x14ac:dyDescent="0.3">
      <c r="A151" s="29"/>
      <c r="B151" s="18" t="s">
        <v>72</v>
      </c>
      <c r="C151" s="19"/>
      <c r="D151" s="19"/>
      <c r="E151" s="20">
        <f t="shared" si="23"/>
        <v>0</v>
      </c>
      <c r="F151" s="20">
        <f t="shared" si="24"/>
        <v>0</v>
      </c>
      <c r="G151" s="19"/>
      <c r="H151" s="19"/>
      <c r="I151" s="21"/>
      <c r="J151" s="21"/>
      <c r="K151" s="22"/>
      <c r="L151" s="23"/>
      <c r="M151" s="23"/>
      <c r="N151" s="24">
        <v>4221</v>
      </c>
      <c r="O151" s="25" t="e">
        <f t="shared" si="25"/>
        <v>#DIV/0!</v>
      </c>
      <c r="P151" s="26" t="e">
        <f t="shared" si="26"/>
        <v>#DIV/0!</v>
      </c>
      <c r="Q151" s="27" t="e">
        <f t="shared" si="27"/>
        <v>#DIV/0!</v>
      </c>
      <c r="R151" s="27" t="e">
        <f t="shared" si="28"/>
        <v>#DIV/0!</v>
      </c>
      <c r="S151" s="28"/>
    </row>
    <row r="152" spans="1:19" x14ac:dyDescent="0.3">
      <c r="A152" s="29"/>
      <c r="B152" s="18" t="s">
        <v>73</v>
      </c>
      <c r="C152" s="19"/>
      <c r="D152" s="19"/>
      <c r="E152" s="20">
        <f t="shared" si="23"/>
        <v>0</v>
      </c>
      <c r="F152" s="20">
        <f t="shared" si="24"/>
        <v>0</v>
      </c>
      <c r="G152" s="19"/>
      <c r="H152" s="19"/>
      <c r="I152" s="21"/>
      <c r="J152" s="21"/>
      <c r="K152" s="22"/>
      <c r="L152" s="23"/>
      <c r="M152" s="23"/>
      <c r="N152" s="24">
        <v>10735.92</v>
      </c>
      <c r="O152" s="25" t="e">
        <f t="shared" si="25"/>
        <v>#DIV/0!</v>
      </c>
      <c r="P152" s="26" t="e">
        <f t="shared" si="26"/>
        <v>#DIV/0!</v>
      </c>
      <c r="Q152" s="27" t="e">
        <f t="shared" si="27"/>
        <v>#DIV/0!</v>
      </c>
      <c r="R152" s="27" t="e">
        <f t="shared" si="28"/>
        <v>#DIV/0!</v>
      </c>
      <c r="S152" s="28"/>
    </row>
    <row r="153" spans="1:19" x14ac:dyDescent="0.3">
      <c r="A153" s="29"/>
      <c r="B153" s="18" t="s">
        <v>61</v>
      </c>
      <c r="C153" s="19">
        <v>5</v>
      </c>
      <c r="D153" s="19">
        <v>8</v>
      </c>
      <c r="E153" s="20">
        <f t="shared" si="23"/>
        <v>40</v>
      </c>
      <c r="F153" s="20">
        <f t="shared" si="24"/>
        <v>480</v>
      </c>
      <c r="G153" s="19">
        <v>130</v>
      </c>
      <c r="H153" s="19">
        <v>350</v>
      </c>
      <c r="I153" s="21">
        <v>0.72919999999999996</v>
      </c>
      <c r="J153" s="21">
        <v>0.90980000000000005</v>
      </c>
      <c r="K153" s="22">
        <v>8950</v>
      </c>
      <c r="L153" s="23">
        <v>9838</v>
      </c>
      <c r="M153" s="23">
        <v>38002</v>
      </c>
      <c r="N153" s="24">
        <f>SUM(N150:N152)</f>
        <v>24835.440000000002</v>
      </c>
      <c r="O153" s="25">
        <f t="shared" si="25"/>
        <v>620.88600000000008</v>
      </c>
      <c r="P153" s="26">
        <f t="shared" si="26"/>
        <v>44.75</v>
      </c>
      <c r="Q153" s="27">
        <f t="shared" si="27"/>
        <v>1.1187499999999999</v>
      </c>
      <c r="R153" s="27">
        <f t="shared" si="28"/>
        <v>3104.4300000000003</v>
      </c>
      <c r="S153" s="28"/>
    </row>
    <row r="154" spans="1:19" x14ac:dyDescent="0.3">
      <c r="A154" s="29" t="s">
        <v>78</v>
      </c>
      <c r="B154" s="18" t="s">
        <v>79</v>
      </c>
      <c r="C154" s="19"/>
      <c r="D154" s="19"/>
      <c r="E154" s="20">
        <f t="shared" si="23"/>
        <v>0</v>
      </c>
      <c r="F154" s="20">
        <f t="shared" si="24"/>
        <v>0</v>
      </c>
      <c r="G154" s="19"/>
      <c r="H154" s="19"/>
      <c r="I154" s="21"/>
      <c r="J154" s="21"/>
      <c r="K154" s="22"/>
      <c r="L154" s="23"/>
      <c r="M154" s="23"/>
      <c r="N154" s="24">
        <v>12281.58</v>
      </c>
      <c r="O154" s="25" t="e">
        <f t="shared" si="25"/>
        <v>#DIV/0!</v>
      </c>
      <c r="P154" s="26" t="e">
        <f t="shared" si="26"/>
        <v>#DIV/0!</v>
      </c>
      <c r="Q154" s="27" t="e">
        <f t="shared" si="27"/>
        <v>#DIV/0!</v>
      </c>
      <c r="R154" s="27" t="e">
        <f t="shared" si="28"/>
        <v>#DIV/0!</v>
      </c>
      <c r="S154" s="28"/>
    </row>
    <row r="155" spans="1:19" x14ac:dyDescent="0.3">
      <c r="A155" s="29"/>
      <c r="B155" s="18" t="s">
        <v>80</v>
      </c>
      <c r="C155" s="19"/>
      <c r="D155" s="19"/>
      <c r="E155" s="20">
        <f t="shared" si="23"/>
        <v>0</v>
      </c>
      <c r="F155" s="20">
        <f t="shared" si="24"/>
        <v>0</v>
      </c>
      <c r="G155" s="19"/>
      <c r="H155" s="19"/>
      <c r="I155" s="21"/>
      <c r="J155" s="21"/>
      <c r="K155" s="22"/>
      <c r="L155" s="23"/>
      <c r="M155" s="23"/>
      <c r="N155" s="24">
        <v>3505.5</v>
      </c>
      <c r="O155" s="25" t="e">
        <f t="shared" si="25"/>
        <v>#DIV/0!</v>
      </c>
      <c r="P155" s="26" t="e">
        <f t="shared" si="26"/>
        <v>#DIV/0!</v>
      </c>
      <c r="Q155" s="27" t="e">
        <f t="shared" si="27"/>
        <v>#DIV/0!</v>
      </c>
      <c r="R155" s="27" t="e">
        <f t="shared" si="28"/>
        <v>#DIV/0!</v>
      </c>
      <c r="S155" s="28"/>
    </row>
    <row r="156" spans="1:19" x14ac:dyDescent="0.3">
      <c r="A156" s="29"/>
      <c r="B156" s="18" t="s">
        <v>81</v>
      </c>
      <c r="C156" s="19"/>
      <c r="D156" s="19"/>
      <c r="E156" s="20">
        <f t="shared" si="23"/>
        <v>0</v>
      </c>
      <c r="F156" s="20">
        <f t="shared" si="24"/>
        <v>0</v>
      </c>
      <c r="G156" s="19"/>
      <c r="H156" s="19"/>
      <c r="I156" s="21"/>
      <c r="J156" s="21"/>
      <c r="K156" s="22"/>
      <c r="L156" s="23"/>
      <c r="M156" s="23"/>
      <c r="N156" s="24">
        <v>17150</v>
      </c>
      <c r="O156" s="25" t="e">
        <f t="shared" si="25"/>
        <v>#DIV/0!</v>
      </c>
      <c r="P156" s="26" t="e">
        <f t="shared" si="26"/>
        <v>#DIV/0!</v>
      </c>
      <c r="Q156" s="27" t="e">
        <f t="shared" si="27"/>
        <v>#DIV/0!</v>
      </c>
      <c r="R156" s="27" t="e">
        <f t="shared" si="28"/>
        <v>#DIV/0!</v>
      </c>
      <c r="S156" s="28"/>
    </row>
    <row r="157" spans="1:19" x14ac:dyDescent="0.3">
      <c r="A157" s="29"/>
      <c r="B157" s="18" t="s">
        <v>82</v>
      </c>
      <c r="C157" s="19"/>
      <c r="D157" s="19"/>
      <c r="E157" s="20">
        <f t="shared" si="23"/>
        <v>0</v>
      </c>
      <c r="F157" s="20">
        <f t="shared" si="24"/>
        <v>0</v>
      </c>
      <c r="G157" s="19"/>
      <c r="H157" s="19"/>
      <c r="I157" s="21"/>
      <c r="J157" s="21"/>
      <c r="K157" s="22"/>
      <c r="L157" s="23"/>
      <c r="M157" s="23"/>
      <c r="N157" s="24">
        <v>512.29999999999995</v>
      </c>
      <c r="O157" s="25" t="e">
        <f t="shared" si="25"/>
        <v>#DIV/0!</v>
      </c>
      <c r="P157" s="26" t="e">
        <f t="shared" si="26"/>
        <v>#DIV/0!</v>
      </c>
      <c r="Q157" s="27" t="e">
        <f t="shared" si="27"/>
        <v>#DIV/0!</v>
      </c>
      <c r="R157" s="27" t="e">
        <f t="shared" si="28"/>
        <v>#DIV/0!</v>
      </c>
      <c r="S157" s="28"/>
    </row>
    <row r="158" spans="1:19" x14ac:dyDescent="0.3">
      <c r="A158" s="29"/>
      <c r="B158" s="18" t="s">
        <v>61</v>
      </c>
      <c r="C158" s="19">
        <v>5</v>
      </c>
      <c r="D158" s="19">
        <v>10</v>
      </c>
      <c r="E158" s="20">
        <f t="shared" si="23"/>
        <v>50</v>
      </c>
      <c r="F158" s="20">
        <f t="shared" si="24"/>
        <v>600</v>
      </c>
      <c r="G158" s="19">
        <v>70</v>
      </c>
      <c r="H158" s="19">
        <v>530</v>
      </c>
      <c r="I158" s="21">
        <v>0.88329999999999997</v>
      </c>
      <c r="J158" s="21">
        <v>0.9073</v>
      </c>
      <c r="K158" s="22">
        <v>15139</v>
      </c>
      <c r="L158" s="23">
        <v>16686</v>
      </c>
      <c r="M158" s="23">
        <v>0</v>
      </c>
      <c r="N158" s="24">
        <f>SUM(N154:N157)</f>
        <v>33449.380000000005</v>
      </c>
      <c r="O158" s="25">
        <f t="shared" si="25"/>
        <v>668.98760000000004</v>
      </c>
      <c r="P158" s="26">
        <f t="shared" si="26"/>
        <v>60.555999999999997</v>
      </c>
      <c r="Q158" s="27">
        <f t="shared" si="27"/>
        <v>1.5139</v>
      </c>
      <c r="R158" s="27">
        <f t="shared" si="28"/>
        <v>3344.9380000000006</v>
      </c>
      <c r="S158" s="28"/>
    </row>
    <row r="159" spans="1:19" ht="16.5" customHeight="1" x14ac:dyDescent="0.3">
      <c r="A159" s="29">
        <v>5</v>
      </c>
      <c r="B159" s="18" t="s">
        <v>87</v>
      </c>
      <c r="C159" s="19"/>
      <c r="D159" s="19"/>
      <c r="E159" s="20">
        <f t="shared" si="23"/>
        <v>0</v>
      </c>
      <c r="F159" s="20">
        <f t="shared" si="24"/>
        <v>0</v>
      </c>
      <c r="G159" s="19"/>
      <c r="H159" s="19"/>
      <c r="I159" s="21"/>
      <c r="J159" s="21"/>
      <c r="K159" s="22"/>
      <c r="L159" s="23"/>
      <c r="M159" s="23"/>
      <c r="N159" s="24">
        <v>26356.2</v>
      </c>
      <c r="O159" s="25" t="e">
        <f t="shared" si="25"/>
        <v>#DIV/0!</v>
      </c>
      <c r="P159" s="26" t="e">
        <f t="shared" si="26"/>
        <v>#DIV/0!</v>
      </c>
      <c r="Q159" s="27" t="e">
        <f t="shared" si="27"/>
        <v>#DIV/0!</v>
      </c>
      <c r="R159" s="27" t="e">
        <f t="shared" si="28"/>
        <v>#DIV/0!</v>
      </c>
      <c r="S159" s="28"/>
    </row>
    <row r="160" spans="1:19" x14ac:dyDescent="0.3">
      <c r="A160" s="29"/>
      <c r="B160" s="18" t="s">
        <v>88</v>
      </c>
      <c r="C160" s="19">
        <v>5</v>
      </c>
      <c r="D160" s="19">
        <v>8</v>
      </c>
      <c r="E160" s="20">
        <f t="shared" si="23"/>
        <v>40</v>
      </c>
      <c r="F160" s="20">
        <f t="shared" si="24"/>
        <v>480</v>
      </c>
      <c r="G160" s="19">
        <v>40</v>
      </c>
      <c r="H160" s="19">
        <v>440</v>
      </c>
      <c r="I160" s="21">
        <v>0.91669999999999996</v>
      </c>
      <c r="J160" s="21">
        <v>0.91349999999999998</v>
      </c>
      <c r="K160" s="22">
        <v>13337</v>
      </c>
      <c r="L160" s="23">
        <v>14600</v>
      </c>
      <c r="M160" s="23">
        <v>28610</v>
      </c>
      <c r="N160" s="24">
        <f>SUM(N159)</f>
        <v>26356.2</v>
      </c>
      <c r="O160" s="25">
        <f t="shared" si="25"/>
        <v>658.90499999999997</v>
      </c>
      <c r="P160" s="26">
        <f t="shared" si="26"/>
        <v>66.685000000000002</v>
      </c>
      <c r="Q160" s="27">
        <f t="shared" si="27"/>
        <v>1.667125</v>
      </c>
      <c r="R160" s="27">
        <f t="shared" si="28"/>
        <v>3294.5250000000001</v>
      </c>
      <c r="S160" s="28"/>
    </row>
    <row r="161" spans="1:19" x14ac:dyDescent="0.3">
      <c r="A161" s="29" t="s">
        <v>89</v>
      </c>
      <c r="B161" s="18" t="s">
        <v>91</v>
      </c>
      <c r="C161" s="19"/>
      <c r="D161" s="19"/>
      <c r="E161" s="20">
        <f t="shared" si="23"/>
        <v>0</v>
      </c>
      <c r="F161" s="20">
        <f t="shared" si="24"/>
        <v>0</v>
      </c>
      <c r="G161" s="19"/>
      <c r="H161" s="19"/>
      <c r="I161" s="21"/>
      <c r="J161" s="21"/>
      <c r="K161" s="22"/>
      <c r="L161" s="23"/>
      <c r="M161" s="23"/>
      <c r="N161" s="24">
        <v>795.7</v>
      </c>
      <c r="O161" s="25" t="e">
        <f t="shared" si="25"/>
        <v>#DIV/0!</v>
      </c>
      <c r="P161" s="26" t="e">
        <f t="shared" si="26"/>
        <v>#DIV/0!</v>
      </c>
      <c r="Q161" s="27" t="e">
        <f t="shared" si="27"/>
        <v>#DIV/0!</v>
      </c>
      <c r="R161" s="27" t="e">
        <f t="shared" si="28"/>
        <v>#DIV/0!</v>
      </c>
      <c r="S161" s="28"/>
    </row>
    <row r="162" spans="1:19" x14ac:dyDescent="0.3">
      <c r="A162" s="29"/>
      <c r="B162" s="18" t="s">
        <v>92</v>
      </c>
      <c r="C162" s="19"/>
      <c r="D162" s="19"/>
      <c r="E162" s="20">
        <f t="shared" si="23"/>
        <v>0</v>
      </c>
      <c r="F162" s="20">
        <f t="shared" si="24"/>
        <v>0</v>
      </c>
      <c r="G162" s="19"/>
      <c r="H162" s="19"/>
      <c r="I162" s="21"/>
      <c r="J162" s="21"/>
      <c r="K162" s="22"/>
      <c r="L162" s="23"/>
      <c r="M162" s="23"/>
      <c r="N162" s="24">
        <v>5211</v>
      </c>
      <c r="O162" s="25" t="e">
        <f t="shared" si="25"/>
        <v>#DIV/0!</v>
      </c>
      <c r="P162" s="26" t="e">
        <f t="shared" si="26"/>
        <v>#DIV/0!</v>
      </c>
      <c r="Q162" s="27" t="e">
        <f t="shared" si="27"/>
        <v>#DIV/0!</v>
      </c>
      <c r="R162" s="27" t="e">
        <f t="shared" si="28"/>
        <v>#DIV/0!</v>
      </c>
      <c r="S162" s="28"/>
    </row>
    <row r="163" spans="1:19" x14ac:dyDescent="0.3">
      <c r="A163" s="29"/>
      <c r="B163" s="18" t="s">
        <v>93</v>
      </c>
      <c r="C163" s="19"/>
      <c r="D163" s="19"/>
      <c r="E163" s="20">
        <f t="shared" si="23"/>
        <v>0</v>
      </c>
      <c r="F163" s="20">
        <f t="shared" si="24"/>
        <v>0</v>
      </c>
      <c r="G163" s="19"/>
      <c r="H163" s="19"/>
      <c r="I163" s="21"/>
      <c r="J163" s="21"/>
      <c r="K163" s="22"/>
      <c r="L163" s="23"/>
      <c r="M163" s="23"/>
      <c r="N163" s="24">
        <v>7236</v>
      </c>
      <c r="O163" s="25" t="e">
        <f t="shared" si="25"/>
        <v>#DIV/0!</v>
      </c>
      <c r="P163" s="26" t="e">
        <f t="shared" si="26"/>
        <v>#DIV/0!</v>
      </c>
      <c r="Q163" s="27" t="e">
        <f t="shared" si="27"/>
        <v>#DIV/0!</v>
      </c>
      <c r="R163" s="27" t="e">
        <f t="shared" si="28"/>
        <v>#DIV/0!</v>
      </c>
      <c r="S163" s="28"/>
    </row>
    <row r="164" spans="1:19" ht="16.5" customHeight="1" x14ac:dyDescent="0.3">
      <c r="A164" s="29"/>
      <c r="B164" s="18" t="s">
        <v>94</v>
      </c>
      <c r="C164" s="19"/>
      <c r="D164" s="19"/>
      <c r="E164" s="20">
        <f t="shared" si="23"/>
        <v>0</v>
      </c>
      <c r="F164" s="20">
        <f t="shared" si="24"/>
        <v>0</v>
      </c>
      <c r="G164" s="19"/>
      <c r="H164" s="19"/>
      <c r="I164" s="21"/>
      <c r="J164" s="21"/>
      <c r="K164" s="22"/>
      <c r="L164" s="23"/>
      <c r="M164" s="23"/>
      <c r="N164" s="24">
        <v>5538.6</v>
      </c>
      <c r="O164" s="25" t="e">
        <f t="shared" si="25"/>
        <v>#DIV/0!</v>
      </c>
      <c r="P164" s="26" t="e">
        <f t="shared" si="26"/>
        <v>#DIV/0!</v>
      </c>
      <c r="Q164" s="27" t="e">
        <f t="shared" si="27"/>
        <v>#DIV/0!</v>
      </c>
      <c r="R164" s="27" t="e">
        <f t="shared" si="28"/>
        <v>#DIV/0!</v>
      </c>
      <c r="S164" s="28"/>
    </row>
    <row r="165" spans="1:19" x14ac:dyDescent="0.3">
      <c r="A165" s="29"/>
      <c r="B165" s="18" t="s">
        <v>95</v>
      </c>
      <c r="C165" s="19"/>
      <c r="D165" s="19"/>
      <c r="E165" s="20">
        <f t="shared" si="23"/>
        <v>0</v>
      </c>
      <c r="F165" s="20">
        <f t="shared" si="24"/>
        <v>0</v>
      </c>
      <c r="G165" s="19"/>
      <c r="H165" s="19"/>
      <c r="I165" s="21"/>
      <c r="J165" s="21"/>
      <c r="K165" s="22"/>
      <c r="L165" s="23"/>
      <c r="M165" s="23"/>
      <c r="N165" s="24">
        <v>10305.6</v>
      </c>
      <c r="O165" s="25" t="e">
        <f t="shared" si="25"/>
        <v>#DIV/0!</v>
      </c>
      <c r="P165" s="26" t="e">
        <f t="shared" si="26"/>
        <v>#DIV/0!</v>
      </c>
      <c r="Q165" s="27" t="e">
        <f t="shared" si="27"/>
        <v>#DIV/0!</v>
      </c>
      <c r="R165" s="27" t="e">
        <f t="shared" si="28"/>
        <v>#DIV/0!</v>
      </c>
      <c r="S165" s="28"/>
    </row>
    <row r="166" spans="1:19" x14ac:dyDescent="0.3">
      <c r="A166" s="29"/>
      <c r="B166" s="18" t="s">
        <v>88</v>
      </c>
      <c r="C166" s="19">
        <v>5</v>
      </c>
      <c r="D166" s="19">
        <v>10</v>
      </c>
      <c r="E166" s="20">
        <f t="shared" si="23"/>
        <v>50</v>
      </c>
      <c r="F166" s="20">
        <f t="shared" si="24"/>
        <v>600</v>
      </c>
      <c r="G166" s="19">
        <v>60</v>
      </c>
      <c r="H166" s="19">
        <v>540</v>
      </c>
      <c r="I166" s="21">
        <v>0.9</v>
      </c>
      <c r="J166" s="21">
        <v>0.89759999999999995</v>
      </c>
      <c r="K166" s="22">
        <v>15333</v>
      </c>
      <c r="L166" s="23">
        <v>17082</v>
      </c>
      <c r="M166" s="23">
        <v>0</v>
      </c>
      <c r="N166" s="24">
        <f>SUM(N161:N165)</f>
        <v>29086.9</v>
      </c>
      <c r="O166" s="25">
        <f t="shared" si="25"/>
        <v>581.73800000000006</v>
      </c>
      <c r="P166" s="26">
        <f t="shared" si="26"/>
        <v>61.332000000000001</v>
      </c>
      <c r="Q166" s="27">
        <f t="shared" si="27"/>
        <v>1.5332999999999999</v>
      </c>
      <c r="R166" s="27">
        <f t="shared" si="28"/>
        <v>2908.69</v>
      </c>
      <c r="S166" s="28"/>
    </row>
    <row r="167" spans="1:19" x14ac:dyDescent="0.3">
      <c r="A167" s="29">
        <v>6</v>
      </c>
      <c r="B167" s="18" t="s">
        <v>95</v>
      </c>
      <c r="C167" s="19"/>
      <c r="D167" s="19"/>
      <c r="E167" s="20">
        <f t="shared" si="23"/>
        <v>0</v>
      </c>
      <c r="F167" s="20">
        <f t="shared" si="24"/>
        <v>0</v>
      </c>
      <c r="G167" s="19"/>
      <c r="H167" s="19"/>
      <c r="I167" s="21"/>
      <c r="J167" s="21"/>
      <c r="K167" s="22"/>
      <c r="L167" s="23"/>
      <c r="M167" s="23"/>
      <c r="N167" s="24">
        <v>3819.4</v>
      </c>
      <c r="O167" s="25" t="e">
        <f t="shared" si="25"/>
        <v>#DIV/0!</v>
      </c>
      <c r="P167" s="26" t="e">
        <f t="shared" si="26"/>
        <v>#DIV/0!</v>
      </c>
      <c r="Q167" s="27" t="e">
        <f t="shared" si="27"/>
        <v>#DIV/0!</v>
      </c>
      <c r="R167" s="27" t="e">
        <f t="shared" si="28"/>
        <v>#DIV/0!</v>
      </c>
      <c r="S167" s="28"/>
    </row>
    <row r="168" spans="1:19" x14ac:dyDescent="0.3">
      <c r="A168" s="29"/>
      <c r="B168" s="18" t="s">
        <v>98</v>
      </c>
      <c r="C168" s="19"/>
      <c r="D168" s="19"/>
      <c r="E168" s="20">
        <f t="shared" si="23"/>
        <v>0</v>
      </c>
      <c r="F168" s="20">
        <f t="shared" si="24"/>
        <v>0</v>
      </c>
      <c r="G168" s="19"/>
      <c r="H168" s="19"/>
      <c r="I168" s="21"/>
      <c r="J168" s="21"/>
      <c r="K168" s="22"/>
      <c r="L168" s="23"/>
      <c r="M168" s="23"/>
      <c r="N168" s="24">
        <v>8775</v>
      </c>
      <c r="O168" s="25" t="e">
        <f t="shared" si="25"/>
        <v>#DIV/0!</v>
      </c>
      <c r="P168" s="26" t="e">
        <f t="shared" si="26"/>
        <v>#DIV/0!</v>
      </c>
      <c r="Q168" s="27" t="e">
        <f t="shared" si="27"/>
        <v>#DIV/0!</v>
      </c>
      <c r="R168" s="27" t="e">
        <f t="shared" si="28"/>
        <v>#DIV/0!</v>
      </c>
      <c r="S168" s="28"/>
    </row>
    <row r="169" spans="1:19" x14ac:dyDescent="0.3">
      <c r="A169" s="29"/>
      <c r="B169" s="18" t="s">
        <v>99</v>
      </c>
      <c r="C169" s="19"/>
      <c r="D169" s="19"/>
      <c r="E169" s="20">
        <f t="shared" si="23"/>
        <v>0</v>
      </c>
      <c r="F169" s="20">
        <f t="shared" si="24"/>
        <v>0</v>
      </c>
      <c r="G169" s="19"/>
      <c r="H169" s="19"/>
      <c r="I169" s="21"/>
      <c r="J169" s="21"/>
      <c r="K169" s="22"/>
      <c r="L169" s="23"/>
      <c r="M169" s="23"/>
      <c r="N169" s="24">
        <v>9728.4</v>
      </c>
      <c r="O169" s="25" t="e">
        <f t="shared" si="25"/>
        <v>#DIV/0!</v>
      </c>
      <c r="P169" s="26" t="e">
        <f t="shared" si="26"/>
        <v>#DIV/0!</v>
      </c>
      <c r="Q169" s="27" t="e">
        <f t="shared" si="27"/>
        <v>#DIV/0!</v>
      </c>
      <c r="R169" s="27" t="e">
        <f t="shared" si="28"/>
        <v>#DIV/0!</v>
      </c>
      <c r="S169" s="28"/>
    </row>
    <row r="170" spans="1:19" ht="16.5" customHeight="1" x14ac:dyDescent="0.3">
      <c r="A170" s="29"/>
      <c r="B170" s="18" t="s">
        <v>61</v>
      </c>
      <c r="C170" s="19">
        <v>5</v>
      </c>
      <c r="D170" s="19">
        <v>8</v>
      </c>
      <c r="E170" s="20">
        <f t="shared" si="23"/>
        <v>40</v>
      </c>
      <c r="F170" s="20">
        <f t="shared" si="24"/>
        <v>480</v>
      </c>
      <c r="G170" s="19">
        <v>30</v>
      </c>
      <c r="H170" s="19">
        <v>450</v>
      </c>
      <c r="I170" s="21">
        <v>0.9375</v>
      </c>
      <c r="J170" s="21">
        <v>0.87170000000000003</v>
      </c>
      <c r="K170" s="22">
        <v>11780</v>
      </c>
      <c r="L170" s="23">
        <v>13514</v>
      </c>
      <c r="M170" s="23">
        <v>1255</v>
      </c>
      <c r="N170" s="24">
        <f>SUM(N167:N169)</f>
        <v>22322.799999999999</v>
      </c>
      <c r="O170" s="25">
        <f t="shared" si="25"/>
        <v>558.06999999999994</v>
      </c>
      <c r="P170" s="26">
        <f t="shared" si="26"/>
        <v>58.9</v>
      </c>
      <c r="Q170" s="27">
        <f t="shared" si="27"/>
        <v>1.4724999999999999</v>
      </c>
      <c r="R170" s="27">
        <f t="shared" si="28"/>
        <v>2790.35</v>
      </c>
      <c r="S170" s="28"/>
    </row>
    <row r="171" spans="1:19" x14ac:dyDescent="0.3">
      <c r="A171" s="29" t="s">
        <v>100</v>
      </c>
      <c r="B171" s="18" t="s">
        <v>103</v>
      </c>
      <c r="C171" s="19"/>
      <c r="D171" s="19"/>
      <c r="E171" s="20">
        <f t="shared" si="23"/>
        <v>0</v>
      </c>
      <c r="F171" s="20">
        <f t="shared" si="24"/>
        <v>0</v>
      </c>
      <c r="G171" s="19"/>
      <c r="H171" s="19"/>
      <c r="I171" s="21"/>
      <c r="J171" s="21"/>
      <c r="K171" s="22"/>
      <c r="L171" s="23"/>
      <c r="M171" s="23"/>
      <c r="N171" s="24">
        <v>1609.3</v>
      </c>
      <c r="O171" s="25" t="e">
        <f t="shared" si="25"/>
        <v>#DIV/0!</v>
      </c>
      <c r="P171" s="26" t="e">
        <f t="shared" si="26"/>
        <v>#DIV/0!</v>
      </c>
      <c r="Q171" s="27" t="e">
        <f t="shared" si="27"/>
        <v>#DIV/0!</v>
      </c>
      <c r="R171" s="27" t="e">
        <f t="shared" si="28"/>
        <v>#DIV/0!</v>
      </c>
      <c r="S171" s="28"/>
    </row>
    <row r="172" spans="1:19" x14ac:dyDescent="0.3">
      <c r="A172" s="29"/>
      <c r="B172" s="18" t="s">
        <v>104</v>
      </c>
      <c r="C172" s="19"/>
      <c r="D172" s="19"/>
      <c r="E172" s="20">
        <f t="shared" si="23"/>
        <v>0</v>
      </c>
      <c r="F172" s="20">
        <f t="shared" si="24"/>
        <v>0</v>
      </c>
      <c r="G172" s="19"/>
      <c r="H172" s="19"/>
      <c r="I172" s="21"/>
      <c r="J172" s="21"/>
      <c r="K172" s="22"/>
      <c r="L172" s="23"/>
      <c r="M172" s="23"/>
      <c r="N172" s="24">
        <v>22800</v>
      </c>
      <c r="O172" s="25" t="e">
        <f t="shared" si="25"/>
        <v>#DIV/0!</v>
      </c>
      <c r="P172" s="26" t="e">
        <f t="shared" si="26"/>
        <v>#DIV/0!</v>
      </c>
      <c r="Q172" s="27" t="e">
        <f t="shared" si="27"/>
        <v>#DIV/0!</v>
      </c>
      <c r="R172" s="27" t="e">
        <f t="shared" si="28"/>
        <v>#DIV/0!</v>
      </c>
      <c r="S172" s="28"/>
    </row>
    <row r="173" spans="1:19" x14ac:dyDescent="0.3">
      <c r="A173" s="29"/>
      <c r="B173" s="18" t="s">
        <v>105</v>
      </c>
      <c r="C173" s="19"/>
      <c r="D173" s="19"/>
      <c r="E173" s="20">
        <f t="shared" si="23"/>
        <v>0</v>
      </c>
      <c r="F173" s="20">
        <f t="shared" si="24"/>
        <v>0</v>
      </c>
      <c r="G173" s="19"/>
      <c r="H173" s="19"/>
      <c r="I173" s="21"/>
      <c r="J173" s="21"/>
      <c r="K173" s="22"/>
      <c r="L173" s="23"/>
      <c r="M173" s="23"/>
      <c r="N173" s="24">
        <v>16531.5</v>
      </c>
      <c r="O173" s="25" t="e">
        <f t="shared" si="25"/>
        <v>#DIV/0!</v>
      </c>
      <c r="P173" s="26" t="e">
        <f t="shared" si="26"/>
        <v>#DIV/0!</v>
      </c>
      <c r="Q173" s="27" t="e">
        <f t="shared" si="27"/>
        <v>#DIV/0!</v>
      </c>
      <c r="R173" s="27" t="e">
        <f t="shared" si="28"/>
        <v>#DIV/0!</v>
      </c>
      <c r="S173" s="28"/>
    </row>
    <row r="174" spans="1:19" x14ac:dyDescent="0.3">
      <c r="A174" s="29"/>
      <c r="B174" s="18" t="s">
        <v>88</v>
      </c>
      <c r="C174" s="19">
        <v>5</v>
      </c>
      <c r="D174" s="19">
        <v>10</v>
      </c>
      <c r="E174" s="20">
        <f t="shared" si="23"/>
        <v>50</v>
      </c>
      <c r="F174" s="20">
        <f t="shared" si="24"/>
        <v>600</v>
      </c>
      <c r="G174" s="19">
        <v>110</v>
      </c>
      <c r="H174" s="19">
        <v>490</v>
      </c>
      <c r="I174" s="21">
        <v>0.81669999999999998</v>
      </c>
      <c r="J174" s="21">
        <v>0.8931</v>
      </c>
      <c r="K174" s="22">
        <v>11518</v>
      </c>
      <c r="L174" s="23">
        <v>12897</v>
      </c>
      <c r="M174" s="23">
        <v>0</v>
      </c>
      <c r="N174" s="24">
        <f>SUM(N171:N173)</f>
        <v>40940.800000000003</v>
      </c>
      <c r="O174" s="25">
        <f t="shared" si="25"/>
        <v>818.81600000000003</v>
      </c>
      <c r="P174" s="26">
        <f t="shared" si="26"/>
        <v>46.072000000000003</v>
      </c>
      <c r="Q174" s="27">
        <f t="shared" si="27"/>
        <v>1.1517999999999999</v>
      </c>
      <c r="R174" s="27">
        <f t="shared" si="28"/>
        <v>4094.0800000000004</v>
      </c>
      <c r="S174" s="28"/>
    </row>
    <row r="175" spans="1:19" x14ac:dyDescent="0.3">
      <c r="A175" s="29">
        <v>9</v>
      </c>
      <c r="B175" s="18" t="s">
        <v>105</v>
      </c>
      <c r="C175" s="19"/>
      <c r="D175" s="19"/>
      <c r="E175" s="20">
        <f t="shared" si="23"/>
        <v>0</v>
      </c>
      <c r="F175" s="20">
        <f t="shared" si="24"/>
        <v>0</v>
      </c>
      <c r="G175" s="19"/>
      <c r="H175" s="19"/>
      <c r="I175" s="21"/>
      <c r="J175" s="21"/>
      <c r="K175" s="22"/>
      <c r="L175" s="23"/>
      <c r="M175" s="23"/>
      <c r="N175" s="24">
        <v>48968.55</v>
      </c>
      <c r="O175" s="25" t="e">
        <f t="shared" si="25"/>
        <v>#DIV/0!</v>
      </c>
      <c r="P175" s="26" t="e">
        <f t="shared" si="26"/>
        <v>#DIV/0!</v>
      </c>
      <c r="Q175" s="27" t="e">
        <f t="shared" si="27"/>
        <v>#DIV/0!</v>
      </c>
      <c r="R175" s="27" t="e">
        <f t="shared" si="28"/>
        <v>#DIV/0!</v>
      </c>
      <c r="S175" s="28"/>
    </row>
    <row r="176" spans="1:19" ht="16.5" customHeight="1" x14ac:dyDescent="0.3">
      <c r="A176" s="29"/>
      <c r="B176" s="18" t="s">
        <v>61</v>
      </c>
      <c r="C176" s="19">
        <v>5</v>
      </c>
      <c r="D176" s="19">
        <v>8</v>
      </c>
      <c r="E176" s="20">
        <f t="shared" si="23"/>
        <v>40</v>
      </c>
      <c r="F176" s="20">
        <f t="shared" si="24"/>
        <v>480</v>
      </c>
      <c r="G176" s="19">
        <v>70</v>
      </c>
      <c r="H176" s="19">
        <v>410</v>
      </c>
      <c r="I176" s="21">
        <v>0.85419999999999996</v>
      </c>
      <c r="J176" s="21">
        <v>0.92669999999999997</v>
      </c>
      <c r="K176" s="22">
        <v>13283</v>
      </c>
      <c r="L176" s="23">
        <v>14334</v>
      </c>
      <c r="M176" s="23">
        <v>21673</v>
      </c>
      <c r="N176" s="24">
        <f>SUM(N175)</f>
        <v>48968.55</v>
      </c>
      <c r="O176" s="25">
        <f t="shared" si="25"/>
        <v>1224.2137500000001</v>
      </c>
      <c r="P176" s="26">
        <f t="shared" si="26"/>
        <v>66.415000000000006</v>
      </c>
      <c r="Q176" s="27">
        <f t="shared" si="27"/>
        <v>1.6603749999999999</v>
      </c>
      <c r="R176" s="27">
        <f t="shared" si="28"/>
        <v>6121.0687500000004</v>
      </c>
      <c r="S176" s="28"/>
    </row>
    <row r="177" spans="1:19" x14ac:dyDescent="0.3">
      <c r="A177" s="29" t="s">
        <v>107</v>
      </c>
      <c r="B177" s="18" t="s">
        <v>105</v>
      </c>
      <c r="C177" s="19"/>
      <c r="D177" s="19"/>
      <c r="E177" s="20">
        <f t="shared" si="23"/>
        <v>0</v>
      </c>
      <c r="F177" s="20">
        <f t="shared" si="24"/>
        <v>0</v>
      </c>
      <c r="G177" s="19"/>
      <c r="H177" s="19"/>
      <c r="I177" s="21"/>
      <c r="J177" s="21"/>
      <c r="K177" s="22"/>
      <c r="L177" s="23"/>
      <c r="M177" s="23"/>
      <c r="N177" s="24">
        <v>35882.449999999997</v>
      </c>
      <c r="O177" s="25" t="e">
        <f t="shared" si="25"/>
        <v>#DIV/0!</v>
      </c>
      <c r="P177" s="26" t="e">
        <f t="shared" si="26"/>
        <v>#DIV/0!</v>
      </c>
      <c r="Q177" s="27" t="e">
        <f t="shared" si="27"/>
        <v>#DIV/0!</v>
      </c>
      <c r="R177" s="27" t="e">
        <f t="shared" si="28"/>
        <v>#DIV/0!</v>
      </c>
      <c r="S177" s="28"/>
    </row>
    <row r="178" spans="1:19" x14ac:dyDescent="0.3">
      <c r="A178" s="29"/>
      <c r="B178" s="18" t="s">
        <v>61</v>
      </c>
      <c r="C178" s="19">
        <v>5</v>
      </c>
      <c r="D178" s="19">
        <v>10</v>
      </c>
      <c r="E178" s="20">
        <f t="shared" si="23"/>
        <v>50</v>
      </c>
      <c r="F178" s="20">
        <f t="shared" si="24"/>
        <v>600</v>
      </c>
      <c r="G178" s="19">
        <v>40</v>
      </c>
      <c r="H178" s="19">
        <v>560</v>
      </c>
      <c r="I178" s="21">
        <v>0.93330000000000002</v>
      </c>
      <c r="J178" s="21">
        <v>0.91949999999999998</v>
      </c>
      <c r="K178" s="22">
        <v>9733</v>
      </c>
      <c r="L178" s="23">
        <v>10586</v>
      </c>
      <c r="M178" s="23">
        <v>0</v>
      </c>
      <c r="N178" s="24">
        <f>SUM(N177)</f>
        <v>35882.449999999997</v>
      </c>
      <c r="O178" s="25">
        <f t="shared" si="25"/>
        <v>717.64899999999989</v>
      </c>
      <c r="P178" s="26">
        <f t="shared" si="26"/>
        <v>38.932000000000002</v>
      </c>
      <c r="Q178" s="27">
        <f t="shared" si="27"/>
        <v>0.97329999999999994</v>
      </c>
      <c r="R178" s="27">
        <f t="shared" si="28"/>
        <v>3588.2449999999999</v>
      </c>
      <c r="S178" s="28"/>
    </row>
    <row r="179" spans="1:19" x14ac:dyDescent="0.3">
      <c r="A179" s="29">
        <v>10</v>
      </c>
      <c r="B179" s="18" t="s">
        <v>105</v>
      </c>
      <c r="C179" s="19"/>
      <c r="D179" s="19"/>
      <c r="E179" s="20">
        <f t="shared" si="23"/>
        <v>0</v>
      </c>
      <c r="F179" s="20">
        <f t="shared" si="24"/>
        <v>0</v>
      </c>
      <c r="G179" s="19"/>
      <c r="H179" s="19"/>
      <c r="I179" s="21"/>
      <c r="J179" s="21"/>
      <c r="K179" s="22"/>
      <c r="L179" s="23"/>
      <c r="M179" s="23"/>
      <c r="N179" s="24">
        <v>36797.300000000003</v>
      </c>
      <c r="O179" s="25" t="e">
        <f t="shared" si="25"/>
        <v>#DIV/0!</v>
      </c>
      <c r="P179" s="26" t="e">
        <f t="shared" si="26"/>
        <v>#DIV/0!</v>
      </c>
      <c r="Q179" s="27" t="e">
        <f t="shared" si="27"/>
        <v>#DIV/0!</v>
      </c>
      <c r="R179" s="27" t="e">
        <f t="shared" si="28"/>
        <v>#DIV/0!</v>
      </c>
      <c r="S179" s="28"/>
    </row>
    <row r="180" spans="1:19" x14ac:dyDescent="0.3">
      <c r="A180" s="29"/>
      <c r="B180" s="18" t="s">
        <v>61</v>
      </c>
      <c r="C180" s="19">
        <v>5</v>
      </c>
      <c r="D180" s="19">
        <v>8</v>
      </c>
      <c r="E180" s="20">
        <f t="shared" si="23"/>
        <v>40</v>
      </c>
      <c r="F180" s="20">
        <f t="shared" si="24"/>
        <v>480</v>
      </c>
      <c r="G180" s="19">
        <v>60</v>
      </c>
      <c r="H180" s="19">
        <v>420</v>
      </c>
      <c r="I180" s="21">
        <v>0.875</v>
      </c>
      <c r="J180" s="21">
        <v>0.91749999999999998</v>
      </c>
      <c r="K180" s="22">
        <v>9982</v>
      </c>
      <c r="L180" s="23">
        <v>10879</v>
      </c>
      <c r="M180" s="23">
        <v>31840</v>
      </c>
      <c r="N180" s="24">
        <f>SUM(N179)</f>
        <v>36797.300000000003</v>
      </c>
      <c r="O180" s="25">
        <f t="shared" si="25"/>
        <v>919.93250000000012</v>
      </c>
      <c r="P180" s="26">
        <f t="shared" si="26"/>
        <v>49.91</v>
      </c>
      <c r="Q180" s="27">
        <f t="shared" si="27"/>
        <v>1.2477499999999999</v>
      </c>
      <c r="R180" s="27">
        <f t="shared" si="28"/>
        <v>4599.6625000000004</v>
      </c>
      <c r="S180" s="28"/>
    </row>
    <row r="181" spans="1:19" x14ac:dyDescent="0.3">
      <c r="A181" s="29" t="s">
        <v>117</v>
      </c>
      <c r="B181" s="18" t="s">
        <v>118</v>
      </c>
      <c r="C181" s="19"/>
      <c r="D181" s="19"/>
      <c r="E181" s="20">
        <f t="shared" si="23"/>
        <v>0</v>
      </c>
      <c r="F181" s="20">
        <f t="shared" si="24"/>
        <v>0</v>
      </c>
      <c r="G181" s="19"/>
      <c r="H181" s="19"/>
      <c r="I181" s="21"/>
      <c r="J181" s="21"/>
      <c r="K181" s="22"/>
      <c r="L181" s="23"/>
      <c r="M181" s="23"/>
      <c r="N181" s="24">
        <v>11600</v>
      </c>
      <c r="O181" s="25" t="e">
        <f t="shared" si="25"/>
        <v>#DIV/0!</v>
      </c>
      <c r="P181" s="26" t="e">
        <f t="shared" si="26"/>
        <v>#DIV/0!</v>
      </c>
      <c r="Q181" s="27" t="e">
        <f t="shared" si="27"/>
        <v>#DIV/0!</v>
      </c>
      <c r="R181" s="27" t="e">
        <f t="shared" si="28"/>
        <v>#DIV/0!</v>
      </c>
      <c r="S181" s="28"/>
    </row>
    <row r="182" spans="1:19" x14ac:dyDescent="0.3">
      <c r="A182" s="29"/>
      <c r="B182" s="18" t="s">
        <v>119</v>
      </c>
      <c r="C182" s="19"/>
      <c r="D182" s="19"/>
      <c r="E182" s="20">
        <f t="shared" si="23"/>
        <v>0</v>
      </c>
      <c r="F182" s="20">
        <f t="shared" si="24"/>
        <v>0</v>
      </c>
      <c r="G182" s="19"/>
      <c r="H182" s="19"/>
      <c r="I182" s="21"/>
      <c r="J182" s="21"/>
      <c r="K182" s="22"/>
      <c r="L182" s="23"/>
      <c r="M182" s="23"/>
      <c r="N182" s="24">
        <v>9000</v>
      </c>
      <c r="O182" s="25" t="e">
        <f t="shared" si="25"/>
        <v>#DIV/0!</v>
      </c>
      <c r="P182" s="26" t="e">
        <f t="shared" si="26"/>
        <v>#DIV/0!</v>
      </c>
      <c r="Q182" s="27" t="e">
        <f t="shared" si="27"/>
        <v>#DIV/0!</v>
      </c>
      <c r="R182" s="27" t="e">
        <f t="shared" si="28"/>
        <v>#DIV/0!</v>
      </c>
      <c r="S182" s="28"/>
    </row>
    <row r="183" spans="1:19" x14ac:dyDescent="0.3">
      <c r="A183" s="29"/>
      <c r="B183" s="18" t="s">
        <v>120</v>
      </c>
      <c r="C183" s="19"/>
      <c r="D183" s="19"/>
      <c r="E183" s="20">
        <f t="shared" si="23"/>
        <v>0</v>
      </c>
      <c r="F183" s="20">
        <f t="shared" si="24"/>
        <v>0</v>
      </c>
      <c r="G183" s="19"/>
      <c r="H183" s="19"/>
      <c r="I183" s="21"/>
      <c r="J183" s="21"/>
      <c r="K183" s="22"/>
      <c r="L183" s="23"/>
      <c r="M183" s="23"/>
      <c r="N183" s="24">
        <v>24521</v>
      </c>
      <c r="O183" s="25" t="e">
        <f t="shared" si="25"/>
        <v>#DIV/0!</v>
      </c>
      <c r="P183" s="26" t="e">
        <f t="shared" si="26"/>
        <v>#DIV/0!</v>
      </c>
      <c r="Q183" s="27" t="e">
        <f t="shared" si="27"/>
        <v>#DIV/0!</v>
      </c>
      <c r="R183" s="27" t="e">
        <f t="shared" si="28"/>
        <v>#DIV/0!</v>
      </c>
      <c r="S183" s="28"/>
    </row>
    <row r="184" spans="1:19" x14ac:dyDescent="0.3">
      <c r="A184" s="29"/>
      <c r="B184" s="18" t="s">
        <v>61</v>
      </c>
      <c r="C184" s="19">
        <v>5</v>
      </c>
      <c r="D184" s="19">
        <v>10</v>
      </c>
      <c r="E184" s="20">
        <f t="shared" si="23"/>
        <v>50</v>
      </c>
      <c r="F184" s="20">
        <f t="shared" si="24"/>
        <v>600</v>
      </c>
      <c r="G184" s="19">
        <v>90</v>
      </c>
      <c r="H184" s="19">
        <v>510</v>
      </c>
      <c r="I184" s="21">
        <v>0.85</v>
      </c>
      <c r="J184" s="21">
        <v>0.92210000000000003</v>
      </c>
      <c r="K184" s="22">
        <v>13219</v>
      </c>
      <c r="L184" s="23">
        <v>14335</v>
      </c>
      <c r="M184" s="23">
        <v>0</v>
      </c>
      <c r="N184" s="24">
        <f>SUM(N181:N183)</f>
        <v>45121</v>
      </c>
      <c r="O184" s="25">
        <f t="shared" si="25"/>
        <v>902.42</v>
      </c>
      <c r="P184" s="26">
        <f t="shared" si="26"/>
        <v>52.875999999999998</v>
      </c>
      <c r="Q184" s="27">
        <f t="shared" si="27"/>
        <v>1.3219000000000001</v>
      </c>
      <c r="R184" s="27">
        <f t="shared" si="28"/>
        <v>4512.1000000000004</v>
      </c>
      <c r="S184" s="28"/>
    </row>
    <row r="185" spans="1:19" x14ac:dyDescent="0.3">
      <c r="A185" s="29">
        <v>11</v>
      </c>
      <c r="B185" s="18" t="s">
        <v>120</v>
      </c>
      <c r="C185" s="19"/>
      <c r="D185" s="19"/>
      <c r="E185" s="20">
        <f t="shared" si="23"/>
        <v>0</v>
      </c>
      <c r="F185" s="20">
        <f t="shared" si="24"/>
        <v>0</v>
      </c>
      <c r="G185" s="19"/>
      <c r="H185" s="19"/>
      <c r="I185" s="21"/>
      <c r="J185" s="21"/>
      <c r="K185" s="22"/>
      <c r="L185" s="23"/>
      <c r="M185" s="23"/>
      <c r="N185" s="24">
        <v>25630.799999999999</v>
      </c>
      <c r="O185" s="25" t="e">
        <f t="shared" si="25"/>
        <v>#DIV/0!</v>
      </c>
      <c r="P185" s="26" t="e">
        <f t="shared" si="26"/>
        <v>#DIV/0!</v>
      </c>
      <c r="Q185" s="27" t="e">
        <f t="shared" si="27"/>
        <v>#DIV/0!</v>
      </c>
      <c r="R185" s="27" t="e">
        <f t="shared" si="28"/>
        <v>#DIV/0!</v>
      </c>
      <c r="S185" s="28"/>
    </row>
    <row r="186" spans="1:19" x14ac:dyDescent="0.3">
      <c r="A186" s="29"/>
      <c r="B186" s="18" t="s">
        <v>122</v>
      </c>
      <c r="C186" s="19"/>
      <c r="D186" s="19"/>
      <c r="E186" s="20">
        <f t="shared" si="23"/>
        <v>0</v>
      </c>
      <c r="F186" s="20">
        <f t="shared" si="24"/>
        <v>0</v>
      </c>
      <c r="G186" s="19"/>
      <c r="H186" s="19"/>
      <c r="I186" s="21"/>
      <c r="J186" s="21"/>
      <c r="K186" s="22"/>
      <c r="L186" s="23"/>
      <c r="M186" s="23"/>
      <c r="N186" s="24">
        <v>906</v>
      </c>
      <c r="O186" s="25" t="e">
        <f t="shared" si="25"/>
        <v>#DIV/0!</v>
      </c>
      <c r="P186" s="26" t="e">
        <f t="shared" si="26"/>
        <v>#DIV/0!</v>
      </c>
      <c r="Q186" s="27" t="e">
        <f t="shared" si="27"/>
        <v>#DIV/0!</v>
      </c>
      <c r="R186" s="27" t="e">
        <f t="shared" si="28"/>
        <v>#DIV/0!</v>
      </c>
      <c r="S186" s="28"/>
    </row>
    <row r="187" spans="1:19" ht="16.5" customHeight="1" x14ac:dyDescent="0.3">
      <c r="A187" s="29"/>
      <c r="B187" s="18" t="s">
        <v>61</v>
      </c>
      <c r="C187" s="19">
        <v>5</v>
      </c>
      <c r="D187" s="19">
        <v>8</v>
      </c>
      <c r="E187" s="20">
        <f t="shared" si="23"/>
        <v>40</v>
      </c>
      <c r="F187" s="20">
        <f t="shared" si="24"/>
        <v>480</v>
      </c>
      <c r="G187" s="19">
        <v>130</v>
      </c>
      <c r="H187" s="19">
        <v>350</v>
      </c>
      <c r="I187" s="21">
        <v>0.72919999999999996</v>
      </c>
      <c r="J187" s="21">
        <v>0.90790000000000004</v>
      </c>
      <c r="K187" s="22">
        <v>7844</v>
      </c>
      <c r="L187" s="23">
        <v>8640</v>
      </c>
      <c r="M187" s="23">
        <v>8420</v>
      </c>
      <c r="N187" s="24">
        <f>SUM(N185:N186)</f>
        <v>26536.799999999999</v>
      </c>
      <c r="O187" s="25">
        <f t="shared" si="25"/>
        <v>663.42</v>
      </c>
      <c r="P187" s="26">
        <f t="shared" si="26"/>
        <v>39.22</v>
      </c>
      <c r="Q187" s="27">
        <f t="shared" si="27"/>
        <v>0.98050000000000004</v>
      </c>
      <c r="R187" s="27">
        <f t="shared" si="28"/>
        <v>3317.1</v>
      </c>
      <c r="S187" s="28"/>
    </row>
    <row r="188" spans="1:19" x14ac:dyDescent="0.3">
      <c r="A188" s="29" t="s">
        <v>125</v>
      </c>
      <c r="B188" s="18" t="s">
        <v>122</v>
      </c>
      <c r="C188" s="19"/>
      <c r="D188" s="19"/>
      <c r="E188" s="20">
        <f t="shared" si="23"/>
        <v>0</v>
      </c>
      <c r="F188" s="20">
        <f t="shared" si="24"/>
        <v>0</v>
      </c>
      <c r="G188" s="19"/>
      <c r="H188" s="19"/>
      <c r="I188" s="21"/>
      <c r="J188" s="21"/>
      <c r="K188" s="22"/>
      <c r="L188" s="23"/>
      <c r="M188" s="23"/>
      <c r="N188" s="24">
        <v>33330</v>
      </c>
      <c r="O188" s="25" t="e">
        <f t="shared" si="25"/>
        <v>#DIV/0!</v>
      </c>
      <c r="P188" s="26" t="e">
        <f t="shared" si="26"/>
        <v>#DIV/0!</v>
      </c>
      <c r="Q188" s="27" t="e">
        <f t="shared" si="27"/>
        <v>#DIV/0!</v>
      </c>
      <c r="R188" s="27" t="e">
        <f t="shared" si="28"/>
        <v>#DIV/0!</v>
      </c>
      <c r="S188" s="28"/>
    </row>
    <row r="189" spans="1:19" x14ac:dyDescent="0.3">
      <c r="A189" s="29"/>
      <c r="B189" s="18" t="s">
        <v>61</v>
      </c>
      <c r="C189" s="19">
        <v>5</v>
      </c>
      <c r="D189" s="19">
        <v>10</v>
      </c>
      <c r="E189" s="20">
        <f t="shared" si="23"/>
        <v>50</v>
      </c>
      <c r="F189" s="20">
        <f t="shared" si="24"/>
        <v>600</v>
      </c>
      <c r="G189" s="19">
        <v>150</v>
      </c>
      <c r="H189" s="19">
        <v>450</v>
      </c>
      <c r="I189" s="21">
        <v>0.75</v>
      </c>
      <c r="J189" s="21">
        <v>0.90990000000000004</v>
      </c>
      <c r="K189" s="22">
        <v>12329</v>
      </c>
      <c r="L189" s="23">
        <v>13550</v>
      </c>
      <c r="M189" s="23">
        <v>0</v>
      </c>
      <c r="N189" s="24">
        <f>SUM(N188)</f>
        <v>33330</v>
      </c>
      <c r="O189" s="25">
        <f t="shared" si="25"/>
        <v>666.6</v>
      </c>
      <c r="P189" s="26">
        <f t="shared" si="26"/>
        <v>49.316000000000003</v>
      </c>
      <c r="Q189" s="27">
        <f t="shared" si="27"/>
        <v>1.2329000000000001</v>
      </c>
      <c r="R189" s="27">
        <f t="shared" si="28"/>
        <v>3333</v>
      </c>
      <c r="S189" s="28"/>
    </row>
    <row r="190" spans="1:19" x14ac:dyDescent="0.3">
      <c r="A190" s="29">
        <v>12</v>
      </c>
      <c r="B190" s="18" t="s">
        <v>122</v>
      </c>
      <c r="C190" s="19"/>
      <c r="D190" s="19"/>
      <c r="E190" s="20">
        <f t="shared" si="23"/>
        <v>0</v>
      </c>
      <c r="F190" s="20">
        <f t="shared" si="24"/>
        <v>0</v>
      </c>
      <c r="G190" s="19"/>
      <c r="H190" s="19"/>
      <c r="I190" s="21"/>
      <c r="J190" s="21"/>
      <c r="K190" s="22"/>
      <c r="L190" s="23"/>
      <c r="M190" s="23"/>
      <c r="N190" s="24">
        <v>32064</v>
      </c>
      <c r="O190" s="25" t="e">
        <f t="shared" si="25"/>
        <v>#DIV/0!</v>
      </c>
      <c r="P190" s="26" t="e">
        <f t="shared" si="26"/>
        <v>#DIV/0!</v>
      </c>
      <c r="Q190" s="27" t="e">
        <f t="shared" si="27"/>
        <v>#DIV/0!</v>
      </c>
      <c r="R190" s="27" t="e">
        <f t="shared" si="28"/>
        <v>#DIV/0!</v>
      </c>
      <c r="S190" s="28"/>
    </row>
    <row r="191" spans="1:19" x14ac:dyDescent="0.3">
      <c r="A191" s="29"/>
      <c r="B191" s="18" t="s">
        <v>61</v>
      </c>
      <c r="C191" s="19">
        <v>5</v>
      </c>
      <c r="D191" s="31">
        <v>8</v>
      </c>
      <c r="E191" s="20">
        <f t="shared" si="23"/>
        <v>40</v>
      </c>
      <c r="F191" s="20">
        <f t="shared" si="24"/>
        <v>480</v>
      </c>
      <c r="G191" s="19">
        <v>70</v>
      </c>
      <c r="H191" s="19">
        <v>410</v>
      </c>
      <c r="I191" s="21">
        <v>0.85419999999999996</v>
      </c>
      <c r="J191" s="21">
        <v>0.94879999999999998</v>
      </c>
      <c r="K191" s="22">
        <v>11860</v>
      </c>
      <c r="L191" s="23">
        <v>12500</v>
      </c>
      <c r="M191" s="23">
        <v>15187</v>
      </c>
      <c r="N191" s="24">
        <f>SUM(N190)</f>
        <v>32064</v>
      </c>
      <c r="O191" s="25">
        <f t="shared" si="25"/>
        <v>801.6</v>
      </c>
      <c r="P191" s="26">
        <f t="shared" si="26"/>
        <v>59.3</v>
      </c>
      <c r="Q191" s="27">
        <f t="shared" si="27"/>
        <v>1.4824999999999999</v>
      </c>
      <c r="R191" s="27">
        <f t="shared" si="28"/>
        <v>4008</v>
      </c>
      <c r="S191" s="28"/>
    </row>
    <row r="192" spans="1:19" x14ac:dyDescent="0.3">
      <c r="A192" s="29" t="s">
        <v>127</v>
      </c>
      <c r="B192" s="18" t="s">
        <v>132</v>
      </c>
      <c r="C192" s="19"/>
      <c r="D192" s="31"/>
      <c r="E192" s="20">
        <f t="shared" si="23"/>
        <v>0</v>
      </c>
      <c r="F192" s="20">
        <f t="shared" si="24"/>
        <v>0</v>
      </c>
      <c r="G192" s="19"/>
      <c r="H192" s="19"/>
      <c r="I192" s="21"/>
      <c r="J192" s="21"/>
      <c r="K192" s="22"/>
      <c r="L192" s="23"/>
      <c r="M192" s="23"/>
      <c r="N192" s="24">
        <v>7134</v>
      </c>
      <c r="O192" s="25" t="e">
        <f t="shared" si="25"/>
        <v>#DIV/0!</v>
      </c>
      <c r="P192" s="26" t="e">
        <f t="shared" si="26"/>
        <v>#DIV/0!</v>
      </c>
      <c r="Q192" s="27" t="e">
        <f t="shared" si="27"/>
        <v>#DIV/0!</v>
      </c>
      <c r="R192" s="27" t="e">
        <f t="shared" si="28"/>
        <v>#DIV/0!</v>
      </c>
      <c r="S192" s="28"/>
    </row>
    <row r="193" spans="1:19" x14ac:dyDescent="0.3">
      <c r="A193" s="29"/>
      <c r="B193" s="18" t="s">
        <v>133</v>
      </c>
      <c r="C193" s="19"/>
      <c r="D193" s="31"/>
      <c r="E193" s="20">
        <f t="shared" si="23"/>
        <v>0</v>
      </c>
      <c r="F193" s="20">
        <f t="shared" si="24"/>
        <v>0</v>
      </c>
      <c r="G193" s="19"/>
      <c r="H193" s="19"/>
      <c r="I193" s="21"/>
      <c r="J193" s="21"/>
      <c r="K193" s="22"/>
      <c r="L193" s="23"/>
      <c r="M193" s="23"/>
      <c r="N193" s="24">
        <v>22372.9</v>
      </c>
      <c r="O193" s="25" t="e">
        <f t="shared" si="25"/>
        <v>#DIV/0!</v>
      </c>
      <c r="P193" s="26" t="e">
        <f t="shared" si="26"/>
        <v>#DIV/0!</v>
      </c>
      <c r="Q193" s="27" t="e">
        <f t="shared" si="27"/>
        <v>#DIV/0!</v>
      </c>
      <c r="R193" s="27" t="e">
        <f t="shared" si="28"/>
        <v>#DIV/0!</v>
      </c>
      <c r="S193" s="28"/>
    </row>
    <row r="194" spans="1:19" x14ac:dyDescent="0.3">
      <c r="A194" s="29"/>
      <c r="B194" s="18" t="s">
        <v>61</v>
      </c>
      <c r="C194" s="19">
        <v>5</v>
      </c>
      <c r="D194" s="31">
        <v>10</v>
      </c>
      <c r="E194" s="20">
        <f t="shared" si="23"/>
        <v>50</v>
      </c>
      <c r="F194" s="20">
        <f t="shared" si="24"/>
        <v>600</v>
      </c>
      <c r="G194" s="19">
        <v>80</v>
      </c>
      <c r="H194" s="19">
        <v>520</v>
      </c>
      <c r="I194" s="21">
        <v>0.86670000000000003</v>
      </c>
      <c r="J194" s="21">
        <v>0.95099999999999996</v>
      </c>
      <c r="K194" s="22">
        <v>17977</v>
      </c>
      <c r="L194" s="23">
        <v>18903</v>
      </c>
      <c r="M194" s="23">
        <v>0</v>
      </c>
      <c r="N194" s="24">
        <f>SUM(N192:N193)</f>
        <v>29506.9</v>
      </c>
      <c r="O194" s="25">
        <f t="shared" si="25"/>
        <v>590.13800000000003</v>
      </c>
      <c r="P194" s="26">
        <f t="shared" si="26"/>
        <v>71.908000000000001</v>
      </c>
      <c r="Q194" s="27">
        <f t="shared" si="27"/>
        <v>1.7977000000000001</v>
      </c>
      <c r="R194" s="27">
        <f t="shared" si="28"/>
        <v>2950.69</v>
      </c>
      <c r="S194" s="28"/>
    </row>
    <row r="195" spans="1:19" x14ac:dyDescent="0.3">
      <c r="A195" s="29">
        <v>13</v>
      </c>
      <c r="B195" s="18" t="s">
        <v>136</v>
      </c>
      <c r="C195" s="19"/>
      <c r="D195" s="31"/>
      <c r="E195" s="20">
        <f t="shared" si="23"/>
        <v>0</v>
      </c>
      <c r="F195" s="20">
        <f t="shared" si="24"/>
        <v>0</v>
      </c>
      <c r="G195" s="19"/>
      <c r="H195" s="19"/>
      <c r="I195" s="21"/>
      <c r="J195" s="21"/>
      <c r="K195" s="22"/>
      <c r="L195" s="23"/>
      <c r="M195" s="23"/>
      <c r="N195" s="24">
        <v>12747.35</v>
      </c>
      <c r="O195" s="25" t="e">
        <f t="shared" si="25"/>
        <v>#DIV/0!</v>
      </c>
      <c r="P195" s="26" t="e">
        <f t="shared" si="26"/>
        <v>#DIV/0!</v>
      </c>
      <c r="Q195" s="27" t="e">
        <f t="shared" si="27"/>
        <v>#DIV/0!</v>
      </c>
      <c r="R195" s="27" t="e">
        <f t="shared" si="28"/>
        <v>#DIV/0!</v>
      </c>
      <c r="S195" s="28"/>
    </row>
    <row r="196" spans="1:19" x14ac:dyDescent="0.3">
      <c r="A196" s="29"/>
      <c r="B196" s="18" t="s">
        <v>137</v>
      </c>
      <c r="C196" s="19"/>
      <c r="D196" s="19"/>
      <c r="E196" s="20">
        <f t="shared" si="23"/>
        <v>0</v>
      </c>
      <c r="F196" s="20">
        <f t="shared" si="24"/>
        <v>0</v>
      </c>
      <c r="G196" s="19"/>
      <c r="H196" s="19"/>
      <c r="I196" s="21"/>
      <c r="J196" s="21"/>
      <c r="K196" s="22"/>
      <c r="L196" s="23"/>
      <c r="M196" s="23"/>
      <c r="N196" s="24">
        <v>7778.7</v>
      </c>
      <c r="O196" s="25" t="e">
        <f t="shared" si="25"/>
        <v>#DIV/0!</v>
      </c>
      <c r="P196" s="26" t="e">
        <f t="shared" si="26"/>
        <v>#DIV/0!</v>
      </c>
      <c r="Q196" s="27" t="e">
        <f t="shared" si="27"/>
        <v>#DIV/0!</v>
      </c>
      <c r="R196" s="27" t="e">
        <f t="shared" si="28"/>
        <v>#DIV/0!</v>
      </c>
      <c r="S196" s="28"/>
    </row>
    <row r="197" spans="1:19" x14ac:dyDescent="0.3">
      <c r="A197" s="29"/>
      <c r="B197" s="18" t="s">
        <v>61</v>
      </c>
      <c r="C197" s="19">
        <v>5</v>
      </c>
      <c r="D197" s="19">
        <v>8</v>
      </c>
      <c r="E197" s="20">
        <f t="shared" si="23"/>
        <v>40</v>
      </c>
      <c r="F197" s="20">
        <f t="shared" si="24"/>
        <v>480</v>
      </c>
      <c r="G197" s="19">
        <v>120</v>
      </c>
      <c r="H197" s="19">
        <v>360</v>
      </c>
      <c r="I197" s="21">
        <v>0.75</v>
      </c>
      <c r="J197" s="21">
        <v>0.93640000000000001</v>
      </c>
      <c r="K197" s="22">
        <v>11747</v>
      </c>
      <c r="L197" s="23">
        <v>12545</v>
      </c>
      <c r="M197" s="23">
        <v>0</v>
      </c>
      <c r="N197" s="24">
        <f>SUM(N195:N196)</f>
        <v>20526.05</v>
      </c>
      <c r="O197" s="25">
        <f t="shared" si="25"/>
        <v>513.15125</v>
      </c>
      <c r="P197" s="26">
        <f t="shared" si="26"/>
        <v>58.734999999999999</v>
      </c>
      <c r="Q197" s="27">
        <f t="shared" si="27"/>
        <v>1.468375</v>
      </c>
      <c r="R197" s="27">
        <f t="shared" si="28"/>
        <v>2565.7562499999999</v>
      </c>
      <c r="S197" s="28"/>
    </row>
    <row r="198" spans="1:19" x14ac:dyDescent="0.3">
      <c r="A198" s="29" t="s">
        <v>140</v>
      </c>
      <c r="B198" s="18" t="s">
        <v>141</v>
      </c>
      <c r="C198" s="19"/>
      <c r="D198" s="19"/>
      <c r="E198" s="20">
        <f t="shared" si="23"/>
        <v>0</v>
      </c>
      <c r="F198" s="20">
        <f t="shared" si="24"/>
        <v>0</v>
      </c>
      <c r="G198" s="19"/>
      <c r="H198" s="19"/>
      <c r="I198" s="21"/>
      <c r="J198" s="21"/>
      <c r="K198" s="22"/>
      <c r="L198" s="23"/>
      <c r="M198" s="23"/>
      <c r="N198" s="24">
        <v>16341.3</v>
      </c>
      <c r="O198" s="25" t="e">
        <f t="shared" si="25"/>
        <v>#DIV/0!</v>
      </c>
      <c r="P198" s="26" t="e">
        <f t="shared" si="26"/>
        <v>#DIV/0!</v>
      </c>
      <c r="Q198" s="27" t="e">
        <f t="shared" si="27"/>
        <v>#DIV/0!</v>
      </c>
      <c r="R198" s="27" t="e">
        <f t="shared" si="28"/>
        <v>#DIV/0!</v>
      </c>
      <c r="S198" s="28"/>
    </row>
    <row r="199" spans="1:19" x14ac:dyDescent="0.3">
      <c r="A199" s="29"/>
      <c r="B199" s="18" t="s">
        <v>142</v>
      </c>
      <c r="C199" s="19"/>
      <c r="D199" s="19"/>
      <c r="E199" s="20">
        <f t="shared" si="23"/>
        <v>0</v>
      </c>
      <c r="F199" s="20">
        <f t="shared" si="24"/>
        <v>0</v>
      </c>
      <c r="G199" s="19"/>
      <c r="H199" s="19"/>
      <c r="I199" s="21"/>
      <c r="J199" s="21"/>
      <c r="K199" s="22"/>
      <c r="L199" s="23"/>
      <c r="M199" s="23"/>
      <c r="N199" s="24">
        <v>21399.3</v>
      </c>
      <c r="O199" s="25" t="e">
        <f t="shared" si="25"/>
        <v>#DIV/0!</v>
      </c>
      <c r="P199" s="26" t="e">
        <f t="shared" si="26"/>
        <v>#DIV/0!</v>
      </c>
      <c r="Q199" s="27" t="e">
        <f t="shared" si="27"/>
        <v>#DIV/0!</v>
      </c>
      <c r="R199" s="27" t="e">
        <f t="shared" si="28"/>
        <v>#DIV/0!</v>
      </c>
      <c r="S199" s="28"/>
    </row>
    <row r="200" spans="1:19" x14ac:dyDescent="0.3">
      <c r="A200" s="29"/>
      <c r="B200" s="18" t="s">
        <v>61</v>
      </c>
      <c r="C200" s="19">
        <v>5</v>
      </c>
      <c r="D200" s="19">
        <v>10</v>
      </c>
      <c r="E200" s="20">
        <f t="shared" si="23"/>
        <v>50</v>
      </c>
      <c r="F200" s="20">
        <f t="shared" si="24"/>
        <v>600</v>
      </c>
      <c r="G200" s="19">
        <v>40</v>
      </c>
      <c r="H200" s="19">
        <v>560</v>
      </c>
      <c r="I200" s="21">
        <v>0.93330000000000002</v>
      </c>
      <c r="J200" s="21">
        <v>0.9294</v>
      </c>
      <c r="K200" s="22">
        <v>14593</v>
      </c>
      <c r="L200" s="23">
        <v>15702</v>
      </c>
      <c r="M200" s="23">
        <v>0</v>
      </c>
      <c r="N200" s="24">
        <f>SUM(N198:N199)</f>
        <v>37740.6</v>
      </c>
      <c r="O200" s="25">
        <f t="shared" si="25"/>
        <v>754.81200000000001</v>
      </c>
      <c r="P200" s="26">
        <f t="shared" si="26"/>
        <v>58.372</v>
      </c>
      <c r="Q200" s="27">
        <f t="shared" si="27"/>
        <v>1.4593</v>
      </c>
      <c r="R200" s="27">
        <f t="shared" si="28"/>
        <v>3774.06</v>
      </c>
      <c r="S200" s="28"/>
    </row>
    <row r="201" spans="1:19" x14ac:dyDescent="0.3">
      <c r="A201" s="29">
        <v>16</v>
      </c>
      <c r="B201" s="18" t="s">
        <v>142</v>
      </c>
      <c r="C201" s="19"/>
      <c r="D201" s="19"/>
      <c r="E201" s="20">
        <f t="shared" si="23"/>
        <v>0</v>
      </c>
      <c r="F201" s="20">
        <f t="shared" si="24"/>
        <v>0</v>
      </c>
      <c r="G201" s="19"/>
      <c r="H201" s="19"/>
      <c r="I201" s="21"/>
      <c r="J201" s="21"/>
      <c r="K201" s="22"/>
      <c r="L201" s="23"/>
      <c r="M201" s="23"/>
      <c r="N201" s="24">
        <v>9100.98</v>
      </c>
      <c r="O201" s="25" t="e">
        <f t="shared" si="25"/>
        <v>#DIV/0!</v>
      </c>
      <c r="P201" s="26" t="e">
        <f t="shared" si="26"/>
        <v>#DIV/0!</v>
      </c>
      <c r="Q201" s="27" t="e">
        <f t="shared" si="27"/>
        <v>#DIV/0!</v>
      </c>
      <c r="R201" s="27" t="e">
        <f t="shared" si="28"/>
        <v>#DIV/0!</v>
      </c>
      <c r="S201" s="28"/>
    </row>
    <row r="202" spans="1:19" x14ac:dyDescent="0.3">
      <c r="A202" s="29"/>
      <c r="B202" s="18" t="s">
        <v>145</v>
      </c>
      <c r="C202" s="19"/>
      <c r="D202" s="19"/>
      <c r="E202" s="20">
        <f t="shared" si="23"/>
        <v>0</v>
      </c>
      <c r="F202" s="20">
        <f t="shared" si="24"/>
        <v>0</v>
      </c>
      <c r="G202" s="19"/>
      <c r="H202" s="19"/>
      <c r="I202" s="21"/>
      <c r="J202" s="21"/>
      <c r="K202" s="22"/>
      <c r="L202" s="23"/>
      <c r="M202" s="23"/>
      <c r="N202" s="24">
        <v>19179.900000000001</v>
      </c>
      <c r="O202" s="25" t="e">
        <f t="shared" si="25"/>
        <v>#DIV/0!</v>
      </c>
      <c r="P202" s="26" t="e">
        <f t="shared" si="26"/>
        <v>#DIV/0!</v>
      </c>
      <c r="Q202" s="27" t="e">
        <f t="shared" si="27"/>
        <v>#DIV/0!</v>
      </c>
      <c r="R202" s="27" t="e">
        <f t="shared" si="28"/>
        <v>#DIV/0!</v>
      </c>
      <c r="S202" s="28"/>
    </row>
    <row r="203" spans="1:19" x14ac:dyDescent="0.3">
      <c r="A203" s="29"/>
      <c r="B203" s="18" t="s">
        <v>146</v>
      </c>
      <c r="C203" s="19">
        <v>5</v>
      </c>
      <c r="D203" s="19">
        <v>8</v>
      </c>
      <c r="E203" s="20">
        <f t="shared" si="23"/>
        <v>40</v>
      </c>
      <c r="F203" s="20">
        <f t="shared" si="24"/>
        <v>480</v>
      </c>
      <c r="G203" s="19">
        <v>60</v>
      </c>
      <c r="H203" s="19">
        <v>420</v>
      </c>
      <c r="I203" s="21">
        <v>0.875</v>
      </c>
      <c r="J203" s="21">
        <v>0.91490000000000005</v>
      </c>
      <c r="K203" s="22">
        <v>11465</v>
      </c>
      <c r="L203" s="23">
        <v>12531</v>
      </c>
      <c r="M203" s="23">
        <v>23034</v>
      </c>
      <c r="N203" s="24">
        <f>SUM(N201:N202)</f>
        <v>28280.880000000001</v>
      </c>
      <c r="O203" s="25">
        <f t="shared" si="25"/>
        <v>707.02200000000005</v>
      </c>
      <c r="P203" s="26">
        <f t="shared" si="26"/>
        <v>57.325000000000003</v>
      </c>
      <c r="Q203" s="27">
        <f t="shared" si="27"/>
        <v>1.433125</v>
      </c>
      <c r="R203" s="27">
        <f t="shared" si="28"/>
        <v>3535.11</v>
      </c>
      <c r="S203" s="28"/>
    </row>
    <row r="204" spans="1:19" x14ac:dyDescent="0.3">
      <c r="A204" s="29" t="s">
        <v>150</v>
      </c>
      <c r="B204" s="18" t="s">
        <v>151</v>
      </c>
      <c r="C204" s="19"/>
      <c r="D204" s="19"/>
      <c r="E204" s="20">
        <f t="shared" si="23"/>
        <v>0</v>
      </c>
      <c r="F204" s="20">
        <f t="shared" si="24"/>
        <v>0</v>
      </c>
      <c r="G204" s="19"/>
      <c r="H204" s="19"/>
      <c r="I204" s="21"/>
      <c r="J204" s="21"/>
      <c r="K204" s="22"/>
      <c r="L204" s="23"/>
      <c r="M204" s="23"/>
      <c r="N204" s="24">
        <v>30475.74</v>
      </c>
      <c r="O204" s="25" t="e">
        <f t="shared" si="25"/>
        <v>#DIV/0!</v>
      </c>
      <c r="P204" s="26" t="e">
        <f t="shared" si="26"/>
        <v>#DIV/0!</v>
      </c>
      <c r="Q204" s="27" t="e">
        <f t="shared" si="27"/>
        <v>#DIV/0!</v>
      </c>
      <c r="R204" s="27" t="e">
        <f t="shared" si="28"/>
        <v>#DIV/0!</v>
      </c>
      <c r="S204" s="28"/>
    </row>
    <row r="205" spans="1:19" x14ac:dyDescent="0.3">
      <c r="A205" s="29"/>
      <c r="B205" s="18" t="s">
        <v>61</v>
      </c>
      <c r="C205" s="19">
        <v>5</v>
      </c>
      <c r="D205" s="19">
        <v>10</v>
      </c>
      <c r="E205" s="20">
        <f t="shared" si="23"/>
        <v>50</v>
      </c>
      <c r="F205" s="20">
        <f t="shared" si="24"/>
        <v>600</v>
      </c>
      <c r="G205" s="19">
        <v>110</v>
      </c>
      <c r="H205" s="19">
        <v>490</v>
      </c>
      <c r="I205" s="21">
        <v>0.81669999999999998</v>
      </c>
      <c r="J205" s="21">
        <v>0.84250000000000003</v>
      </c>
      <c r="K205" s="22">
        <v>12626</v>
      </c>
      <c r="L205" s="23">
        <v>14986</v>
      </c>
      <c r="M205" s="23">
        <v>0</v>
      </c>
      <c r="N205" s="24">
        <f>SUM(N204)</f>
        <v>30475.74</v>
      </c>
      <c r="O205" s="25">
        <f t="shared" si="25"/>
        <v>609.51480000000004</v>
      </c>
      <c r="P205" s="26">
        <f t="shared" si="26"/>
        <v>50.503999999999998</v>
      </c>
      <c r="Q205" s="27">
        <f t="shared" si="27"/>
        <v>1.2625999999999999</v>
      </c>
      <c r="R205" s="27">
        <f t="shared" si="28"/>
        <v>3047.5740000000001</v>
      </c>
      <c r="S205" s="28"/>
    </row>
    <row r="206" spans="1:19" x14ac:dyDescent="0.3">
      <c r="A206" s="29">
        <v>17</v>
      </c>
      <c r="B206" s="18" t="s">
        <v>154</v>
      </c>
      <c r="C206" s="19"/>
      <c r="D206" s="19"/>
      <c r="E206" s="20">
        <f t="shared" si="23"/>
        <v>0</v>
      </c>
      <c r="F206" s="20">
        <f t="shared" si="24"/>
        <v>0</v>
      </c>
      <c r="G206" s="19"/>
      <c r="H206" s="19"/>
      <c r="I206" s="21"/>
      <c r="J206" s="21"/>
      <c r="K206" s="22"/>
      <c r="L206" s="23"/>
      <c r="M206" s="23"/>
      <c r="N206" s="24">
        <v>13750</v>
      </c>
      <c r="O206" s="25" t="e">
        <f t="shared" si="25"/>
        <v>#DIV/0!</v>
      </c>
      <c r="P206" s="26" t="e">
        <f t="shared" si="26"/>
        <v>#DIV/0!</v>
      </c>
      <c r="Q206" s="27" t="e">
        <f t="shared" si="27"/>
        <v>#DIV/0!</v>
      </c>
      <c r="R206" s="27" t="e">
        <f t="shared" si="28"/>
        <v>#DIV/0!</v>
      </c>
      <c r="S206" s="28"/>
    </row>
    <row r="207" spans="1:19" x14ac:dyDescent="0.3">
      <c r="A207" s="29"/>
      <c r="B207" s="18" t="s">
        <v>155</v>
      </c>
      <c r="C207" s="19"/>
      <c r="D207" s="19"/>
      <c r="E207" s="20">
        <f t="shared" si="23"/>
        <v>0</v>
      </c>
      <c r="F207" s="20">
        <f t="shared" si="24"/>
        <v>0</v>
      </c>
      <c r="G207" s="19"/>
      <c r="H207" s="19"/>
      <c r="I207" s="21"/>
      <c r="J207" s="21"/>
      <c r="K207" s="22"/>
      <c r="L207" s="23"/>
      <c r="M207" s="23"/>
      <c r="N207" s="24">
        <v>10406</v>
      </c>
      <c r="O207" s="25" t="e">
        <f t="shared" si="25"/>
        <v>#DIV/0!</v>
      </c>
      <c r="P207" s="26" t="e">
        <f t="shared" si="26"/>
        <v>#DIV/0!</v>
      </c>
      <c r="Q207" s="27" t="e">
        <f t="shared" si="27"/>
        <v>#DIV/0!</v>
      </c>
      <c r="R207" s="27" t="e">
        <f t="shared" si="28"/>
        <v>#DIV/0!</v>
      </c>
      <c r="S207" s="28"/>
    </row>
    <row r="208" spans="1:19" x14ac:dyDescent="0.3">
      <c r="A208" s="29"/>
      <c r="B208" s="18" t="s">
        <v>88</v>
      </c>
      <c r="C208" s="19">
        <v>5</v>
      </c>
      <c r="D208" s="19">
        <v>8</v>
      </c>
      <c r="E208" s="20">
        <f t="shared" si="23"/>
        <v>40</v>
      </c>
      <c r="F208" s="20">
        <f t="shared" si="24"/>
        <v>480</v>
      </c>
      <c r="G208" s="19">
        <v>120</v>
      </c>
      <c r="H208" s="19">
        <v>360</v>
      </c>
      <c r="I208" s="21">
        <v>0.75</v>
      </c>
      <c r="J208" s="21">
        <v>0.84389999999999998</v>
      </c>
      <c r="K208" s="22">
        <v>7172</v>
      </c>
      <c r="L208" s="23">
        <v>8499</v>
      </c>
      <c r="M208" s="23">
        <v>6866</v>
      </c>
      <c r="N208" s="24">
        <f>SUM(N206:N207)</f>
        <v>24156</v>
      </c>
      <c r="O208" s="25">
        <f t="shared" si="25"/>
        <v>603.9</v>
      </c>
      <c r="P208" s="26">
        <f t="shared" si="26"/>
        <v>35.86</v>
      </c>
      <c r="Q208" s="27">
        <f t="shared" si="27"/>
        <v>0.89649999999999996</v>
      </c>
      <c r="R208" s="27">
        <f t="shared" si="28"/>
        <v>3019.5</v>
      </c>
      <c r="S208" s="28"/>
    </row>
    <row r="209" spans="1:19" x14ac:dyDescent="0.3">
      <c r="A209" s="29" t="s">
        <v>156</v>
      </c>
      <c r="B209" s="18" t="s">
        <v>158</v>
      </c>
      <c r="C209" s="19"/>
      <c r="D209" s="19"/>
      <c r="E209" s="20">
        <f t="shared" si="23"/>
        <v>0</v>
      </c>
      <c r="F209" s="20">
        <f t="shared" si="24"/>
        <v>0</v>
      </c>
      <c r="G209" s="19"/>
      <c r="H209" s="19"/>
      <c r="I209" s="21"/>
      <c r="J209" s="21"/>
      <c r="K209" s="22"/>
      <c r="L209" s="23"/>
      <c r="M209" s="23"/>
      <c r="N209" s="24">
        <v>32164</v>
      </c>
      <c r="O209" s="25" t="e">
        <f t="shared" si="25"/>
        <v>#DIV/0!</v>
      </c>
      <c r="P209" s="26" t="e">
        <f t="shared" si="26"/>
        <v>#DIV/0!</v>
      </c>
      <c r="Q209" s="27" t="e">
        <f t="shared" si="27"/>
        <v>#DIV/0!</v>
      </c>
      <c r="R209" s="27" t="e">
        <f t="shared" si="28"/>
        <v>#DIV/0!</v>
      </c>
      <c r="S209" s="28"/>
    </row>
    <row r="210" spans="1:19" x14ac:dyDescent="0.3">
      <c r="A210" s="29"/>
      <c r="B210" s="18" t="s">
        <v>159</v>
      </c>
      <c r="C210" s="19"/>
      <c r="D210" s="19"/>
      <c r="E210" s="20">
        <f t="shared" ref="E210:E273" si="29">C210*D210</f>
        <v>0</v>
      </c>
      <c r="F210" s="20">
        <f t="shared" ref="F210:F273" si="30">SUM(G210:H210)</f>
        <v>0</v>
      </c>
      <c r="G210" s="19"/>
      <c r="H210" s="19"/>
      <c r="I210" s="21"/>
      <c r="J210" s="21"/>
      <c r="K210" s="22"/>
      <c r="L210" s="23"/>
      <c r="M210" s="23"/>
      <c r="N210" s="24">
        <v>5880</v>
      </c>
      <c r="O210" s="25" t="e">
        <f>N210/E210</f>
        <v>#DIV/0!</v>
      </c>
      <c r="P210" s="26" t="e">
        <f>((K210*200000)/E210)/1000000</f>
        <v>#DIV/0!</v>
      </c>
      <c r="Q210" s="27" t="e">
        <f>(K210/D210)/1000</f>
        <v>#DIV/0!</v>
      </c>
      <c r="R210" s="27" t="e">
        <f>N210/D210</f>
        <v>#DIV/0!</v>
      </c>
      <c r="S210" s="28"/>
    </row>
    <row r="211" spans="1:19" x14ac:dyDescent="0.3">
      <c r="A211" s="29"/>
      <c r="B211" s="18" t="s">
        <v>88</v>
      </c>
      <c r="C211" s="19">
        <v>5</v>
      </c>
      <c r="D211" s="19">
        <v>10</v>
      </c>
      <c r="E211" s="20">
        <f t="shared" si="29"/>
        <v>50</v>
      </c>
      <c r="F211" s="20">
        <f t="shared" si="30"/>
        <v>600</v>
      </c>
      <c r="G211" s="19">
        <v>50</v>
      </c>
      <c r="H211" s="19">
        <v>550</v>
      </c>
      <c r="I211" s="21">
        <v>0.91669999999999996</v>
      </c>
      <c r="J211" s="21">
        <v>0.86799999999999999</v>
      </c>
      <c r="K211" s="22">
        <v>11296</v>
      </c>
      <c r="L211" s="23">
        <v>13014</v>
      </c>
      <c r="M211" s="23">
        <v>0</v>
      </c>
      <c r="N211" s="24">
        <f>SUM(N209:N210)</f>
        <v>38044</v>
      </c>
      <c r="O211" s="25">
        <f>N211/E211</f>
        <v>760.88</v>
      </c>
      <c r="P211" s="26">
        <f>((K211*200000)/E211)/1000000</f>
        <v>45.183999999999997</v>
      </c>
      <c r="Q211" s="27">
        <f>(K211/D211)/1000</f>
        <v>1.1295999999999999</v>
      </c>
      <c r="R211" s="27">
        <f>N211/D211</f>
        <v>3804.4</v>
      </c>
      <c r="S211" s="28"/>
    </row>
    <row r="212" spans="1:19" x14ac:dyDescent="0.3">
      <c r="A212" s="29">
        <v>18</v>
      </c>
      <c r="B212" s="18" t="s">
        <v>159</v>
      </c>
      <c r="C212" s="19"/>
      <c r="D212" s="19"/>
      <c r="E212" s="20">
        <f t="shared" si="29"/>
        <v>0</v>
      </c>
      <c r="F212" s="20">
        <f t="shared" si="30"/>
        <v>0</v>
      </c>
      <c r="G212" s="19"/>
      <c r="H212" s="19"/>
      <c r="I212" s="21"/>
      <c r="J212" s="21"/>
      <c r="K212" s="22"/>
      <c r="L212" s="23"/>
      <c r="M212" s="23"/>
      <c r="N212" s="24">
        <v>13166.3</v>
      </c>
      <c r="O212" s="25" t="e">
        <f>N212/E212</f>
        <v>#DIV/0!</v>
      </c>
      <c r="P212" s="26" t="e">
        <f>((K212*200000)/E212)/1000000</f>
        <v>#DIV/0!</v>
      </c>
      <c r="Q212" s="27" t="e">
        <f>(K212/D212)/1000</f>
        <v>#DIV/0!</v>
      </c>
      <c r="R212" s="27" t="e">
        <f>N212/D212</f>
        <v>#DIV/0!</v>
      </c>
      <c r="S212" s="28"/>
    </row>
    <row r="213" spans="1:19" x14ac:dyDescent="0.3">
      <c r="A213" s="29"/>
      <c r="B213" s="18" t="s">
        <v>163</v>
      </c>
      <c r="C213" s="19"/>
      <c r="D213" s="19"/>
      <c r="E213" s="20">
        <f t="shared" si="29"/>
        <v>0</v>
      </c>
      <c r="F213" s="20">
        <f t="shared" si="30"/>
        <v>0</v>
      </c>
      <c r="G213" s="19"/>
      <c r="H213" s="19"/>
      <c r="I213" s="21"/>
      <c r="J213" s="21"/>
      <c r="K213" s="22"/>
      <c r="L213" s="23"/>
      <c r="M213" s="23"/>
      <c r="N213" s="24">
        <v>6696</v>
      </c>
      <c r="O213" s="25" t="e">
        <f t="shared" ref="O213:O221" si="31">N213/E213</f>
        <v>#DIV/0!</v>
      </c>
      <c r="P213" s="26" t="e">
        <f t="shared" ref="P213:P221" si="32">((K213*200000)/E213)/1000000</f>
        <v>#DIV/0!</v>
      </c>
      <c r="Q213" s="27" t="e">
        <f t="shared" ref="Q213:Q221" si="33">(K213/D213)/1000</f>
        <v>#DIV/0!</v>
      </c>
      <c r="R213" s="27" t="e">
        <f t="shared" ref="R213:R221" si="34">N213/D213</f>
        <v>#DIV/0!</v>
      </c>
      <c r="S213" s="28"/>
    </row>
    <row r="214" spans="1:19" x14ac:dyDescent="0.3">
      <c r="A214" s="29"/>
      <c r="B214" s="18" t="s">
        <v>164</v>
      </c>
      <c r="C214" s="19"/>
      <c r="D214" s="19"/>
      <c r="E214" s="20">
        <f t="shared" si="29"/>
        <v>0</v>
      </c>
      <c r="F214" s="20">
        <f t="shared" si="30"/>
        <v>0</v>
      </c>
      <c r="G214" s="19"/>
      <c r="H214" s="19"/>
      <c r="I214" s="21"/>
      <c r="J214" s="21"/>
      <c r="K214" s="22"/>
      <c r="L214" s="23"/>
      <c r="M214" s="23"/>
      <c r="N214" s="24">
        <v>3410.07</v>
      </c>
      <c r="O214" s="25" t="e">
        <f t="shared" si="31"/>
        <v>#DIV/0!</v>
      </c>
      <c r="P214" s="26" t="e">
        <f t="shared" si="32"/>
        <v>#DIV/0!</v>
      </c>
      <c r="Q214" s="27" t="e">
        <f t="shared" si="33"/>
        <v>#DIV/0!</v>
      </c>
      <c r="R214" s="27" t="e">
        <f t="shared" si="34"/>
        <v>#DIV/0!</v>
      </c>
      <c r="S214" s="28"/>
    </row>
    <row r="215" spans="1:19" x14ac:dyDescent="0.3">
      <c r="A215" s="29"/>
      <c r="B215" s="18" t="s">
        <v>61</v>
      </c>
      <c r="C215" s="19">
        <v>5</v>
      </c>
      <c r="D215" s="19">
        <v>8</v>
      </c>
      <c r="E215" s="20">
        <f t="shared" si="29"/>
        <v>40</v>
      </c>
      <c r="F215" s="20">
        <f t="shared" si="30"/>
        <v>480</v>
      </c>
      <c r="G215" s="19">
        <v>120</v>
      </c>
      <c r="H215" s="19">
        <v>360</v>
      </c>
      <c r="I215" s="21">
        <v>0.75</v>
      </c>
      <c r="J215" s="21">
        <v>0.91790000000000005</v>
      </c>
      <c r="K215" s="22">
        <v>8844</v>
      </c>
      <c r="L215" s="23">
        <v>9635</v>
      </c>
      <c r="M215" s="23">
        <v>12083</v>
      </c>
      <c r="N215" s="24">
        <f>SUM(N212:N214)</f>
        <v>23272.37</v>
      </c>
      <c r="O215" s="25">
        <f t="shared" si="31"/>
        <v>581.80925000000002</v>
      </c>
      <c r="P215" s="26">
        <f t="shared" si="32"/>
        <v>44.22</v>
      </c>
      <c r="Q215" s="27">
        <f t="shared" si="33"/>
        <v>1.1054999999999999</v>
      </c>
      <c r="R215" s="27">
        <f t="shared" si="34"/>
        <v>2909.0462499999999</v>
      </c>
      <c r="S215" s="28"/>
    </row>
    <row r="216" spans="1:19" x14ac:dyDescent="0.3">
      <c r="A216" s="29" t="s">
        <v>167</v>
      </c>
      <c r="B216" s="18" t="s">
        <v>168</v>
      </c>
      <c r="C216" s="19"/>
      <c r="D216" s="19"/>
      <c r="E216" s="20">
        <f t="shared" si="29"/>
        <v>0</v>
      </c>
      <c r="F216" s="20">
        <f t="shared" si="30"/>
        <v>0</v>
      </c>
      <c r="G216" s="19"/>
      <c r="H216" s="19"/>
      <c r="I216" s="21"/>
      <c r="J216" s="21"/>
      <c r="K216" s="22"/>
      <c r="L216" s="23"/>
      <c r="M216" s="23"/>
      <c r="N216" s="24">
        <v>1908.93</v>
      </c>
      <c r="O216" s="25" t="e">
        <f t="shared" si="31"/>
        <v>#DIV/0!</v>
      </c>
      <c r="P216" s="26" t="e">
        <f t="shared" si="32"/>
        <v>#DIV/0!</v>
      </c>
      <c r="Q216" s="27" t="e">
        <f t="shared" si="33"/>
        <v>#DIV/0!</v>
      </c>
      <c r="R216" s="27" t="e">
        <f t="shared" si="34"/>
        <v>#DIV/0!</v>
      </c>
      <c r="S216" s="28"/>
    </row>
    <row r="217" spans="1:19" x14ac:dyDescent="0.3">
      <c r="A217" s="29"/>
      <c r="B217" s="18" t="s">
        <v>169</v>
      </c>
      <c r="C217" s="19"/>
      <c r="D217" s="19"/>
      <c r="E217" s="20">
        <f t="shared" si="29"/>
        <v>0</v>
      </c>
      <c r="F217" s="20">
        <f t="shared" si="30"/>
        <v>0</v>
      </c>
      <c r="G217" s="19"/>
      <c r="H217" s="19"/>
      <c r="I217" s="21"/>
      <c r="J217" s="21"/>
      <c r="K217" s="22"/>
      <c r="L217" s="23"/>
      <c r="M217" s="23"/>
      <c r="N217" s="24">
        <v>35550.559999999998</v>
      </c>
      <c r="O217" s="25" t="e">
        <f t="shared" si="31"/>
        <v>#DIV/0!</v>
      </c>
      <c r="P217" s="26" t="e">
        <f t="shared" si="32"/>
        <v>#DIV/0!</v>
      </c>
      <c r="Q217" s="27" t="e">
        <f t="shared" si="33"/>
        <v>#DIV/0!</v>
      </c>
      <c r="R217" s="27" t="e">
        <f t="shared" si="34"/>
        <v>#DIV/0!</v>
      </c>
      <c r="S217" s="28"/>
    </row>
    <row r="218" spans="1:19" x14ac:dyDescent="0.3">
      <c r="A218" s="29"/>
      <c r="B218" s="18" t="s">
        <v>170</v>
      </c>
      <c r="C218" s="19">
        <v>5</v>
      </c>
      <c r="D218" s="19">
        <v>10</v>
      </c>
      <c r="E218" s="20">
        <f t="shared" si="29"/>
        <v>50</v>
      </c>
      <c r="F218" s="20">
        <f t="shared" si="30"/>
        <v>600</v>
      </c>
      <c r="G218" s="19">
        <v>60</v>
      </c>
      <c r="H218" s="19">
        <v>540</v>
      </c>
      <c r="I218" s="21">
        <v>0.9</v>
      </c>
      <c r="J218" s="21">
        <v>1.0006999999999999</v>
      </c>
      <c r="K218" s="22">
        <v>18290</v>
      </c>
      <c r="L218" s="23">
        <v>18278</v>
      </c>
      <c r="M218" s="23">
        <v>0</v>
      </c>
      <c r="N218" s="24">
        <f>SUM(N216:N217)</f>
        <v>37459.49</v>
      </c>
      <c r="O218" s="25">
        <f t="shared" si="31"/>
        <v>749.18979999999999</v>
      </c>
      <c r="P218" s="26">
        <f t="shared" si="32"/>
        <v>73.16</v>
      </c>
      <c r="Q218" s="27">
        <f t="shared" si="33"/>
        <v>1.829</v>
      </c>
      <c r="R218" s="27">
        <f t="shared" si="34"/>
        <v>3745.9489999999996</v>
      </c>
      <c r="S218" s="28"/>
    </row>
    <row r="219" spans="1:19" x14ac:dyDescent="0.3">
      <c r="A219" s="29">
        <v>19</v>
      </c>
      <c r="B219" s="18" t="s">
        <v>174</v>
      </c>
      <c r="C219" s="19"/>
      <c r="D219" s="19"/>
      <c r="E219" s="20">
        <f t="shared" si="29"/>
        <v>0</v>
      </c>
      <c r="F219" s="20">
        <f t="shared" si="30"/>
        <v>0</v>
      </c>
      <c r="G219" s="19"/>
      <c r="H219" s="19"/>
      <c r="I219" s="21"/>
      <c r="J219" s="21"/>
      <c r="K219" s="22"/>
      <c r="L219" s="23"/>
      <c r="M219" s="23"/>
      <c r="N219" s="24">
        <v>5989.28</v>
      </c>
      <c r="O219" s="25" t="e">
        <f t="shared" si="31"/>
        <v>#DIV/0!</v>
      </c>
      <c r="P219" s="26" t="e">
        <f t="shared" si="32"/>
        <v>#DIV/0!</v>
      </c>
      <c r="Q219" s="27" t="e">
        <f t="shared" si="33"/>
        <v>#DIV/0!</v>
      </c>
      <c r="R219" s="27" t="e">
        <f t="shared" si="34"/>
        <v>#DIV/0!</v>
      </c>
      <c r="S219" s="28"/>
    </row>
    <row r="220" spans="1:19" x14ac:dyDescent="0.3">
      <c r="A220" s="29"/>
      <c r="B220" s="18" t="s">
        <v>175</v>
      </c>
      <c r="C220" s="19"/>
      <c r="D220" s="19"/>
      <c r="E220" s="20">
        <f t="shared" si="29"/>
        <v>0</v>
      </c>
      <c r="F220" s="20">
        <f t="shared" si="30"/>
        <v>0</v>
      </c>
      <c r="G220" s="19"/>
      <c r="H220" s="19"/>
      <c r="I220" s="21"/>
      <c r="J220" s="21"/>
      <c r="K220" s="22"/>
      <c r="L220" s="23"/>
      <c r="M220" s="23"/>
      <c r="N220" s="24">
        <v>22458</v>
      </c>
      <c r="O220" s="25" t="e">
        <f t="shared" si="31"/>
        <v>#DIV/0!</v>
      </c>
      <c r="P220" s="26" t="e">
        <f t="shared" si="32"/>
        <v>#DIV/0!</v>
      </c>
      <c r="Q220" s="27" t="e">
        <f t="shared" si="33"/>
        <v>#DIV/0!</v>
      </c>
      <c r="R220" s="27" t="e">
        <f t="shared" si="34"/>
        <v>#DIV/0!</v>
      </c>
      <c r="S220" s="28"/>
    </row>
    <row r="221" spans="1:19" x14ac:dyDescent="0.3">
      <c r="A221" s="29"/>
      <c r="B221" s="18" t="s">
        <v>61</v>
      </c>
      <c r="C221" s="19">
        <v>5</v>
      </c>
      <c r="D221" s="19">
        <v>8</v>
      </c>
      <c r="E221" s="20">
        <f t="shared" si="29"/>
        <v>40</v>
      </c>
      <c r="F221" s="20">
        <f t="shared" si="30"/>
        <v>480</v>
      </c>
      <c r="G221" s="19">
        <v>60</v>
      </c>
      <c r="H221" s="19">
        <v>420</v>
      </c>
      <c r="I221" s="21">
        <v>0.875</v>
      </c>
      <c r="J221" s="21">
        <v>0.95269999999999999</v>
      </c>
      <c r="K221" s="22">
        <v>14820</v>
      </c>
      <c r="L221" s="23">
        <v>15556</v>
      </c>
      <c r="M221" s="23">
        <v>41293</v>
      </c>
      <c r="N221" s="24">
        <f>SUM(N219:N220)</f>
        <v>28447.279999999999</v>
      </c>
      <c r="O221" s="25">
        <f t="shared" si="31"/>
        <v>711.18200000000002</v>
      </c>
      <c r="P221" s="26">
        <f t="shared" si="32"/>
        <v>74.099999999999994</v>
      </c>
      <c r="Q221" s="27">
        <f t="shared" si="33"/>
        <v>1.8525</v>
      </c>
      <c r="R221" s="27">
        <f t="shared" si="34"/>
        <v>3555.91</v>
      </c>
      <c r="S221" s="28"/>
    </row>
    <row r="222" spans="1:19" x14ac:dyDescent="0.3">
      <c r="A222" s="29" t="s">
        <v>176</v>
      </c>
      <c r="B222" s="18" t="s">
        <v>175</v>
      </c>
      <c r="C222" s="19"/>
      <c r="D222" s="19"/>
      <c r="E222" s="20">
        <f t="shared" si="29"/>
        <v>0</v>
      </c>
      <c r="F222" s="20">
        <f t="shared" si="30"/>
        <v>0</v>
      </c>
      <c r="G222" s="19"/>
      <c r="H222" s="19"/>
      <c r="I222" s="21"/>
      <c r="J222" s="21"/>
      <c r="K222" s="22"/>
      <c r="L222" s="23"/>
      <c r="M222" s="23"/>
      <c r="N222" s="24">
        <v>2430</v>
      </c>
      <c r="O222" s="25" t="e">
        <f t="shared" ref="O222:O275" si="35">N222/E222</f>
        <v>#DIV/0!</v>
      </c>
      <c r="P222" s="26" t="e">
        <f t="shared" ref="P222:P274" si="36">((K222*200000)/E222)/1000000</f>
        <v>#DIV/0!</v>
      </c>
      <c r="Q222" s="27" t="e">
        <f t="shared" ref="Q222:Q275" si="37">(K222/D222)/1000</f>
        <v>#DIV/0!</v>
      </c>
      <c r="R222" s="27" t="e">
        <f t="shared" ref="R222:R275" si="38">N222/D222</f>
        <v>#DIV/0!</v>
      </c>
      <c r="S222" s="28"/>
    </row>
    <row r="223" spans="1:19" x14ac:dyDescent="0.3">
      <c r="A223" s="29"/>
      <c r="B223" s="18" t="s">
        <v>178</v>
      </c>
      <c r="C223" s="19"/>
      <c r="D223" s="19"/>
      <c r="E223" s="20">
        <f t="shared" si="29"/>
        <v>0</v>
      </c>
      <c r="F223" s="20">
        <f t="shared" si="30"/>
        <v>0</v>
      </c>
      <c r="G223" s="19"/>
      <c r="H223" s="19"/>
      <c r="I223" s="21"/>
      <c r="J223" s="21"/>
      <c r="K223" s="22"/>
      <c r="L223" s="23"/>
      <c r="M223" s="23"/>
      <c r="N223" s="24">
        <v>9210</v>
      </c>
      <c r="O223" s="25" t="e">
        <f t="shared" si="35"/>
        <v>#DIV/0!</v>
      </c>
      <c r="P223" s="26" t="e">
        <f t="shared" si="36"/>
        <v>#DIV/0!</v>
      </c>
      <c r="Q223" s="27" t="e">
        <f t="shared" si="37"/>
        <v>#DIV/0!</v>
      </c>
      <c r="R223" s="27" t="e">
        <f t="shared" si="38"/>
        <v>#DIV/0!</v>
      </c>
      <c r="S223" s="28"/>
    </row>
    <row r="224" spans="1:19" x14ac:dyDescent="0.3">
      <c r="A224" s="29"/>
      <c r="B224" s="18" t="s">
        <v>179</v>
      </c>
      <c r="C224" s="19"/>
      <c r="D224" s="19"/>
      <c r="E224" s="20">
        <f t="shared" si="29"/>
        <v>0</v>
      </c>
      <c r="F224" s="20">
        <f t="shared" si="30"/>
        <v>0</v>
      </c>
      <c r="G224" s="19"/>
      <c r="H224" s="19"/>
      <c r="I224" s="21"/>
      <c r="J224" s="21"/>
      <c r="K224" s="22"/>
      <c r="L224" s="23"/>
      <c r="M224" s="23"/>
      <c r="N224" s="24">
        <v>4006.85</v>
      </c>
      <c r="O224" s="25" t="e">
        <f t="shared" si="35"/>
        <v>#DIV/0!</v>
      </c>
      <c r="P224" s="26" t="e">
        <f t="shared" si="36"/>
        <v>#DIV/0!</v>
      </c>
      <c r="Q224" s="27" t="e">
        <f t="shared" si="37"/>
        <v>#DIV/0!</v>
      </c>
      <c r="R224" s="27" t="e">
        <f t="shared" si="38"/>
        <v>#DIV/0!</v>
      </c>
      <c r="S224" s="28"/>
    </row>
    <row r="225" spans="1:19" x14ac:dyDescent="0.3">
      <c r="A225" s="29"/>
      <c r="B225" s="18" t="s">
        <v>180</v>
      </c>
      <c r="C225" s="19"/>
      <c r="D225" s="19"/>
      <c r="E225" s="20">
        <f t="shared" si="29"/>
        <v>0</v>
      </c>
      <c r="F225" s="20">
        <f t="shared" si="30"/>
        <v>0</v>
      </c>
      <c r="G225" s="19"/>
      <c r="H225" s="19"/>
      <c r="I225" s="21"/>
      <c r="J225" s="21"/>
      <c r="K225" s="22"/>
      <c r="L225" s="23"/>
      <c r="M225" s="23"/>
      <c r="N225" s="24">
        <v>6050</v>
      </c>
      <c r="O225" s="25" t="e">
        <f t="shared" si="35"/>
        <v>#DIV/0!</v>
      </c>
      <c r="P225" s="26" t="e">
        <f t="shared" si="36"/>
        <v>#DIV/0!</v>
      </c>
      <c r="Q225" s="27" t="e">
        <f t="shared" si="37"/>
        <v>#DIV/0!</v>
      </c>
      <c r="R225" s="27" t="e">
        <f t="shared" si="38"/>
        <v>#DIV/0!</v>
      </c>
      <c r="S225" s="28"/>
    </row>
    <row r="226" spans="1:19" x14ac:dyDescent="0.3">
      <c r="A226" s="29"/>
      <c r="B226" s="18" t="s">
        <v>61</v>
      </c>
      <c r="C226" s="19">
        <v>5</v>
      </c>
      <c r="D226" s="19">
        <v>10</v>
      </c>
      <c r="E226" s="20">
        <f t="shared" si="29"/>
        <v>50</v>
      </c>
      <c r="F226" s="20">
        <f t="shared" si="30"/>
        <v>600</v>
      </c>
      <c r="G226" s="19">
        <v>210</v>
      </c>
      <c r="H226" s="19">
        <v>390</v>
      </c>
      <c r="I226" s="21">
        <v>0.65</v>
      </c>
      <c r="J226" s="21">
        <v>0.87919999999999998</v>
      </c>
      <c r="K226" s="22">
        <v>11234</v>
      </c>
      <c r="L226" s="23">
        <v>12778</v>
      </c>
      <c r="M226" s="23">
        <v>0</v>
      </c>
      <c r="N226" s="24">
        <f>SUM(N222:N225)</f>
        <v>21696.85</v>
      </c>
      <c r="O226" s="25">
        <f t="shared" si="35"/>
        <v>433.93699999999995</v>
      </c>
      <c r="P226" s="26">
        <f t="shared" si="36"/>
        <v>44.936</v>
      </c>
      <c r="Q226" s="27">
        <f t="shared" si="37"/>
        <v>1.1234000000000002</v>
      </c>
      <c r="R226" s="27">
        <f t="shared" si="38"/>
        <v>2169.6849999999999</v>
      </c>
      <c r="S226" s="28"/>
    </row>
    <row r="227" spans="1:19" ht="15" customHeight="1" x14ac:dyDescent="0.3">
      <c r="A227" s="29">
        <v>20</v>
      </c>
      <c r="B227" s="18" t="s">
        <v>180</v>
      </c>
      <c r="C227" s="19"/>
      <c r="D227" s="19"/>
      <c r="E227" s="20">
        <f t="shared" si="29"/>
        <v>0</v>
      </c>
      <c r="F227" s="20">
        <f t="shared" si="30"/>
        <v>0</v>
      </c>
      <c r="G227" s="19"/>
      <c r="H227" s="19"/>
      <c r="I227" s="21"/>
      <c r="J227" s="21"/>
      <c r="K227" s="22"/>
      <c r="L227" s="23"/>
      <c r="M227" s="23"/>
      <c r="N227" s="24">
        <v>14710</v>
      </c>
      <c r="O227" s="25" t="e">
        <f t="shared" si="35"/>
        <v>#DIV/0!</v>
      </c>
      <c r="P227" s="26" t="e">
        <f t="shared" si="36"/>
        <v>#DIV/0!</v>
      </c>
      <c r="Q227" s="27" t="e">
        <f t="shared" si="37"/>
        <v>#DIV/0!</v>
      </c>
      <c r="R227" s="27" t="e">
        <f t="shared" si="38"/>
        <v>#DIV/0!</v>
      </c>
      <c r="S227" s="28"/>
    </row>
    <row r="228" spans="1:19" x14ac:dyDescent="0.3">
      <c r="A228" s="29"/>
      <c r="B228" s="18" t="s">
        <v>61</v>
      </c>
      <c r="C228" s="19">
        <v>5</v>
      </c>
      <c r="D228" s="19">
        <v>8</v>
      </c>
      <c r="E228" s="20">
        <f t="shared" si="29"/>
        <v>40</v>
      </c>
      <c r="F228" s="20">
        <f t="shared" si="30"/>
        <v>480</v>
      </c>
      <c r="G228" s="19">
        <v>30</v>
      </c>
      <c r="H228" s="19">
        <v>450</v>
      </c>
      <c r="I228" s="21">
        <v>0.9375</v>
      </c>
      <c r="J228" s="21">
        <v>0.88049999999999995</v>
      </c>
      <c r="K228" s="22">
        <v>3265</v>
      </c>
      <c r="L228" s="23">
        <v>3708</v>
      </c>
      <c r="M228" s="23">
        <v>17811</v>
      </c>
      <c r="N228" s="24">
        <f>SUM(N227)</f>
        <v>14710</v>
      </c>
      <c r="O228" s="25">
        <f t="shared" si="35"/>
        <v>367.75</v>
      </c>
      <c r="P228" s="26">
        <f t="shared" si="36"/>
        <v>16.324999999999999</v>
      </c>
      <c r="Q228" s="27">
        <f t="shared" si="37"/>
        <v>0.40812500000000002</v>
      </c>
      <c r="R228" s="27">
        <f t="shared" si="38"/>
        <v>1838.75</v>
      </c>
      <c r="S228" s="28"/>
    </row>
    <row r="229" spans="1:19" x14ac:dyDescent="0.3">
      <c r="A229" s="29" t="s">
        <v>182</v>
      </c>
      <c r="B229" s="18" t="s">
        <v>185</v>
      </c>
      <c r="C229" s="19"/>
      <c r="D229" s="19"/>
      <c r="E229" s="20">
        <f t="shared" si="29"/>
        <v>0</v>
      </c>
      <c r="F229" s="20">
        <f t="shared" si="30"/>
        <v>0</v>
      </c>
      <c r="G229" s="19"/>
      <c r="H229" s="19"/>
      <c r="I229" s="21"/>
      <c r="J229" s="21"/>
      <c r="K229" s="22"/>
      <c r="L229" s="23"/>
      <c r="M229" s="23"/>
      <c r="N229" s="24">
        <v>17105</v>
      </c>
      <c r="O229" s="25" t="e">
        <f t="shared" si="35"/>
        <v>#DIV/0!</v>
      </c>
      <c r="P229" s="26" t="e">
        <f t="shared" si="36"/>
        <v>#DIV/0!</v>
      </c>
      <c r="Q229" s="27" t="e">
        <f t="shared" si="37"/>
        <v>#DIV/0!</v>
      </c>
      <c r="R229" s="27" t="e">
        <f t="shared" si="38"/>
        <v>#DIV/0!</v>
      </c>
      <c r="S229" s="28"/>
    </row>
    <row r="230" spans="1:19" x14ac:dyDescent="0.3">
      <c r="A230" s="29"/>
      <c r="B230" s="18" t="s">
        <v>186</v>
      </c>
      <c r="C230" s="19">
        <v>5</v>
      </c>
      <c r="D230" s="19">
        <v>10</v>
      </c>
      <c r="E230" s="20">
        <f t="shared" si="29"/>
        <v>50</v>
      </c>
      <c r="F230" s="20">
        <f t="shared" si="30"/>
        <v>600</v>
      </c>
      <c r="G230" s="19">
        <v>30</v>
      </c>
      <c r="H230" s="19">
        <v>570</v>
      </c>
      <c r="I230" s="21">
        <v>0.95</v>
      </c>
      <c r="J230" s="21">
        <v>0.9284</v>
      </c>
      <c r="K230" s="22">
        <v>3796</v>
      </c>
      <c r="L230" s="23">
        <v>4089</v>
      </c>
      <c r="M230" s="23">
        <v>0</v>
      </c>
      <c r="N230" s="24">
        <f>SUM(N229)</f>
        <v>17105</v>
      </c>
      <c r="O230" s="25">
        <f t="shared" si="35"/>
        <v>342.1</v>
      </c>
      <c r="P230" s="26">
        <f t="shared" si="36"/>
        <v>15.183999999999999</v>
      </c>
      <c r="Q230" s="27">
        <f t="shared" si="37"/>
        <v>0.37960000000000005</v>
      </c>
      <c r="R230" s="27">
        <f t="shared" si="38"/>
        <v>1710.5</v>
      </c>
      <c r="S230" s="28"/>
    </row>
    <row r="231" spans="1:19" x14ac:dyDescent="0.3">
      <c r="A231" s="29">
        <v>25</v>
      </c>
      <c r="B231" s="18" t="s">
        <v>185</v>
      </c>
      <c r="C231" s="19"/>
      <c r="D231" s="19"/>
      <c r="E231" s="20">
        <f t="shared" si="29"/>
        <v>0</v>
      </c>
      <c r="F231" s="20">
        <f t="shared" si="30"/>
        <v>0</v>
      </c>
      <c r="G231" s="19"/>
      <c r="H231" s="19"/>
      <c r="I231" s="21"/>
      <c r="J231" s="21"/>
      <c r="K231" s="22"/>
      <c r="L231" s="23"/>
      <c r="M231" s="23"/>
      <c r="N231" s="24">
        <v>23085</v>
      </c>
      <c r="O231" s="25" t="e">
        <f t="shared" si="35"/>
        <v>#DIV/0!</v>
      </c>
      <c r="P231" s="26" t="e">
        <f t="shared" si="36"/>
        <v>#DIV/0!</v>
      </c>
      <c r="Q231" s="27" t="e">
        <f t="shared" si="37"/>
        <v>#DIV/0!</v>
      </c>
      <c r="R231" s="27" t="e">
        <f t="shared" si="38"/>
        <v>#DIV/0!</v>
      </c>
      <c r="S231" s="28"/>
    </row>
    <row r="232" spans="1:19" x14ac:dyDescent="0.3">
      <c r="A232" s="29"/>
      <c r="B232" s="18" t="s">
        <v>88</v>
      </c>
      <c r="C232" s="19">
        <v>5</v>
      </c>
      <c r="D232" s="19">
        <v>8</v>
      </c>
      <c r="E232" s="20">
        <f t="shared" si="29"/>
        <v>40</v>
      </c>
      <c r="F232" s="20">
        <f t="shared" si="30"/>
        <v>480</v>
      </c>
      <c r="G232" s="19">
        <v>190</v>
      </c>
      <c r="H232" s="19">
        <v>290</v>
      </c>
      <c r="I232" s="21">
        <v>0.60419999999999996</v>
      </c>
      <c r="J232" s="21">
        <v>0.91790000000000005</v>
      </c>
      <c r="K232" s="22">
        <v>5123</v>
      </c>
      <c r="L232" s="23">
        <v>5582</v>
      </c>
      <c r="M232" s="23">
        <v>15441</v>
      </c>
      <c r="N232" s="24">
        <f>SUM(N231)</f>
        <v>23085</v>
      </c>
      <c r="O232" s="25">
        <f t="shared" si="35"/>
        <v>577.125</v>
      </c>
      <c r="P232" s="26">
        <f t="shared" si="36"/>
        <v>25.614999999999998</v>
      </c>
      <c r="Q232" s="27">
        <f t="shared" si="37"/>
        <v>0.64037500000000003</v>
      </c>
      <c r="R232" s="27">
        <f t="shared" si="38"/>
        <v>2885.625</v>
      </c>
      <c r="S232" s="28"/>
    </row>
    <row r="233" spans="1:19" x14ac:dyDescent="0.3">
      <c r="A233" s="29" t="s">
        <v>192</v>
      </c>
      <c r="B233" s="18" t="s">
        <v>193</v>
      </c>
      <c r="C233" s="19"/>
      <c r="D233" s="19"/>
      <c r="E233" s="20">
        <f t="shared" si="29"/>
        <v>0</v>
      </c>
      <c r="F233" s="20">
        <f t="shared" si="30"/>
        <v>0</v>
      </c>
      <c r="G233" s="19"/>
      <c r="H233" s="19"/>
      <c r="I233" s="21"/>
      <c r="J233" s="21"/>
      <c r="K233" s="22"/>
      <c r="L233" s="23"/>
      <c r="M233" s="23"/>
      <c r="N233" s="24">
        <v>23380</v>
      </c>
      <c r="O233" s="25" t="e">
        <f t="shared" si="35"/>
        <v>#DIV/0!</v>
      </c>
      <c r="P233" s="26" t="e">
        <f t="shared" si="36"/>
        <v>#DIV/0!</v>
      </c>
      <c r="Q233" s="27" t="e">
        <f t="shared" si="37"/>
        <v>#DIV/0!</v>
      </c>
      <c r="R233" s="27" t="e">
        <f t="shared" si="38"/>
        <v>#DIV/0!</v>
      </c>
      <c r="S233" s="28"/>
    </row>
    <row r="234" spans="1:19" x14ac:dyDescent="0.3">
      <c r="A234" s="29"/>
      <c r="B234" s="18" t="s">
        <v>194</v>
      </c>
      <c r="C234" s="19"/>
      <c r="D234" s="19"/>
      <c r="E234" s="20">
        <f t="shared" si="29"/>
        <v>0</v>
      </c>
      <c r="F234" s="20">
        <f t="shared" si="30"/>
        <v>0</v>
      </c>
      <c r="G234" s="19"/>
      <c r="H234" s="19"/>
      <c r="I234" s="21"/>
      <c r="J234" s="21"/>
      <c r="K234" s="22"/>
      <c r="L234" s="23"/>
      <c r="M234" s="23"/>
      <c r="N234" s="24">
        <v>14017</v>
      </c>
      <c r="O234" s="25" t="e">
        <f t="shared" si="35"/>
        <v>#DIV/0!</v>
      </c>
      <c r="P234" s="26" t="e">
        <f t="shared" si="36"/>
        <v>#DIV/0!</v>
      </c>
      <c r="Q234" s="27" t="e">
        <f t="shared" si="37"/>
        <v>#DIV/0!</v>
      </c>
      <c r="R234" s="27" t="e">
        <f t="shared" si="38"/>
        <v>#DIV/0!</v>
      </c>
      <c r="S234" s="28"/>
    </row>
    <row r="235" spans="1:19" x14ac:dyDescent="0.3">
      <c r="A235" s="29"/>
      <c r="B235" s="18" t="s">
        <v>61</v>
      </c>
      <c r="C235" s="19">
        <v>5</v>
      </c>
      <c r="D235" s="19">
        <v>10</v>
      </c>
      <c r="E235" s="20">
        <f t="shared" si="29"/>
        <v>50</v>
      </c>
      <c r="F235" s="20">
        <f t="shared" si="30"/>
        <v>600</v>
      </c>
      <c r="G235" s="19">
        <v>120</v>
      </c>
      <c r="H235" s="19">
        <v>480</v>
      </c>
      <c r="I235" s="21">
        <v>0.8</v>
      </c>
      <c r="J235" s="21">
        <v>0.91779999999999995</v>
      </c>
      <c r="K235" s="22">
        <v>8991</v>
      </c>
      <c r="L235" s="23">
        <v>9797</v>
      </c>
      <c r="M235" s="23">
        <v>0</v>
      </c>
      <c r="N235" s="24">
        <f>SUM(N233:N234)</f>
        <v>37397</v>
      </c>
      <c r="O235" s="25">
        <f t="shared" si="35"/>
        <v>747.94</v>
      </c>
      <c r="P235" s="26">
        <f t="shared" si="36"/>
        <v>35.963999999999999</v>
      </c>
      <c r="Q235" s="27">
        <f t="shared" si="37"/>
        <v>0.89910000000000001</v>
      </c>
      <c r="R235" s="27">
        <f t="shared" si="38"/>
        <v>3739.7</v>
      </c>
      <c r="S235" s="28"/>
    </row>
    <row r="236" spans="1:19" x14ac:dyDescent="0.3">
      <c r="A236" s="29">
        <v>26</v>
      </c>
      <c r="B236" s="18" t="s">
        <v>105</v>
      </c>
      <c r="C236" s="19"/>
      <c r="D236" s="19"/>
      <c r="E236" s="20">
        <f t="shared" si="29"/>
        <v>0</v>
      </c>
      <c r="F236" s="20">
        <f t="shared" si="30"/>
        <v>0</v>
      </c>
      <c r="G236" s="19"/>
      <c r="H236" s="19"/>
      <c r="I236" s="21"/>
      <c r="J236" s="21"/>
      <c r="K236" s="22"/>
      <c r="L236" s="23"/>
      <c r="M236" s="23"/>
      <c r="N236" s="24">
        <v>26108</v>
      </c>
      <c r="O236" s="25" t="e">
        <f t="shared" si="35"/>
        <v>#DIV/0!</v>
      </c>
      <c r="P236" s="26" t="e">
        <f t="shared" si="36"/>
        <v>#DIV/0!</v>
      </c>
      <c r="Q236" s="27" t="e">
        <f t="shared" si="37"/>
        <v>#DIV/0!</v>
      </c>
      <c r="R236" s="27" t="e">
        <f t="shared" si="38"/>
        <v>#DIV/0!</v>
      </c>
      <c r="S236" s="28"/>
    </row>
    <row r="237" spans="1:19" x14ac:dyDescent="0.3">
      <c r="A237" s="29"/>
      <c r="B237" s="18" t="s">
        <v>196</v>
      </c>
      <c r="C237" s="19"/>
      <c r="D237" s="19"/>
      <c r="E237" s="20">
        <f t="shared" si="29"/>
        <v>0</v>
      </c>
      <c r="F237" s="20">
        <f t="shared" si="30"/>
        <v>0</v>
      </c>
      <c r="G237" s="19"/>
      <c r="H237" s="19"/>
      <c r="I237" s="21"/>
      <c r="J237" s="21"/>
      <c r="K237" s="22"/>
      <c r="L237" s="23"/>
      <c r="M237" s="23"/>
      <c r="N237" s="24">
        <v>8965</v>
      </c>
      <c r="O237" s="25" t="e">
        <f t="shared" si="35"/>
        <v>#DIV/0!</v>
      </c>
      <c r="P237" s="26" t="e">
        <f t="shared" si="36"/>
        <v>#DIV/0!</v>
      </c>
      <c r="Q237" s="27" t="e">
        <f t="shared" si="37"/>
        <v>#DIV/0!</v>
      </c>
      <c r="R237" s="27" t="e">
        <f t="shared" si="38"/>
        <v>#DIV/0!</v>
      </c>
      <c r="S237" s="28"/>
    </row>
    <row r="238" spans="1:19" x14ac:dyDescent="0.3">
      <c r="A238" s="29"/>
      <c r="B238" s="18" t="s">
        <v>61</v>
      </c>
      <c r="C238" s="19">
        <v>5</v>
      </c>
      <c r="D238" s="19">
        <v>8</v>
      </c>
      <c r="E238" s="20">
        <f t="shared" si="29"/>
        <v>40</v>
      </c>
      <c r="F238" s="20">
        <f t="shared" si="30"/>
        <v>480</v>
      </c>
      <c r="G238" s="19">
        <v>30</v>
      </c>
      <c r="H238" s="19">
        <v>450</v>
      </c>
      <c r="I238" s="21">
        <v>0.9375</v>
      </c>
      <c r="J238" s="21">
        <v>0.92669999999999997</v>
      </c>
      <c r="K238" s="22">
        <v>9514</v>
      </c>
      <c r="L238" s="23">
        <v>10266</v>
      </c>
      <c r="M238" s="23">
        <v>25246</v>
      </c>
      <c r="N238" s="24">
        <f>SUM(N236:N237)</f>
        <v>35073</v>
      </c>
      <c r="O238" s="25">
        <f t="shared" si="35"/>
        <v>876.82500000000005</v>
      </c>
      <c r="P238" s="26">
        <f t="shared" si="36"/>
        <v>47.57</v>
      </c>
      <c r="Q238" s="27">
        <f t="shared" si="37"/>
        <v>1.1892499999999999</v>
      </c>
      <c r="R238" s="27">
        <f t="shared" si="38"/>
        <v>4384.125</v>
      </c>
      <c r="S238" s="28"/>
    </row>
    <row r="239" spans="1:19" x14ac:dyDescent="0.3">
      <c r="A239" s="29" t="s">
        <v>199</v>
      </c>
      <c r="B239" s="18" t="s">
        <v>200</v>
      </c>
      <c r="C239" s="19"/>
      <c r="D239" s="19"/>
      <c r="E239" s="20">
        <f t="shared" si="29"/>
        <v>0</v>
      </c>
      <c r="F239" s="20">
        <f t="shared" si="30"/>
        <v>0</v>
      </c>
      <c r="G239" s="19"/>
      <c r="H239" s="19"/>
      <c r="I239" s="21"/>
      <c r="J239" s="21"/>
      <c r="K239" s="22"/>
      <c r="L239" s="23"/>
      <c r="M239" s="23"/>
      <c r="N239" s="24">
        <v>15785</v>
      </c>
      <c r="O239" s="25" t="e">
        <f t="shared" si="35"/>
        <v>#DIV/0!</v>
      </c>
      <c r="P239" s="26" t="e">
        <f t="shared" si="36"/>
        <v>#DIV/0!</v>
      </c>
      <c r="Q239" s="27" t="e">
        <f t="shared" si="37"/>
        <v>#DIV/0!</v>
      </c>
      <c r="R239" s="27" t="e">
        <f t="shared" si="38"/>
        <v>#DIV/0!</v>
      </c>
      <c r="S239" s="28"/>
    </row>
    <row r="240" spans="1:19" x14ac:dyDescent="0.3">
      <c r="A240" s="29"/>
      <c r="B240" s="18" t="s">
        <v>201</v>
      </c>
      <c r="C240" s="19"/>
      <c r="D240" s="19"/>
      <c r="E240" s="20">
        <f t="shared" si="29"/>
        <v>0</v>
      </c>
      <c r="F240" s="20">
        <f t="shared" si="30"/>
        <v>0</v>
      </c>
      <c r="G240" s="19"/>
      <c r="H240" s="19"/>
      <c r="I240" s="21"/>
      <c r="J240" s="21"/>
      <c r="K240" s="22"/>
      <c r="L240" s="23"/>
      <c r="M240" s="23"/>
      <c r="N240" s="24">
        <v>27596.799999999999</v>
      </c>
      <c r="O240" s="25" t="e">
        <f t="shared" si="35"/>
        <v>#DIV/0!</v>
      </c>
      <c r="P240" s="26" t="e">
        <f t="shared" si="36"/>
        <v>#DIV/0!</v>
      </c>
      <c r="Q240" s="27" t="e">
        <f t="shared" si="37"/>
        <v>#DIV/0!</v>
      </c>
      <c r="R240" s="27" t="e">
        <f t="shared" si="38"/>
        <v>#DIV/0!</v>
      </c>
      <c r="S240" s="28"/>
    </row>
    <row r="241" spans="1:19" x14ac:dyDescent="0.3">
      <c r="A241" s="29"/>
      <c r="B241" s="18" t="s">
        <v>61</v>
      </c>
      <c r="C241" s="19">
        <v>5</v>
      </c>
      <c r="D241" s="19">
        <v>10</v>
      </c>
      <c r="E241" s="20">
        <f t="shared" si="29"/>
        <v>50</v>
      </c>
      <c r="F241" s="20">
        <f t="shared" si="30"/>
        <v>600</v>
      </c>
      <c r="G241" s="19">
        <v>50</v>
      </c>
      <c r="H241" s="19">
        <v>550</v>
      </c>
      <c r="I241" s="21">
        <v>0.91669999999999996</v>
      </c>
      <c r="J241" s="21">
        <v>0.95189999999999997</v>
      </c>
      <c r="K241" s="22">
        <v>11768</v>
      </c>
      <c r="L241" s="23">
        <v>12362</v>
      </c>
      <c r="M241" s="23">
        <v>0</v>
      </c>
      <c r="N241" s="24">
        <f>SUM(N239:N240)</f>
        <v>43381.8</v>
      </c>
      <c r="O241" s="25">
        <f t="shared" si="35"/>
        <v>867.63600000000008</v>
      </c>
      <c r="P241" s="26">
        <f t="shared" si="36"/>
        <v>47.072000000000003</v>
      </c>
      <c r="Q241" s="27">
        <f t="shared" si="37"/>
        <v>1.1767999999999998</v>
      </c>
      <c r="R241" s="27">
        <f t="shared" si="38"/>
        <v>4338.18</v>
      </c>
      <c r="S241" s="28"/>
    </row>
    <row r="242" spans="1:19" x14ac:dyDescent="0.3">
      <c r="A242" s="29">
        <v>27</v>
      </c>
      <c r="B242" s="18" t="s">
        <v>201</v>
      </c>
      <c r="C242" s="19"/>
      <c r="D242" s="19"/>
      <c r="E242" s="20">
        <f t="shared" si="29"/>
        <v>0</v>
      </c>
      <c r="F242" s="20">
        <f t="shared" si="30"/>
        <v>0</v>
      </c>
      <c r="G242" s="19"/>
      <c r="H242" s="19"/>
      <c r="I242" s="21"/>
      <c r="J242" s="21"/>
      <c r="K242" s="22"/>
      <c r="L242" s="23"/>
      <c r="M242" s="23"/>
      <c r="N242" s="24">
        <v>2856</v>
      </c>
      <c r="O242" s="25" t="e">
        <f t="shared" si="35"/>
        <v>#DIV/0!</v>
      </c>
      <c r="P242" s="26" t="e">
        <f t="shared" si="36"/>
        <v>#DIV/0!</v>
      </c>
      <c r="Q242" s="27" t="e">
        <f t="shared" si="37"/>
        <v>#DIV/0!</v>
      </c>
      <c r="R242" s="27" t="e">
        <f t="shared" si="38"/>
        <v>#DIV/0!</v>
      </c>
      <c r="S242" s="28"/>
    </row>
    <row r="243" spans="1:19" x14ac:dyDescent="0.3">
      <c r="A243" s="29"/>
      <c r="B243" s="18" t="s">
        <v>203</v>
      </c>
      <c r="C243" s="19"/>
      <c r="D243" s="19"/>
      <c r="E243" s="20">
        <f t="shared" si="29"/>
        <v>0</v>
      </c>
      <c r="F243" s="20">
        <f t="shared" si="30"/>
        <v>0</v>
      </c>
      <c r="G243" s="19"/>
      <c r="H243" s="19"/>
      <c r="I243" s="21"/>
      <c r="J243" s="21"/>
      <c r="K243" s="22"/>
      <c r="L243" s="23"/>
      <c r="M243" s="23"/>
      <c r="N243" s="24">
        <v>5800</v>
      </c>
      <c r="O243" s="25" t="e">
        <f t="shared" si="35"/>
        <v>#DIV/0!</v>
      </c>
      <c r="P243" s="26" t="e">
        <f t="shared" si="36"/>
        <v>#DIV/0!</v>
      </c>
      <c r="Q243" s="27" t="e">
        <f t="shared" si="37"/>
        <v>#DIV/0!</v>
      </c>
      <c r="R243" s="27" t="e">
        <f t="shared" si="38"/>
        <v>#DIV/0!</v>
      </c>
      <c r="S243" s="28"/>
    </row>
    <row r="244" spans="1:19" x14ac:dyDescent="0.3">
      <c r="A244" s="29"/>
      <c r="B244" s="18" t="s">
        <v>204</v>
      </c>
      <c r="C244" s="19"/>
      <c r="D244" s="19"/>
      <c r="E244" s="20">
        <f t="shared" si="29"/>
        <v>0</v>
      </c>
      <c r="F244" s="20">
        <f t="shared" si="30"/>
        <v>0</v>
      </c>
      <c r="G244" s="19"/>
      <c r="H244" s="19"/>
      <c r="I244" s="21"/>
      <c r="J244" s="21"/>
      <c r="K244" s="22"/>
      <c r="L244" s="23"/>
      <c r="M244" s="23"/>
      <c r="N244" s="24">
        <v>12000</v>
      </c>
      <c r="O244" s="25" t="e">
        <f t="shared" si="35"/>
        <v>#DIV/0!</v>
      </c>
      <c r="P244" s="26" t="e">
        <f t="shared" si="36"/>
        <v>#DIV/0!</v>
      </c>
      <c r="Q244" s="27" t="e">
        <f t="shared" si="37"/>
        <v>#DIV/0!</v>
      </c>
      <c r="R244" s="27" t="e">
        <f t="shared" si="38"/>
        <v>#DIV/0!</v>
      </c>
      <c r="S244" s="28"/>
    </row>
    <row r="245" spans="1:19" x14ac:dyDescent="0.3">
      <c r="A245" s="29"/>
      <c r="B245" s="18" t="s">
        <v>205</v>
      </c>
      <c r="C245" s="19"/>
      <c r="D245" s="19"/>
      <c r="E245" s="20">
        <f t="shared" si="29"/>
        <v>0</v>
      </c>
      <c r="F245" s="20">
        <f t="shared" si="30"/>
        <v>0</v>
      </c>
      <c r="G245" s="19"/>
      <c r="H245" s="19"/>
      <c r="I245" s="21"/>
      <c r="J245" s="21"/>
      <c r="K245" s="22"/>
      <c r="L245" s="23"/>
      <c r="M245" s="23"/>
      <c r="N245" s="24">
        <v>10800.4</v>
      </c>
      <c r="O245" s="25" t="e">
        <f t="shared" si="35"/>
        <v>#DIV/0!</v>
      </c>
      <c r="P245" s="26" t="e">
        <f t="shared" si="36"/>
        <v>#DIV/0!</v>
      </c>
      <c r="Q245" s="27" t="e">
        <f t="shared" si="37"/>
        <v>#DIV/0!</v>
      </c>
      <c r="R245" s="27" t="e">
        <f t="shared" si="38"/>
        <v>#DIV/0!</v>
      </c>
      <c r="S245" s="28"/>
    </row>
    <row r="246" spans="1:19" x14ac:dyDescent="0.3">
      <c r="A246" s="29"/>
      <c r="B246" s="18" t="s">
        <v>61</v>
      </c>
      <c r="C246" s="19">
        <v>5</v>
      </c>
      <c r="D246" s="19">
        <v>8</v>
      </c>
      <c r="E246" s="20">
        <f t="shared" si="29"/>
        <v>40</v>
      </c>
      <c r="F246" s="20">
        <f t="shared" si="30"/>
        <v>480</v>
      </c>
      <c r="G246" s="19">
        <v>80</v>
      </c>
      <c r="H246" s="19">
        <v>400</v>
      </c>
      <c r="I246" s="21">
        <v>0.83330000000000004</v>
      </c>
      <c r="J246" s="21">
        <v>0.93240000000000001</v>
      </c>
      <c r="K246" s="22">
        <v>9154</v>
      </c>
      <c r="L246" s="23">
        <v>9817</v>
      </c>
      <c r="M246" s="23">
        <v>13039</v>
      </c>
      <c r="N246" s="24">
        <f>SUM(N242:N245)</f>
        <v>31456.400000000001</v>
      </c>
      <c r="O246" s="25">
        <f t="shared" si="35"/>
        <v>786.41000000000008</v>
      </c>
      <c r="P246" s="26">
        <f t="shared" si="36"/>
        <v>45.77</v>
      </c>
      <c r="Q246" s="27">
        <f t="shared" si="37"/>
        <v>1.14425</v>
      </c>
      <c r="R246" s="27">
        <f t="shared" si="38"/>
        <v>3932.05</v>
      </c>
      <c r="S246" s="28"/>
    </row>
    <row r="247" spans="1:19" x14ac:dyDescent="0.3">
      <c r="A247" s="29" t="s">
        <v>209</v>
      </c>
      <c r="B247" s="18" t="s">
        <v>210</v>
      </c>
      <c r="C247" s="19"/>
      <c r="D247" s="19"/>
      <c r="E247" s="20">
        <f t="shared" si="29"/>
        <v>0</v>
      </c>
      <c r="F247" s="20">
        <f t="shared" si="30"/>
        <v>0</v>
      </c>
      <c r="G247" s="19"/>
      <c r="H247" s="19"/>
      <c r="I247" s="21"/>
      <c r="J247" s="21"/>
      <c r="K247" s="22"/>
      <c r="L247" s="23"/>
      <c r="M247" s="23"/>
      <c r="N247" s="24">
        <v>44193.599999999999</v>
      </c>
      <c r="O247" s="25" t="e">
        <f t="shared" si="35"/>
        <v>#DIV/0!</v>
      </c>
      <c r="P247" s="26" t="e">
        <f t="shared" si="36"/>
        <v>#DIV/0!</v>
      </c>
      <c r="Q247" s="27" t="e">
        <f t="shared" si="37"/>
        <v>#DIV/0!</v>
      </c>
      <c r="R247" s="27" t="e">
        <f t="shared" si="38"/>
        <v>#DIV/0!</v>
      </c>
      <c r="S247" s="28"/>
    </row>
    <row r="248" spans="1:19" x14ac:dyDescent="0.3">
      <c r="A248" s="29"/>
      <c r="B248" s="18" t="s">
        <v>186</v>
      </c>
      <c r="C248" s="19">
        <v>5</v>
      </c>
      <c r="D248" s="19">
        <v>10</v>
      </c>
      <c r="E248" s="20">
        <f t="shared" si="29"/>
        <v>50</v>
      </c>
      <c r="F248" s="20">
        <f t="shared" si="30"/>
        <v>600</v>
      </c>
      <c r="G248" s="19">
        <v>40</v>
      </c>
      <c r="H248" s="19">
        <v>560</v>
      </c>
      <c r="I248" s="21">
        <v>0.93330000000000002</v>
      </c>
      <c r="J248" s="21">
        <v>0.94030000000000002</v>
      </c>
      <c r="K248" s="22">
        <v>12947</v>
      </c>
      <c r="L248" s="23">
        <v>13769</v>
      </c>
      <c r="M248" s="23">
        <v>0</v>
      </c>
      <c r="N248" s="24">
        <f>SUM(N247)</f>
        <v>44193.599999999999</v>
      </c>
      <c r="O248" s="25">
        <f t="shared" si="35"/>
        <v>883.87199999999996</v>
      </c>
      <c r="P248" s="26">
        <f t="shared" si="36"/>
        <v>51.787999999999997</v>
      </c>
      <c r="Q248" s="27">
        <f t="shared" si="37"/>
        <v>1.2947</v>
      </c>
      <c r="R248" s="27">
        <f t="shared" si="38"/>
        <v>4419.3599999999997</v>
      </c>
      <c r="S248" s="28"/>
    </row>
    <row r="249" spans="1:19" x14ac:dyDescent="0.3">
      <c r="A249" s="29">
        <v>30</v>
      </c>
      <c r="B249" s="18" t="s">
        <v>214</v>
      </c>
      <c r="C249" s="19"/>
      <c r="D249" s="19"/>
      <c r="E249" s="20">
        <f t="shared" si="29"/>
        <v>0</v>
      </c>
      <c r="F249" s="20">
        <f t="shared" si="30"/>
        <v>0</v>
      </c>
      <c r="G249" s="19"/>
      <c r="H249" s="19"/>
      <c r="I249" s="21"/>
      <c r="J249" s="21"/>
      <c r="K249" s="22"/>
      <c r="L249" s="23"/>
      <c r="M249" s="23"/>
      <c r="N249" s="24">
        <v>9696.7999999999993</v>
      </c>
      <c r="O249" s="25" t="e">
        <f t="shared" si="35"/>
        <v>#DIV/0!</v>
      </c>
      <c r="P249" s="26" t="e">
        <f t="shared" si="36"/>
        <v>#DIV/0!</v>
      </c>
      <c r="Q249" s="27" t="e">
        <f t="shared" si="37"/>
        <v>#DIV/0!</v>
      </c>
      <c r="R249" s="27" t="e">
        <f t="shared" si="38"/>
        <v>#DIV/0!</v>
      </c>
      <c r="S249" s="28"/>
    </row>
    <row r="250" spans="1:19" x14ac:dyDescent="0.3">
      <c r="A250" s="29"/>
      <c r="B250" s="18" t="s">
        <v>215</v>
      </c>
      <c r="C250" s="19"/>
      <c r="D250" s="19"/>
      <c r="E250" s="20">
        <f t="shared" si="29"/>
        <v>0</v>
      </c>
      <c r="F250" s="20">
        <f t="shared" si="30"/>
        <v>0</v>
      </c>
      <c r="G250" s="19"/>
      <c r="H250" s="19"/>
      <c r="I250" s="21"/>
      <c r="J250" s="21"/>
      <c r="K250" s="22"/>
      <c r="L250" s="23"/>
      <c r="M250" s="23"/>
      <c r="N250" s="24">
        <v>19753.2</v>
      </c>
      <c r="O250" s="25" t="e">
        <f t="shared" si="35"/>
        <v>#DIV/0!</v>
      </c>
      <c r="P250" s="26" t="e">
        <f t="shared" si="36"/>
        <v>#DIV/0!</v>
      </c>
      <c r="Q250" s="27" t="e">
        <f t="shared" si="37"/>
        <v>#DIV/0!</v>
      </c>
      <c r="R250" s="27" t="e">
        <f t="shared" si="38"/>
        <v>#DIV/0!</v>
      </c>
      <c r="S250" s="28"/>
    </row>
    <row r="251" spans="1:19" x14ac:dyDescent="0.3">
      <c r="A251" s="29"/>
      <c r="B251" s="18" t="s">
        <v>186</v>
      </c>
      <c r="C251" s="19">
        <v>5</v>
      </c>
      <c r="D251" s="19">
        <v>8</v>
      </c>
      <c r="E251" s="20">
        <f t="shared" si="29"/>
        <v>40</v>
      </c>
      <c r="F251" s="20">
        <f t="shared" si="30"/>
        <v>480</v>
      </c>
      <c r="G251" s="19">
        <v>120</v>
      </c>
      <c r="H251" s="19">
        <v>360</v>
      </c>
      <c r="I251" s="21">
        <v>0.75</v>
      </c>
      <c r="J251" s="21">
        <v>0.93049999999999999</v>
      </c>
      <c r="K251" s="22">
        <v>10099</v>
      </c>
      <c r="L251" s="23">
        <v>10853</v>
      </c>
      <c r="M251" s="23">
        <v>8970</v>
      </c>
      <c r="N251" s="24">
        <f>SUM(N249:N250)</f>
        <v>29450</v>
      </c>
      <c r="O251" s="25">
        <f t="shared" si="35"/>
        <v>736.25</v>
      </c>
      <c r="P251" s="26">
        <f t="shared" si="36"/>
        <v>50.494999999999997</v>
      </c>
      <c r="Q251" s="27">
        <f t="shared" si="37"/>
        <v>1.262375</v>
      </c>
      <c r="R251" s="27">
        <f t="shared" si="38"/>
        <v>3681.25</v>
      </c>
      <c r="S251" s="28"/>
    </row>
    <row r="252" spans="1:19" x14ac:dyDescent="0.3">
      <c r="A252" s="29" t="s">
        <v>221</v>
      </c>
      <c r="B252" s="18" t="s">
        <v>222</v>
      </c>
      <c r="C252" s="19"/>
      <c r="D252" s="19"/>
      <c r="E252" s="20">
        <f t="shared" si="29"/>
        <v>0</v>
      </c>
      <c r="F252" s="20">
        <f t="shared" si="30"/>
        <v>0</v>
      </c>
      <c r="G252" s="19"/>
      <c r="H252" s="19"/>
      <c r="I252" s="21"/>
      <c r="J252" s="21"/>
      <c r="K252" s="22"/>
      <c r="L252" s="23"/>
      <c r="M252" s="23"/>
      <c r="N252" s="24">
        <v>20546.8</v>
      </c>
      <c r="O252" s="25" t="e">
        <f t="shared" si="35"/>
        <v>#DIV/0!</v>
      </c>
      <c r="P252" s="26" t="e">
        <f t="shared" si="36"/>
        <v>#DIV/0!</v>
      </c>
      <c r="Q252" s="27" t="e">
        <f t="shared" si="37"/>
        <v>#DIV/0!</v>
      </c>
      <c r="R252" s="27" t="e">
        <f t="shared" si="38"/>
        <v>#DIV/0!</v>
      </c>
      <c r="S252" s="28"/>
    </row>
    <row r="253" spans="1:19" x14ac:dyDescent="0.3">
      <c r="A253" s="29"/>
      <c r="B253" s="18" t="s">
        <v>223</v>
      </c>
      <c r="C253" s="19"/>
      <c r="D253" s="19"/>
      <c r="E253" s="20">
        <f t="shared" si="29"/>
        <v>0</v>
      </c>
      <c r="F253" s="20">
        <f t="shared" si="30"/>
        <v>0</v>
      </c>
      <c r="G253" s="19"/>
      <c r="H253" s="19"/>
      <c r="I253" s="21"/>
      <c r="J253" s="21"/>
      <c r="K253" s="22"/>
      <c r="L253" s="23"/>
      <c r="M253" s="23"/>
      <c r="N253" s="24">
        <v>6000</v>
      </c>
      <c r="O253" s="25" t="e">
        <f t="shared" si="35"/>
        <v>#DIV/0!</v>
      </c>
      <c r="P253" s="26" t="e">
        <f t="shared" si="36"/>
        <v>#DIV/0!</v>
      </c>
      <c r="Q253" s="27" t="e">
        <f t="shared" si="37"/>
        <v>#DIV/0!</v>
      </c>
      <c r="R253" s="27" t="e">
        <f t="shared" si="38"/>
        <v>#DIV/0!</v>
      </c>
      <c r="S253" s="28"/>
    </row>
    <row r="254" spans="1:19" x14ac:dyDescent="0.3">
      <c r="A254" s="29"/>
      <c r="B254" s="18" t="s">
        <v>224</v>
      </c>
      <c r="C254" s="19"/>
      <c r="D254" s="19"/>
      <c r="E254" s="20">
        <f t="shared" si="29"/>
        <v>0</v>
      </c>
      <c r="F254" s="20">
        <f t="shared" si="30"/>
        <v>0</v>
      </c>
      <c r="G254" s="19"/>
      <c r="H254" s="19"/>
      <c r="I254" s="21"/>
      <c r="J254" s="21"/>
      <c r="K254" s="22"/>
      <c r="L254" s="23"/>
      <c r="M254" s="23"/>
      <c r="N254" s="24">
        <v>14039.36</v>
      </c>
      <c r="O254" s="25" t="e">
        <f t="shared" si="35"/>
        <v>#DIV/0!</v>
      </c>
      <c r="P254" s="26" t="e">
        <f t="shared" si="36"/>
        <v>#DIV/0!</v>
      </c>
      <c r="Q254" s="27" t="e">
        <f t="shared" si="37"/>
        <v>#DIV/0!</v>
      </c>
      <c r="R254" s="27" t="e">
        <f t="shared" si="38"/>
        <v>#DIV/0!</v>
      </c>
      <c r="S254" s="28"/>
    </row>
    <row r="255" spans="1:19" x14ac:dyDescent="0.3">
      <c r="A255" s="29"/>
      <c r="B255" s="18" t="s">
        <v>61</v>
      </c>
      <c r="C255" s="19">
        <v>5</v>
      </c>
      <c r="D255" s="19">
        <v>10</v>
      </c>
      <c r="E255" s="20">
        <f t="shared" si="29"/>
        <v>50</v>
      </c>
      <c r="F255" s="20">
        <f t="shared" si="30"/>
        <v>600</v>
      </c>
      <c r="G255" s="19">
        <v>60</v>
      </c>
      <c r="H255" s="19">
        <v>540</v>
      </c>
      <c r="I255" s="21">
        <v>0.9</v>
      </c>
      <c r="J255" s="21">
        <v>0.94599999999999995</v>
      </c>
      <c r="K255" s="22">
        <v>14913</v>
      </c>
      <c r="L255" s="23">
        <v>15764</v>
      </c>
      <c r="M255" s="23">
        <v>0</v>
      </c>
      <c r="N255" s="24">
        <f>SUM(N252:N254)</f>
        <v>40586.160000000003</v>
      </c>
      <c r="O255" s="25">
        <f t="shared" si="35"/>
        <v>811.72320000000002</v>
      </c>
      <c r="P255" s="26">
        <f t="shared" si="36"/>
        <v>59.652000000000001</v>
      </c>
      <c r="Q255" s="27">
        <f t="shared" si="37"/>
        <v>1.4912999999999998</v>
      </c>
      <c r="R255" s="27">
        <f t="shared" si="38"/>
        <v>4058.6160000000004</v>
      </c>
      <c r="S255" s="28"/>
    </row>
    <row r="256" spans="1:19" x14ac:dyDescent="0.3">
      <c r="A256" s="29">
        <v>31</v>
      </c>
      <c r="B256" s="18" t="s">
        <v>227</v>
      </c>
      <c r="C256" s="19"/>
      <c r="D256" s="19"/>
      <c r="E256" s="20">
        <f t="shared" si="29"/>
        <v>0</v>
      </c>
      <c r="F256" s="20">
        <f t="shared" si="30"/>
        <v>0</v>
      </c>
      <c r="G256" s="19"/>
      <c r="H256" s="19"/>
      <c r="I256" s="21"/>
      <c r="J256" s="21"/>
      <c r="K256" s="22"/>
      <c r="L256" s="23"/>
      <c r="M256" s="23"/>
      <c r="N256" s="24">
        <v>1364.27</v>
      </c>
      <c r="O256" s="25" t="e">
        <f t="shared" si="35"/>
        <v>#DIV/0!</v>
      </c>
      <c r="P256" s="26" t="e">
        <f t="shared" si="36"/>
        <v>#DIV/0!</v>
      </c>
      <c r="Q256" s="27" t="e">
        <f t="shared" si="37"/>
        <v>#DIV/0!</v>
      </c>
      <c r="R256" s="27" t="e">
        <f t="shared" si="38"/>
        <v>#DIV/0!</v>
      </c>
      <c r="S256" s="28"/>
    </row>
    <row r="257" spans="1:19" x14ac:dyDescent="0.3">
      <c r="A257" s="29"/>
      <c r="B257" s="18" t="s">
        <v>228</v>
      </c>
      <c r="C257" s="19"/>
      <c r="D257" s="19"/>
      <c r="E257" s="20">
        <f t="shared" si="29"/>
        <v>0</v>
      </c>
      <c r="F257" s="20">
        <f t="shared" si="30"/>
        <v>0</v>
      </c>
      <c r="G257" s="19"/>
      <c r="H257" s="19"/>
      <c r="I257" s="21"/>
      <c r="J257" s="21"/>
      <c r="K257" s="22"/>
      <c r="L257" s="23"/>
      <c r="M257" s="23"/>
      <c r="N257" s="24">
        <v>11120</v>
      </c>
      <c r="O257" s="25" t="e">
        <f t="shared" si="35"/>
        <v>#DIV/0!</v>
      </c>
      <c r="P257" s="26" t="e">
        <f t="shared" si="36"/>
        <v>#DIV/0!</v>
      </c>
      <c r="Q257" s="27" t="e">
        <f t="shared" si="37"/>
        <v>#DIV/0!</v>
      </c>
      <c r="R257" s="27" t="e">
        <f t="shared" si="38"/>
        <v>#DIV/0!</v>
      </c>
      <c r="S257" s="28"/>
    </row>
    <row r="258" spans="1:19" x14ac:dyDescent="0.3">
      <c r="A258" s="29"/>
      <c r="B258" s="18" t="s">
        <v>229</v>
      </c>
      <c r="C258" s="19"/>
      <c r="D258" s="19"/>
      <c r="E258" s="20">
        <f t="shared" si="29"/>
        <v>0</v>
      </c>
      <c r="F258" s="20">
        <f t="shared" si="30"/>
        <v>0</v>
      </c>
      <c r="G258" s="19"/>
      <c r="H258" s="19"/>
      <c r="I258" s="21"/>
      <c r="J258" s="21"/>
      <c r="K258" s="22"/>
      <c r="L258" s="23"/>
      <c r="M258" s="23"/>
      <c r="N258" s="24">
        <v>16536</v>
      </c>
      <c r="O258" s="25" t="e">
        <f t="shared" si="35"/>
        <v>#DIV/0!</v>
      </c>
      <c r="P258" s="26" t="e">
        <f t="shared" si="36"/>
        <v>#DIV/0!</v>
      </c>
      <c r="Q258" s="27" t="e">
        <f t="shared" si="37"/>
        <v>#DIV/0!</v>
      </c>
      <c r="R258" s="27" t="e">
        <f t="shared" si="38"/>
        <v>#DIV/0!</v>
      </c>
      <c r="S258" s="28"/>
    </row>
    <row r="259" spans="1:19" x14ac:dyDescent="0.3">
      <c r="A259" s="29"/>
      <c r="B259" s="18" t="s">
        <v>88</v>
      </c>
      <c r="C259" s="19">
        <v>5</v>
      </c>
      <c r="D259" s="19">
        <v>8</v>
      </c>
      <c r="E259" s="20">
        <f t="shared" si="29"/>
        <v>40</v>
      </c>
      <c r="F259" s="20">
        <f t="shared" si="30"/>
        <v>480</v>
      </c>
      <c r="G259" s="19">
        <v>60</v>
      </c>
      <c r="H259" s="19">
        <v>420</v>
      </c>
      <c r="I259" s="21">
        <v>0.875</v>
      </c>
      <c r="J259" s="21">
        <v>0.92349999999999999</v>
      </c>
      <c r="K259" s="22">
        <v>12532</v>
      </c>
      <c r="L259" s="23">
        <v>13570</v>
      </c>
      <c r="M259" s="23">
        <v>8263</v>
      </c>
      <c r="N259" s="24">
        <f>SUM(N256:N258)</f>
        <v>29020.27</v>
      </c>
      <c r="O259" s="25">
        <f t="shared" si="35"/>
        <v>725.50675000000001</v>
      </c>
      <c r="P259" s="26">
        <f t="shared" si="36"/>
        <v>62.66</v>
      </c>
      <c r="Q259" s="27">
        <f t="shared" si="37"/>
        <v>1.5665</v>
      </c>
      <c r="R259" s="27">
        <f t="shared" si="38"/>
        <v>3627.5337500000001</v>
      </c>
      <c r="S259" s="28"/>
    </row>
    <row r="260" spans="1:19" x14ac:dyDescent="0.3">
      <c r="A260" s="29" t="s">
        <v>232</v>
      </c>
      <c r="B260" s="18" t="s">
        <v>233</v>
      </c>
      <c r="C260" s="19"/>
      <c r="D260" s="19"/>
      <c r="E260" s="20">
        <f t="shared" si="29"/>
        <v>0</v>
      </c>
      <c r="F260" s="20">
        <f t="shared" si="30"/>
        <v>0</v>
      </c>
      <c r="G260" s="19"/>
      <c r="H260" s="19"/>
      <c r="I260" s="21"/>
      <c r="J260" s="21"/>
      <c r="K260" s="22"/>
      <c r="L260" s="23"/>
      <c r="M260" s="23"/>
      <c r="N260" s="24">
        <v>36619</v>
      </c>
      <c r="O260" s="25" t="e">
        <f t="shared" si="35"/>
        <v>#DIV/0!</v>
      </c>
      <c r="P260" s="26" t="e">
        <f t="shared" si="36"/>
        <v>#DIV/0!</v>
      </c>
      <c r="Q260" s="27" t="e">
        <f t="shared" si="37"/>
        <v>#DIV/0!</v>
      </c>
      <c r="R260" s="27" t="e">
        <f t="shared" si="38"/>
        <v>#DIV/0!</v>
      </c>
      <c r="S260" s="28"/>
    </row>
    <row r="261" spans="1:19" x14ac:dyDescent="0.3">
      <c r="A261" s="29"/>
      <c r="B261" s="18" t="s">
        <v>61</v>
      </c>
      <c r="C261" s="19">
        <v>5</v>
      </c>
      <c r="D261" s="19">
        <v>10</v>
      </c>
      <c r="E261" s="20">
        <f t="shared" si="29"/>
        <v>50</v>
      </c>
      <c r="F261" s="20">
        <f t="shared" si="30"/>
        <v>600</v>
      </c>
      <c r="G261" s="19">
        <v>120</v>
      </c>
      <c r="H261" s="19">
        <v>480</v>
      </c>
      <c r="I261" s="21">
        <v>0.8</v>
      </c>
      <c r="J261" s="21">
        <v>0.93379999999999996</v>
      </c>
      <c r="K261" s="22">
        <v>11523</v>
      </c>
      <c r="L261" s="23">
        <v>12340</v>
      </c>
      <c r="M261" s="23">
        <v>0</v>
      </c>
      <c r="N261" s="24">
        <f>SUM(N260)</f>
        <v>36619</v>
      </c>
      <c r="O261" s="25">
        <f t="shared" si="35"/>
        <v>732.38</v>
      </c>
      <c r="P261" s="26">
        <f t="shared" si="36"/>
        <v>46.091999999999999</v>
      </c>
      <c r="Q261" s="27">
        <f t="shared" si="37"/>
        <v>1.1522999999999999</v>
      </c>
      <c r="R261" s="27">
        <f t="shared" si="38"/>
        <v>3661.9</v>
      </c>
      <c r="S261" s="28"/>
    </row>
    <row r="262" spans="1:19" x14ac:dyDescent="0.3">
      <c r="A262" s="29"/>
      <c r="B262" s="18"/>
      <c r="C262" s="19"/>
      <c r="D262" s="19"/>
      <c r="E262" s="20">
        <f t="shared" si="29"/>
        <v>0</v>
      </c>
      <c r="F262" s="20">
        <f t="shared" si="30"/>
        <v>0</v>
      </c>
      <c r="G262" s="19"/>
      <c r="H262" s="19"/>
      <c r="I262" s="21"/>
      <c r="J262" s="21"/>
      <c r="K262" s="22"/>
      <c r="L262" s="23"/>
      <c r="M262" s="23"/>
      <c r="N262" s="24"/>
      <c r="O262" s="25" t="e">
        <f t="shared" si="35"/>
        <v>#DIV/0!</v>
      </c>
      <c r="P262" s="26" t="e">
        <f t="shared" si="36"/>
        <v>#DIV/0!</v>
      </c>
      <c r="Q262" s="27" t="e">
        <f t="shared" si="37"/>
        <v>#DIV/0!</v>
      </c>
      <c r="R262" s="27" t="e">
        <f t="shared" si="38"/>
        <v>#DIV/0!</v>
      </c>
      <c r="S262" s="28"/>
    </row>
    <row r="263" spans="1:19" x14ac:dyDescent="0.3">
      <c r="A263" s="29"/>
      <c r="B263" s="18"/>
      <c r="C263" s="19"/>
      <c r="D263" s="19"/>
      <c r="E263" s="20">
        <f t="shared" si="29"/>
        <v>0</v>
      </c>
      <c r="F263" s="20">
        <f t="shared" si="30"/>
        <v>0</v>
      </c>
      <c r="G263" s="19"/>
      <c r="H263" s="19"/>
      <c r="I263" s="21"/>
      <c r="J263" s="21"/>
      <c r="K263" s="22"/>
      <c r="L263" s="23"/>
      <c r="M263" s="23"/>
      <c r="N263" s="24"/>
      <c r="O263" s="25" t="e">
        <f t="shared" si="35"/>
        <v>#DIV/0!</v>
      </c>
      <c r="P263" s="26" t="e">
        <f t="shared" si="36"/>
        <v>#DIV/0!</v>
      </c>
      <c r="Q263" s="27" t="e">
        <f t="shared" si="37"/>
        <v>#DIV/0!</v>
      </c>
      <c r="R263" s="27" t="e">
        <f t="shared" si="38"/>
        <v>#DIV/0!</v>
      </c>
      <c r="S263" s="28"/>
    </row>
    <row r="264" spans="1:19" x14ac:dyDescent="0.3">
      <c r="A264" s="29"/>
      <c r="B264" s="18"/>
      <c r="C264" s="19"/>
      <c r="D264" s="19"/>
      <c r="E264" s="20">
        <f t="shared" si="29"/>
        <v>0</v>
      </c>
      <c r="F264" s="20">
        <f t="shared" si="30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35"/>
        <v>#DIV/0!</v>
      </c>
      <c r="P264" s="26" t="e">
        <f t="shared" si="36"/>
        <v>#DIV/0!</v>
      </c>
      <c r="Q264" s="27" t="e">
        <f t="shared" si="37"/>
        <v>#DIV/0!</v>
      </c>
      <c r="R264" s="27" t="e">
        <f t="shared" si="38"/>
        <v>#DIV/0!</v>
      </c>
      <c r="S264" s="28"/>
    </row>
    <row r="265" spans="1:19" x14ac:dyDescent="0.3">
      <c r="A265" s="29"/>
      <c r="B265" s="18"/>
      <c r="C265" s="19"/>
      <c r="D265" s="19"/>
      <c r="E265" s="20">
        <f t="shared" si="29"/>
        <v>0</v>
      </c>
      <c r="F265" s="20">
        <f t="shared" si="30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35"/>
        <v>#DIV/0!</v>
      </c>
      <c r="P265" s="26" t="e">
        <f t="shared" si="36"/>
        <v>#DIV/0!</v>
      </c>
      <c r="Q265" s="27" t="e">
        <f t="shared" si="37"/>
        <v>#DIV/0!</v>
      </c>
      <c r="R265" s="27" t="e">
        <f t="shared" si="38"/>
        <v>#DIV/0!</v>
      </c>
      <c r="S265" s="28"/>
    </row>
    <row r="266" spans="1:19" x14ac:dyDescent="0.3">
      <c r="A266" s="29"/>
      <c r="B266" s="18"/>
      <c r="C266" s="19"/>
      <c r="D266" s="19"/>
      <c r="E266" s="20">
        <f t="shared" si="29"/>
        <v>0</v>
      </c>
      <c r="F266" s="20">
        <f t="shared" si="30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5"/>
        <v>#DIV/0!</v>
      </c>
      <c r="P266" s="26" t="e">
        <f t="shared" si="36"/>
        <v>#DIV/0!</v>
      </c>
      <c r="Q266" s="27" t="e">
        <f t="shared" si="37"/>
        <v>#DIV/0!</v>
      </c>
      <c r="R266" s="27" t="e">
        <f t="shared" si="38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29"/>
        <v>0</v>
      </c>
      <c r="F267" s="20">
        <f t="shared" si="30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5"/>
        <v>#DIV/0!</v>
      </c>
      <c r="P267" s="26" t="e">
        <f t="shared" si="36"/>
        <v>#DIV/0!</v>
      </c>
      <c r="Q267" s="27" t="e">
        <f t="shared" si="37"/>
        <v>#DIV/0!</v>
      </c>
      <c r="R267" s="27" t="e">
        <f t="shared" si="38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29"/>
        <v>0</v>
      </c>
      <c r="F268" s="20">
        <f t="shared" si="30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5"/>
        <v>#DIV/0!</v>
      </c>
      <c r="P268" s="26" t="e">
        <f t="shared" si="36"/>
        <v>#DIV/0!</v>
      </c>
      <c r="Q268" s="27" t="e">
        <f t="shared" si="37"/>
        <v>#DIV/0!</v>
      </c>
      <c r="R268" s="27" t="e">
        <f t="shared" si="38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29"/>
        <v>0</v>
      </c>
      <c r="F269" s="20">
        <f t="shared" si="30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5"/>
        <v>#DIV/0!</v>
      </c>
      <c r="P269" s="26" t="e">
        <f t="shared" si="36"/>
        <v>#DIV/0!</v>
      </c>
      <c r="Q269" s="27" t="e">
        <f t="shared" si="37"/>
        <v>#DIV/0!</v>
      </c>
      <c r="R269" s="27" t="e">
        <f t="shared" si="38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29"/>
        <v>0</v>
      </c>
      <c r="F270" s="20">
        <f t="shared" si="30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5"/>
        <v>#DIV/0!</v>
      </c>
      <c r="P270" s="26" t="e">
        <f t="shared" si="36"/>
        <v>#DIV/0!</v>
      </c>
      <c r="Q270" s="27" t="e">
        <f t="shared" si="37"/>
        <v>#DIV/0!</v>
      </c>
      <c r="R270" s="27" t="e">
        <f t="shared" si="38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29"/>
        <v>0</v>
      </c>
      <c r="F271" s="20">
        <f t="shared" si="30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5"/>
        <v>#DIV/0!</v>
      </c>
      <c r="P271" s="26" t="e">
        <f t="shared" si="36"/>
        <v>#DIV/0!</v>
      </c>
      <c r="Q271" s="27" t="e">
        <f t="shared" si="37"/>
        <v>#DIV/0!</v>
      </c>
      <c r="R271" s="27" t="e">
        <f t="shared" si="38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29"/>
        <v>0</v>
      </c>
      <c r="F272" s="20">
        <f t="shared" si="30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5"/>
        <v>#DIV/0!</v>
      </c>
      <c r="P272" s="26" t="e">
        <f t="shared" si="36"/>
        <v>#DIV/0!</v>
      </c>
      <c r="Q272" s="27" t="e">
        <f t="shared" si="37"/>
        <v>#DIV/0!</v>
      </c>
      <c r="R272" s="27" t="e">
        <f t="shared" si="38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29"/>
        <v>0</v>
      </c>
      <c r="F273" s="20">
        <f t="shared" si="30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5"/>
        <v>#DIV/0!</v>
      </c>
      <c r="P273" s="26" t="e">
        <f t="shared" si="36"/>
        <v>#DIV/0!</v>
      </c>
      <c r="Q273" s="27" t="e">
        <f t="shared" si="37"/>
        <v>#DIV/0!</v>
      </c>
      <c r="R273" s="27" t="e">
        <f t="shared" si="38"/>
        <v>#DIV/0!</v>
      </c>
      <c r="S273" s="28"/>
    </row>
    <row r="274" spans="1:19" ht="17.25" thickBot="1" x14ac:dyDescent="0.35">
      <c r="A274" s="29"/>
      <c r="B274" s="18"/>
      <c r="C274" s="19"/>
      <c r="D274" s="19"/>
      <c r="E274" s="20">
        <f>C274*D274</f>
        <v>0</v>
      </c>
      <c r="F274" s="20">
        <f>SUM(G274:H274)</f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5"/>
        <v>#DIV/0!</v>
      </c>
      <c r="P274" s="26" t="e">
        <f t="shared" si="36"/>
        <v>#DIV/0!</v>
      </c>
      <c r="Q274" s="27" t="e">
        <f t="shared" si="37"/>
        <v>#DIV/0!</v>
      </c>
      <c r="R274" s="27" t="e">
        <f t="shared" si="38"/>
        <v>#DIV/0!</v>
      </c>
      <c r="S274" s="28"/>
    </row>
    <row r="275" spans="1:19" ht="16.5" customHeight="1" x14ac:dyDescent="0.3">
      <c r="A275" s="205" t="s">
        <v>23</v>
      </c>
      <c r="B275" s="206"/>
      <c r="C275" s="209">
        <f t="shared" ref="C275:H275" si="39">SUM(C146:C274)</f>
        <v>190</v>
      </c>
      <c r="D275" s="209">
        <f t="shared" si="39"/>
        <v>342</v>
      </c>
      <c r="E275" s="209">
        <f t="shared" si="39"/>
        <v>1710</v>
      </c>
      <c r="F275" s="209">
        <f t="shared" si="39"/>
        <v>20520</v>
      </c>
      <c r="G275" s="209">
        <f t="shared" si="39"/>
        <v>3190</v>
      </c>
      <c r="H275" s="209">
        <f t="shared" si="39"/>
        <v>17330</v>
      </c>
      <c r="I275" s="198">
        <f>H145/D275</f>
        <v>0.84454191033138393</v>
      </c>
      <c r="J275" s="198">
        <f>K275/L275</f>
        <v>0.9209186952163072</v>
      </c>
      <c r="K275" s="187">
        <f>SUM(K146:K274)</f>
        <v>429918</v>
      </c>
      <c r="L275" s="187">
        <f>SUM(L146:L274)</f>
        <v>466836</v>
      </c>
      <c r="M275" s="187">
        <f>SUM(M146:M274)</f>
        <v>365624</v>
      </c>
      <c r="N275" s="200">
        <f>SUMIF(B146:B274,A275,N146:N274)</f>
        <v>1217373.03</v>
      </c>
      <c r="O275" s="202">
        <f t="shared" si="35"/>
        <v>711.91405263157901</v>
      </c>
      <c r="P275" s="187">
        <f>((K275*200000)/E275)/1000000</f>
        <v>50.28280701754386</v>
      </c>
      <c r="Q275" s="189">
        <f t="shared" si="37"/>
        <v>1.2570701754385964</v>
      </c>
      <c r="R275" s="191">
        <f t="shared" si="38"/>
        <v>3559.5702631578947</v>
      </c>
      <c r="S275" s="193"/>
    </row>
    <row r="276" spans="1:19" ht="16.5" customHeight="1" thickBot="1" x14ac:dyDescent="0.35">
      <c r="A276" s="207"/>
      <c r="B276" s="208"/>
      <c r="C276" s="210"/>
      <c r="D276" s="210"/>
      <c r="E276" s="210"/>
      <c r="F276" s="210"/>
      <c r="G276" s="210"/>
      <c r="H276" s="210"/>
      <c r="I276" s="199"/>
      <c r="J276" s="199"/>
      <c r="K276" s="188"/>
      <c r="L276" s="188"/>
      <c r="M276" s="188"/>
      <c r="N276" s="201"/>
      <c r="O276" s="188"/>
      <c r="P276" s="188"/>
      <c r="Q276" s="190"/>
      <c r="R276" s="192"/>
      <c r="S276" s="194"/>
    </row>
    <row r="277" spans="1:19" ht="16.5" customHeight="1" x14ac:dyDescent="0.3">
      <c r="A277" s="195" t="s">
        <v>57</v>
      </c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</row>
    <row r="278" spans="1:19" ht="16.5" customHeight="1" x14ac:dyDescent="0.3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</row>
    <row r="279" spans="1:19" ht="17.25" thickBot="1" x14ac:dyDescent="0.35">
      <c r="A279" s="196" t="s">
        <v>0</v>
      </c>
      <c r="B279" s="196"/>
      <c r="C279" s="1"/>
      <c r="D279" s="1"/>
      <c r="E279" s="1"/>
      <c r="F279" s="1"/>
      <c r="G279" s="1"/>
      <c r="H279" s="1"/>
      <c r="I279" s="2"/>
      <c r="J279" s="2"/>
      <c r="K279" s="3"/>
      <c r="L279" s="3"/>
      <c r="M279" s="3"/>
      <c r="N279" s="3"/>
      <c r="O279" s="3"/>
      <c r="P279" s="197" t="str">
        <f>P3</f>
        <v>작성자 김숙영</v>
      </c>
      <c r="Q279" s="197"/>
      <c r="R279" s="197"/>
      <c r="S279" s="197"/>
    </row>
    <row r="280" spans="1:19" ht="23.25" customHeight="1" x14ac:dyDescent="0.3">
      <c r="A280" s="173"/>
      <c r="B280" s="174"/>
      <c r="C280" s="171" t="s">
        <v>3</v>
      </c>
      <c r="D280" s="171" t="s">
        <v>4</v>
      </c>
      <c r="E280" s="179" t="s">
        <v>5</v>
      </c>
      <c r="F280" s="179" t="s">
        <v>6</v>
      </c>
      <c r="G280" s="181" t="s">
        <v>7</v>
      </c>
      <c r="H280" s="181" t="s">
        <v>8</v>
      </c>
      <c r="I280" s="185" t="s">
        <v>9</v>
      </c>
      <c r="J280" s="185" t="s">
        <v>10</v>
      </c>
      <c r="K280" s="171" t="s">
        <v>11</v>
      </c>
      <c r="L280" s="171" t="s">
        <v>12</v>
      </c>
      <c r="M280" s="171" t="s">
        <v>13</v>
      </c>
      <c r="N280" s="171" t="s">
        <v>14</v>
      </c>
      <c r="O280" s="171" t="s">
        <v>15</v>
      </c>
      <c r="P280" s="171" t="s">
        <v>16</v>
      </c>
      <c r="Q280" s="171" t="s">
        <v>17</v>
      </c>
      <c r="R280" s="171" t="s">
        <v>18</v>
      </c>
      <c r="S280" s="183" t="s">
        <v>19</v>
      </c>
    </row>
    <row r="281" spans="1:19" ht="23.25" customHeight="1" thickBot="1" x14ac:dyDescent="0.35">
      <c r="A281" s="175"/>
      <c r="B281" s="176"/>
      <c r="C281" s="172"/>
      <c r="D281" s="172"/>
      <c r="E281" s="180"/>
      <c r="F281" s="180"/>
      <c r="G281" s="182"/>
      <c r="H281" s="182"/>
      <c r="I281" s="186"/>
      <c r="J281" s="186"/>
      <c r="K281" s="172"/>
      <c r="L281" s="172"/>
      <c r="M281" s="172"/>
      <c r="N281" s="172"/>
      <c r="O281" s="172"/>
      <c r="P281" s="172"/>
      <c r="Q281" s="172"/>
      <c r="R281" s="172"/>
      <c r="S281" s="184"/>
    </row>
    <row r="282" spans="1:19" ht="16.5" customHeight="1" x14ac:dyDescent="0.3">
      <c r="A282" s="175"/>
      <c r="B282" s="176"/>
      <c r="C282" s="5"/>
      <c r="D282" s="5"/>
      <c r="E282" s="5"/>
      <c r="F282" s="5"/>
      <c r="G282" s="5"/>
      <c r="H282" s="5"/>
      <c r="I282" s="6">
        <v>0.75</v>
      </c>
      <c r="J282" s="6">
        <v>0.94499999999999995</v>
      </c>
      <c r="K282" s="5"/>
      <c r="L282" s="5"/>
      <c r="M282" s="5"/>
      <c r="N282" s="5"/>
      <c r="O282" s="5">
        <v>600</v>
      </c>
      <c r="P282" s="5">
        <v>100</v>
      </c>
      <c r="Q282" s="5">
        <v>2.7</v>
      </c>
      <c r="R282" s="5"/>
      <c r="S282" s="7" t="s">
        <v>21</v>
      </c>
    </row>
    <row r="283" spans="1:19" ht="16.5" customHeight="1" thickBot="1" x14ac:dyDescent="0.35">
      <c r="A283" s="177"/>
      <c r="B283" s="178"/>
      <c r="C283" s="9">
        <f>'1월'!C288</f>
        <v>379</v>
      </c>
      <c r="D283" s="9">
        <f>'1월'!D288</f>
        <v>684</v>
      </c>
      <c r="E283" s="9">
        <f>'1월'!E288</f>
        <v>3412</v>
      </c>
      <c r="F283" s="9">
        <f>'1월'!F288</f>
        <v>41040</v>
      </c>
      <c r="G283" s="10">
        <f>'1월'!G288/60</f>
        <v>151</v>
      </c>
      <c r="H283" s="10">
        <f>'1월'!H288/60</f>
        <v>533</v>
      </c>
      <c r="I283" s="11">
        <f>H283/'1월'!D288</f>
        <v>0.7792397660818714</v>
      </c>
      <c r="J283" s="11">
        <f>'1월'!J288</f>
        <v>0.92169742123780296</v>
      </c>
      <c r="K283" s="12">
        <f>'1월'!K288</f>
        <v>1260365</v>
      </c>
      <c r="L283" s="12">
        <f>'1월'!L288</f>
        <v>1367439</v>
      </c>
      <c r="M283" s="12">
        <f>'1월'!M288</f>
        <v>1220549</v>
      </c>
      <c r="N283" s="12">
        <f>'1월'!N288</f>
        <v>2019438.4899999998</v>
      </c>
      <c r="O283" s="12">
        <f>'1월'!O288</f>
        <v>591.86356682297765</v>
      </c>
      <c r="P283" s="12">
        <f>'1월'!P288</f>
        <v>73.87837045720984</v>
      </c>
      <c r="Q283" s="32">
        <f>'1월'!Q288</f>
        <v>1.8426388888888889</v>
      </c>
      <c r="R283" s="32">
        <f>'1월'!R288</f>
        <v>2952.3954532163739</v>
      </c>
      <c r="S283" s="17" t="s">
        <v>22</v>
      </c>
    </row>
    <row r="284" spans="1:19" ht="16.5" customHeight="1" x14ac:dyDescent="0.3">
      <c r="A284" s="134" t="s">
        <v>25</v>
      </c>
      <c r="B284" s="135"/>
      <c r="C284" s="138">
        <f>'1월'!C137</f>
        <v>189</v>
      </c>
      <c r="D284" s="140">
        <f>'1월'!D137</f>
        <v>342</v>
      </c>
      <c r="E284" s="140">
        <f>'1월'!E137</f>
        <v>1702</v>
      </c>
      <c r="F284" s="140">
        <f>'1월'!F137</f>
        <v>20520</v>
      </c>
      <c r="G284" s="140">
        <f>'1월'!G137</f>
        <v>5870</v>
      </c>
      <c r="H284" s="140">
        <f>'1월'!H137</f>
        <v>14650</v>
      </c>
      <c r="I284" s="163">
        <f>'1월'!I137</f>
        <v>0.71393762183235865</v>
      </c>
      <c r="J284" s="163">
        <f>'1월'!J137</f>
        <v>0.92210108116450862</v>
      </c>
      <c r="K284" s="165">
        <f>'1월'!K137</f>
        <v>830447</v>
      </c>
      <c r="L284" s="165">
        <f>'1월'!L137</f>
        <v>900603</v>
      </c>
      <c r="M284" s="165">
        <f>'1월'!M137</f>
        <v>854925</v>
      </c>
      <c r="N284" s="165">
        <f>'1월'!N137</f>
        <v>802065.45999999985</v>
      </c>
      <c r="O284" s="167">
        <f>'1월'!O137</f>
        <v>471.24880141010567</v>
      </c>
      <c r="P284" s="169">
        <f>'1월'!P137</f>
        <v>97.584841363102228</v>
      </c>
      <c r="Q284" s="159">
        <f>'1월'!Q137</f>
        <v>2.4282076023391816</v>
      </c>
      <c r="R284" s="159">
        <f>'1월'!R137</f>
        <v>2345.2206432748535</v>
      </c>
      <c r="S284" s="161"/>
    </row>
    <row r="285" spans="1:19" ht="16.5" customHeight="1" thickBot="1" x14ac:dyDescent="0.35">
      <c r="A285" s="136"/>
      <c r="B285" s="137"/>
      <c r="C285" s="139"/>
      <c r="D285" s="141"/>
      <c r="E285" s="141"/>
      <c r="F285" s="141"/>
      <c r="G285" s="141"/>
      <c r="H285" s="141"/>
      <c r="I285" s="164"/>
      <c r="J285" s="164"/>
      <c r="K285" s="166"/>
      <c r="L285" s="166"/>
      <c r="M285" s="166"/>
      <c r="N285" s="166"/>
      <c r="O285" s="168"/>
      <c r="P285" s="170"/>
      <c r="Q285" s="160"/>
      <c r="R285" s="160"/>
      <c r="S285" s="162"/>
    </row>
    <row r="286" spans="1:19" ht="16.5" customHeight="1" x14ac:dyDescent="0.3">
      <c r="A286" s="134" t="s">
        <v>26</v>
      </c>
      <c r="B286" s="135"/>
      <c r="C286" s="138">
        <f>'1월'!C275</f>
        <v>190</v>
      </c>
      <c r="D286" s="140">
        <f>'1월'!D275</f>
        <v>342</v>
      </c>
      <c r="E286" s="140">
        <f>'1월'!E275</f>
        <v>1710</v>
      </c>
      <c r="F286" s="140">
        <f>'1월'!F275</f>
        <v>20520</v>
      </c>
      <c r="G286" s="140">
        <f>'1월'!G275</f>
        <v>3190</v>
      </c>
      <c r="H286" s="140">
        <f>'1월'!H275</f>
        <v>17330</v>
      </c>
      <c r="I286" s="163">
        <f>'1월'!I275</f>
        <v>0.84454191033138393</v>
      </c>
      <c r="J286" s="163">
        <f>'1월'!J275</f>
        <v>0.9209186952163072</v>
      </c>
      <c r="K286" s="165">
        <f>'1월'!K275</f>
        <v>429918</v>
      </c>
      <c r="L286" s="165">
        <f>'1월'!L275</f>
        <v>466836</v>
      </c>
      <c r="M286" s="165">
        <f>'1월'!M275</f>
        <v>365624</v>
      </c>
      <c r="N286" s="165">
        <f>'1월'!N275</f>
        <v>1217373.03</v>
      </c>
      <c r="O286" s="167">
        <f>'1월'!O275</f>
        <v>711.91405263157901</v>
      </c>
      <c r="P286" s="169">
        <f>'1월'!P275</f>
        <v>50.28280701754386</v>
      </c>
      <c r="Q286" s="159">
        <f>'1월'!Q275</f>
        <v>1.2570701754385964</v>
      </c>
      <c r="R286" s="159">
        <f>'1월'!R275</f>
        <v>3559.5702631578947</v>
      </c>
      <c r="S286" s="161"/>
    </row>
    <row r="287" spans="1:19" ht="16.5" customHeight="1" thickBot="1" x14ac:dyDescent="0.35">
      <c r="A287" s="136"/>
      <c r="B287" s="137"/>
      <c r="C287" s="139"/>
      <c r="D287" s="141"/>
      <c r="E287" s="141"/>
      <c r="F287" s="141"/>
      <c r="G287" s="141"/>
      <c r="H287" s="141"/>
      <c r="I287" s="164"/>
      <c r="J287" s="164"/>
      <c r="K287" s="166"/>
      <c r="L287" s="166"/>
      <c r="M287" s="166"/>
      <c r="N287" s="166"/>
      <c r="O287" s="168"/>
      <c r="P287" s="170"/>
      <c r="Q287" s="160"/>
      <c r="R287" s="160"/>
      <c r="S287" s="162"/>
    </row>
    <row r="288" spans="1:19" ht="16.5" customHeight="1" x14ac:dyDescent="0.3">
      <c r="A288" s="152" t="s">
        <v>27</v>
      </c>
      <c r="B288" s="153"/>
      <c r="C288" s="146">
        <f t="shared" ref="C288:H288" si="40">SUM(C284:C287)</f>
        <v>379</v>
      </c>
      <c r="D288" s="146">
        <f t="shared" si="40"/>
        <v>684</v>
      </c>
      <c r="E288" s="146">
        <f t="shared" si="40"/>
        <v>3412</v>
      </c>
      <c r="F288" s="146">
        <f t="shared" si="40"/>
        <v>41040</v>
      </c>
      <c r="G288" s="146">
        <f t="shared" si="40"/>
        <v>9060</v>
      </c>
      <c r="H288" s="146">
        <f t="shared" si="40"/>
        <v>31980</v>
      </c>
      <c r="I288" s="148">
        <f>'1월'!H283/D288</f>
        <v>0.7792397660818714</v>
      </c>
      <c r="J288" s="148">
        <f>K288/L288</f>
        <v>0.92169742123780296</v>
      </c>
      <c r="K288" s="150">
        <f>SUM(K284:K287)</f>
        <v>1260365</v>
      </c>
      <c r="L288" s="150">
        <f>SUM(L284:L287)</f>
        <v>1367439</v>
      </c>
      <c r="M288" s="150">
        <f>SUM(M284:M287)</f>
        <v>1220549</v>
      </c>
      <c r="N288" s="156">
        <f>SUM(N284:N287)</f>
        <v>2019438.4899999998</v>
      </c>
      <c r="O288" s="158">
        <f>N288/E288</f>
        <v>591.86356682297765</v>
      </c>
      <c r="P288" s="150">
        <f>((K288*200000)/E288)/1000000</f>
        <v>73.87837045720984</v>
      </c>
      <c r="Q288" s="142">
        <f>(K288/D288)/1000</f>
        <v>1.8426388888888889</v>
      </c>
      <c r="R288" s="144">
        <f>N288/D288</f>
        <v>2952.3954532163739</v>
      </c>
      <c r="S288" s="33" t="s">
        <v>28</v>
      </c>
    </row>
    <row r="289" spans="1:19" ht="16.5" customHeight="1" thickBot="1" x14ac:dyDescent="0.35">
      <c r="A289" s="154"/>
      <c r="B289" s="155"/>
      <c r="C289" s="147"/>
      <c r="D289" s="147"/>
      <c r="E289" s="147"/>
      <c r="F289" s="147"/>
      <c r="G289" s="147"/>
      <c r="H289" s="147"/>
      <c r="I289" s="149"/>
      <c r="J289" s="149"/>
      <c r="K289" s="151"/>
      <c r="L289" s="151"/>
      <c r="M289" s="151"/>
      <c r="N289" s="157"/>
      <c r="O289" s="151"/>
      <c r="P289" s="151"/>
      <c r="Q289" s="143"/>
      <c r="R289" s="145"/>
      <c r="S289" s="34">
        <f>('1월'!K288/'1월'!N288/0.02466+1.44)/1.2</f>
        <v>22.290719054531561</v>
      </c>
    </row>
    <row r="290" spans="1:19" x14ac:dyDescent="0.3">
      <c r="A290" s="35"/>
      <c r="B290" s="36"/>
      <c r="S290" s="39"/>
    </row>
    <row r="291" spans="1:19" x14ac:dyDescent="0.3">
      <c r="A291" s="35"/>
      <c r="B291" s="36"/>
      <c r="S291" s="39"/>
    </row>
    <row r="292" spans="1:19" x14ac:dyDescent="0.3">
      <c r="A292" s="35"/>
      <c r="B292" s="36"/>
      <c r="S292" s="39"/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C296" s="40"/>
      <c r="D296" s="40"/>
      <c r="E296" s="40"/>
      <c r="F296" s="40"/>
      <c r="G296" s="40"/>
      <c r="H296" s="40"/>
      <c r="I296" s="41"/>
      <c r="J296" s="41"/>
      <c r="K296" s="42"/>
      <c r="L296" s="43"/>
      <c r="M296" s="44"/>
      <c r="N296" s="39"/>
      <c r="O296" s="42"/>
      <c r="P296" s="45"/>
      <c r="Q296" s="46"/>
      <c r="R296" s="46"/>
      <c r="S296" s="39"/>
    </row>
    <row r="297" spans="1:19" x14ac:dyDescent="0.3">
      <c r="A297" s="35"/>
      <c r="B297" s="36"/>
      <c r="C297" s="40"/>
      <c r="D297" s="40"/>
      <c r="E297" s="40"/>
      <c r="F297" s="40"/>
      <c r="G297" s="40"/>
      <c r="H297" s="40"/>
      <c r="I297" s="41"/>
      <c r="J297" s="41"/>
      <c r="K297" s="42"/>
      <c r="L297" s="42"/>
      <c r="M297" s="44"/>
      <c r="N297" s="39"/>
      <c r="O297" s="42"/>
      <c r="P297" s="45"/>
      <c r="Q297" s="46"/>
      <c r="R297" s="46"/>
      <c r="S297" s="39"/>
    </row>
    <row r="298" spans="1:19" x14ac:dyDescent="0.3">
      <c r="A298" s="35"/>
      <c r="B298" s="36"/>
      <c r="C298" s="40"/>
      <c r="D298" s="40"/>
      <c r="E298" s="40"/>
      <c r="F298" s="40"/>
      <c r="G298" s="40"/>
      <c r="H298" s="40"/>
      <c r="I298" s="41"/>
      <c r="J298" s="41"/>
      <c r="K298" s="42"/>
      <c r="L298" s="42"/>
      <c r="M298" s="44"/>
      <c r="N298" s="39"/>
      <c r="O298" s="42"/>
      <c r="P298" s="45"/>
      <c r="Q298" s="46"/>
      <c r="R298" s="4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2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47"/>
      <c r="B304" s="48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49"/>
      <c r="B305" s="50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51"/>
    </row>
    <row r="306" spans="1:19" x14ac:dyDescent="0.3">
      <c r="A306" s="49"/>
      <c r="B306" s="50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51"/>
    </row>
    <row r="307" spans="1:19" x14ac:dyDescent="0.3">
      <c r="A307" s="49"/>
      <c r="B307" s="50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51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35"/>
      <c r="B310" s="36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39"/>
    </row>
    <row r="311" spans="1:19" x14ac:dyDescent="0.3">
      <c r="A311" s="35"/>
      <c r="B311" s="36"/>
      <c r="C311" s="52"/>
      <c r="D311" s="52"/>
      <c r="E311" s="52"/>
      <c r="F311" s="52"/>
      <c r="G311" s="52"/>
      <c r="H311" s="52"/>
      <c r="I311" s="53"/>
      <c r="J311" s="53"/>
      <c r="K311" s="54"/>
      <c r="L311" s="54"/>
      <c r="M311" s="55"/>
      <c r="N311" s="51"/>
      <c r="O311" s="56"/>
      <c r="P311" s="57"/>
      <c r="Q311" s="58"/>
      <c r="R311" s="58"/>
      <c r="S311" s="39"/>
    </row>
    <row r="312" spans="1:19" x14ac:dyDescent="0.3">
      <c r="A312" s="35"/>
      <c r="B312" s="36"/>
      <c r="C312" s="52"/>
      <c r="D312" s="52"/>
      <c r="E312" s="52"/>
      <c r="F312" s="52"/>
      <c r="G312" s="52"/>
      <c r="H312" s="52"/>
      <c r="I312" s="53"/>
      <c r="J312" s="53"/>
      <c r="K312" s="54"/>
      <c r="L312" s="54"/>
      <c r="M312" s="55"/>
      <c r="N312" s="51"/>
      <c r="O312" s="56"/>
      <c r="P312" s="57"/>
      <c r="Q312" s="58"/>
      <c r="R312" s="58"/>
      <c r="S312" s="39"/>
    </row>
    <row r="313" spans="1:19" x14ac:dyDescent="0.3">
      <c r="A313" s="35"/>
      <c r="B313" s="36"/>
      <c r="C313" s="52"/>
      <c r="D313" s="52"/>
      <c r="E313" s="52"/>
      <c r="F313" s="52"/>
      <c r="G313" s="52"/>
      <c r="H313" s="52"/>
      <c r="I313" s="53"/>
      <c r="J313" s="53"/>
      <c r="K313" s="56"/>
      <c r="L313" s="56"/>
      <c r="M313" s="55"/>
      <c r="N313" s="51"/>
      <c r="O313" s="56"/>
      <c r="P313" s="57"/>
      <c r="Q313" s="58"/>
      <c r="R313" s="58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6"/>
      <c r="L314" s="56"/>
      <c r="M314" s="55"/>
      <c r="N314" s="51"/>
      <c r="O314" s="42"/>
      <c r="P314" s="45"/>
      <c r="Q314" s="46"/>
      <c r="R314" s="46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6"/>
      <c r="L315" s="56"/>
      <c r="M315" s="55"/>
      <c r="N315" s="51"/>
      <c r="O315" s="42"/>
      <c r="P315" s="45"/>
      <c r="Q315" s="46"/>
      <c r="R315" s="46"/>
      <c r="S315" s="39"/>
    </row>
    <row r="316" spans="1:19" x14ac:dyDescent="0.3">
      <c r="A316" s="35"/>
      <c r="B316" s="36"/>
      <c r="C316" s="40"/>
      <c r="D316" s="40"/>
      <c r="E316" s="40"/>
      <c r="F316" s="40"/>
      <c r="G316" s="40"/>
      <c r="H316" s="40"/>
      <c r="I316" s="41"/>
      <c r="J316" s="41"/>
      <c r="K316" s="42"/>
      <c r="L316" s="42"/>
      <c r="M316" s="44"/>
      <c r="N316" s="39"/>
      <c r="O316" s="42"/>
      <c r="P316" s="45"/>
      <c r="Q316" s="46"/>
      <c r="R316" s="46"/>
      <c r="S316" s="39"/>
    </row>
    <row r="317" spans="1:19" x14ac:dyDescent="0.3">
      <c r="A317" s="35"/>
      <c r="B317" s="36"/>
      <c r="C317" s="40"/>
      <c r="D317" s="40"/>
      <c r="E317" s="40"/>
      <c r="F317" s="40"/>
      <c r="G317" s="40"/>
      <c r="H317" s="40"/>
      <c r="I317" s="41"/>
      <c r="J317" s="41"/>
      <c r="K317" s="42"/>
      <c r="L317" s="42"/>
      <c r="M317" s="44"/>
      <c r="N317" s="39"/>
      <c r="O317" s="42"/>
      <c r="P317" s="45"/>
      <c r="Q317" s="46"/>
      <c r="R317" s="46"/>
      <c r="S317" s="39"/>
    </row>
    <row r="318" spans="1:19" x14ac:dyDescent="0.3">
      <c r="A318" s="35"/>
      <c r="B318" s="36"/>
      <c r="C318" s="40"/>
      <c r="D318" s="40"/>
      <c r="E318" s="40"/>
      <c r="F318" s="40"/>
      <c r="G318" s="40"/>
      <c r="H318" s="40"/>
      <c r="I318" s="41"/>
      <c r="J318" s="41"/>
      <c r="K318" s="42"/>
      <c r="L318" s="43"/>
      <c r="M318" s="44"/>
      <c r="N318" s="39"/>
      <c r="O318" s="42"/>
      <c r="P318" s="45"/>
      <c r="Q318" s="46"/>
      <c r="R318" s="46"/>
      <c r="S318" s="39"/>
    </row>
    <row r="319" spans="1:19" x14ac:dyDescent="0.3">
      <c r="A319" s="47"/>
      <c r="B319" s="48"/>
      <c r="C319" s="40"/>
      <c r="D319" s="40"/>
      <c r="E319" s="40"/>
      <c r="F319" s="40"/>
      <c r="G319" s="40"/>
      <c r="H319" s="40"/>
      <c r="I319" s="41"/>
      <c r="J319" s="41"/>
      <c r="K319" s="42"/>
      <c r="L319" s="43"/>
      <c r="M319" s="44"/>
      <c r="N319" s="39"/>
      <c r="O319" s="42"/>
      <c r="P319" s="45"/>
      <c r="Q319" s="46"/>
      <c r="R319" s="46"/>
      <c r="S319" s="39"/>
    </row>
    <row r="320" spans="1:19" ht="16.5" customHeight="1" x14ac:dyDescent="0.3">
      <c r="A320" s="120"/>
      <c r="B320" s="59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59"/>
    </row>
    <row r="321" spans="1:19" ht="16.5" customHeight="1" x14ac:dyDescent="0.3">
      <c r="A321" s="121"/>
      <c r="B321" s="59"/>
      <c r="C321" s="40"/>
      <c r="D321" s="40"/>
      <c r="E321" s="40"/>
      <c r="F321" s="40"/>
      <c r="G321" s="40"/>
      <c r="H321" s="40"/>
      <c r="I321" s="41"/>
      <c r="J321" s="41"/>
      <c r="K321" s="42"/>
      <c r="L321" s="42"/>
      <c r="M321" s="44"/>
      <c r="N321" s="39"/>
      <c r="O321" s="42"/>
      <c r="P321" s="45"/>
      <c r="Q321" s="46"/>
      <c r="R321" s="46"/>
      <c r="S321" s="59"/>
    </row>
    <row r="322" spans="1:19" x14ac:dyDescent="0.3">
      <c r="A322" s="35"/>
      <c r="B322" s="36"/>
      <c r="C322" s="40"/>
      <c r="D322" s="40"/>
      <c r="E322" s="40"/>
      <c r="F322" s="40"/>
      <c r="G322" s="40"/>
      <c r="H322" s="40"/>
      <c r="I322" s="41"/>
      <c r="J322" s="41"/>
      <c r="K322" s="42"/>
      <c r="L322" s="42"/>
      <c r="M322" s="44"/>
      <c r="N322" s="39"/>
      <c r="O322" s="42"/>
      <c r="P322" s="45"/>
      <c r="Q322" s="46"/>
      <c r="R322" s="46"/>
      <c r="S322" s="60"/>
    </row>
    <row r="323" spans="1:19" ht="23.25" customHeight="1" x14ac:dyDescent="0.3">
      <c r="A323" s="122"/>
      <c r="B323" s="61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62"/>
    </row>
    <row r="324" spans="1:19" ht="23.25" customHeight="1" x14ac:dyDescent="0.3">
      <c r="A324" s="122"/>
      <c r="B324" s="61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63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39"/>
    </row>
    <row r="326" spans="1:19" ht="25.5" x14ac:dyDescent="0.3">
      <c r="A326" s="35"/>
      <c r="B326" s="36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39"/>
    </row>
    <row r="327" spans="1:19" ht="25.5" x14ac:dyDescent="0.3">
      <c r="A327" s="64"/>
      <c r="B327" s="65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39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66"/>
      <c r="J328" s="66"/>
      <c r="K328" s="67"/>
      <c r="L328" s="67"/>
      <c r="M328" s="67"/>
      <c r="N328" s="67"/>
      <c r="O328" s="67"/>
      <c r="P328" s="60"/>
      <c r="Q328" s="60"/>
      <c r="R328" s="60"/>
      <c r="S328" s="39"/>
    </row>
    <row r="329" spans="1:19" x14ac:dyDescent="0.3">
      <c r="A329" s="35"/>
      <c r="B329" s="36"/>
      <c r="C329" s="68"/>
      <c r="D329" s="68"/>
      <c r="E329" s="69"/>
      <c r="F329" s="69"/>
      <c r="G329" s="70"/>
      <c r="H329" s="70"/>
      <c r="I329" s="71"/>
      <c r="J329" s="71"/>
      <c r="K329" s="68"/>
      <c r="L329" s="68"/>
      <c r="M329" s="68"/>
      <c r="N329" s="68"/>
      <c r="O329" s="68"/>
      <c r="P329" s="68"/>
      <c r="Q329" s="68"/>
      <c r="R329" s="68"/>
      <c r="S329" s="39"/>
    </row>
    <row r="330" spans="1:19" x14ac:dyDescent="0.3">
      <c r="A330" s="35"/>
      <c r="B330" s="36"/>
      <c r="C330" s="61"/>
      <c r="D330" s="61"/>
      <c r="E330" s="72"/>
      <c r="F330" s="72"/>
      <c r="G330" s="73"/>
      <c r="H330" s="73"/>
      <c r="I330" s="74"/>
      <c r="J330" s="74"/>
      <c r="K330" s="61"/>
      <c r="L330" s="61"/>
      <c r="M330" s="61"/>
      <c r="N330" s="61"/>
      <c r="O330" s="61"/>
      <c r="P330" s="61"/>
      <c r="Q330" s="61"/>
      <c r="R330" s="61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41"/>
      <c r="J331" s="41"/>
      <c r="K331" s="42"/>
      <c r="L331" s="42"/>
      <c r="M331" s="44"/>
      <c r="N331" s="39"/>
      <c r="O331" s="42"/>
      <c r="P331" s="45"/>
      <c r="Q331" s="46"/>
      <c r="R331" s="46"/>
      <c r="S331" s="39"/>
    </row>
    <row r="332" spans="1:19" x14ac:dyDescent="0.3">
      <c r="A332" s="35"/>
      <c r="B332" s="36"/>
      <c r="C332" s="40"/>
      <c r="D332" s="40"/>
      <c r="E332" s="40"/>
      <c r="F332" s="40"/>
      <c r="G332" s="40"/>
      <c r="H332" s="40"/>
      <c r="I332" s="41"/>
      <c r="J332" s="41"/>
      <c r="K332" s="42"/>
      <c r="L332" s="42"/>
      <c r="M332" s="44"/>
      <c r="N332" s="39"/>
      <c r="O332" s="42"/>
      <c r="P332" s="45"/>
      <c r="Q332" s="46"/>
      <c r="R332" s="46"/>
      <c r="S332" s="39"/>
    </row>
    <row r="333" spans="1:19" x14ac:dyDescent="0.3">
      <c r="A333" s="35"/>
      <c r="B333" s="36"/>
      <c r="C333" s="40"/>
      <c r="D333" s="40"/>
      <c r="E333" s="40"/>
      <c r="F333" s="40"/>
      <c r="G333" s="40"/>
      <c r="H333" s="40"/>
      <c r="I333" s="41"/>
      <c r="J333" s="41"/>
      <c r="K333" s="42"/>
      <c r="L333" s="42"/>
      <c r="M333" s="44"/>
      <c r="N333" s="39"/>
      <c r="O333" s="42"/>
      <c r="P333" s="45"/>
      <c r="Q333" s="46"/>
      <c r="R333" s="46"/>
      <c r="S333" s="39"/>
    </row>
    <row r="334" spans="1:19" x14ac:dyDescent="0.3">
      <c r="A334" s="47"/>
      <c r="B334" s="48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75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75"/>
    </row>
    <row r="337" spans="1:19" x14ac:dyDescent="0.3">
      <c r="A337" s="35"/>
      <c r="B337" s="76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123"/>
      <c r="B338" s="78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9"/>
    </row>
    <row r="339" spans="1:19" x14ac:dyDescent="0.3">
      <c r="A339" s="123"/>
      <c r="B339" s="80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9"/>
    </row>
    <row r="340" spans="1:19" x14ac:dyDescent="0.3">
      <c r="A340" s="123"/>
      <c r="B340" s="80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79"/>
    </row>
    <row r="341" spans="1:19" x14ac:dyDescent="0.3">
      <c r="A341" s="123"/>
      <c r="B341" s="80"/>
      <c r="C341" s="36"/>
      <c r="D341" s="36"/>
      <c r="E341" s="36"/>
      <c r="F341" s="36"/>
      <c r="G341" s="36"/>
      <c r="H341" s="36"/>
      <c r="I341" s="81"/>
      <c r="J341" s="81"/>
      <c r="K341" s="43"/>
      <c r="L341" s="43"/>
      <c r="M341" s="43"/>
      <c r="N341" s="43"/>
      <c r="O341" s="82"/>
      <c r="P341" s="83"/>
      <c r="Q341" s="84"/>
      <c r="R341" s="84"/>
      <c r="S341" s="79"/>
    </row>
    <row r="342" spans="1:19" x14ac:dyDescent="0.3">
      <c r="A342" s="123"/>
      <c r="B342" s="80"/>
      <c r="C342" s="36"/>
      <c r="D342" s="36"/>
      <c r="E342" s="36"/>
      <c r="F342" s="36"/>
      <c r="G342" s="36"/>
      <c r="H342" s="36"/>
      <c r="I342" s="81"/>
      <c r="J342" s="81"/>
      <c r="K342" s="43"/>
      <c r="L342" s="43"/>
      <c r="M342" s="43"/>
      <c r="N342" s="43"/>
      <c r="O342" s="82"/>
      <c r="P342" s="83"/>
      <c r="Q342" s="84"/>
      <c r="R342" s="84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66"/>
      <c r="J343" s="66"/>
      <c r="K343" s="67"/>
      <c r="L343" s="67"/>
      <c r="M343" s="67"/>
      <c r="N343" s="67"/>
      <c r="O343" s="67"/>
      <c r="P343" s="40"/>
      <c r="Q343" s="85"/>
      <c r="R343" s="85"/>
      <c r="S343" s="79"/>
    </row>
    <row r="344" spans="1:19" x14ac:dyDescent="0.3">
      <c r="A344" s="123"/>
      <c r="B344" s="80"/>
      <c r="C344" s="78"/>
      <c r="D344" s="78"/>
      <c r="E344" s="78"/>
      <c r="F344" s="78"/>
      <c r="G344" s="78"/>
      <c r="H344" s="78"/>
      <c r="I344" s="78"/>
      <c r="J344" s="78"/>
      <c r="K344" s="78"/>
      <c r="L344" s="86"/>
      <c r="M344" s="86"/>
      <c r="N344" s="86"/>
      <c r="O344" s="86"/>
      <c r="P344" s="87"/>
      <c r="Q344" s="87"/>
      <c r="R344" s="87"/>
      <c r="S344" s="79"/>
    </row>
    <row r="345" spans="1:19" x14ac:dyDescent="0.3">
      <c r="A345" s="123"/>
      <c r="B345" s="80"/>
      <c r="C345" s="87"/>
      <c r="D345" s="87"/>
      <c r="E345" s="87"/>
      <c r="F345" s="87"/>
      <c r="G345" s="87"/>
      <c r="H345" s="87"/>
      <c r="I345" s="88"/>
      <c r="J345" s="88"/>
      <c r="K345" s="86"/>
      <c r="L345" s="86"/>
      <c r="M345" s="86"/>
      <c r="N345" s="86"/>
      <c r="O345" s="86"/>
      <c r="P345" s="87"/>
      <c r="Q345" s="87"/>
      <c r="R345" s="87"/>
      <c r="S345" s="79"/>
    </row>
    <row r="346" spans="1:19" x14ac:dyDescent="0.3">
      <c r="A346" s="123"/>
      <c r="B346" s="80"/>
      <c r="C346" s="87"/>
      <c r="D346" s="87"/>
      <c r="E346" s="87"/>
      <c r="F346" s="87"/>
      <c r="G346" s="87"/>
      <c r="H346" s="87"/>
      <c r="I346" s="88"/>
      <c r="J346" s="88"/>
      <c r="K346" s="86"/>
      <c r="L346" s="86"/>
      <c r="M346" s="86"/>
      <c r="N346" s="86"/>
      <c r="O346" s="86"/>
      <c r="P346" s="87"/>
      <c r="Q346" s="87"/>
      <c r="R346" s="87"/>
      <c r="S346" s="79"/>
    </row>
    <row r="347" spans="1:19" x14ac:dyDescent="0.3">
      <c r="A347" s="123"/>
      <c r="B347" s="80"/>
      <c r="C347" s="87"/>
      <c r="D347" s="87"/>
      <c r="E347" s="87"/>
      <c r="F347" s="87"/>
      <c r="G347" s="87"/>
      <c r="H347" s="87"/>
      <c r="I347" s="88"/>
      <c r="J347" s="88"/>
      <c r="K347" s="86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ht="16.5" customHeight="1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ht="16.5" customHeight="1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23.2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23.2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x14ac:dyDescent="0.3"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</row>
    <row r="363" spans="1:19" x14ac:dyDescent="0.3"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</row>
    <row r="364" spans="1:19" x14ac:dyDescent="0.3"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7:B138"/>
    <mergeCell ref="C137:C138"/>
    <mergeCell ref="D137:D138"/>
    <mergeCell ref="E137:E138"/>
    <mergeCell ref="F137:F138"/>
    <mergeCell ref="N4:N5"/>
    <mergeCell ref="O4:O5"/>
    <mergeCell ref="P4:P5"/>
    <mergeCell ref="S137:S138"/>
    <mergeCell ref="A139:S140"/>
    <mergeCell ref="A141:B141"/>
    <mergeCell ref="P141:S141"/>
    <mergeCell ref="A142:A143"/>
    <mergeCell ref="B142:B143"/>
    <mergeCell ref="C142:C143"/>
    <mergeCell ref="D142:D143"/>
    <mergeCell ref="E142:E143"/>
    <mergeCell ref="F142:F143"/>
    <mergeCell ref="M137:M138"/>
    <mergeCell ref="N137:N138"/>
    <mergeCell ref="O137:O138"/>
    <mergeCell ref="P137:P138"/>
    <mergeCell ref="Q137:Q138"/>
    <mergeCell ref="R137:R138"/>
    <mergeCell ref="G137:G138"/>
    <mergeCell ref="H137:H138"/>
    <mergeCell ref="I137:I138"/>
    <mergeCell ref="J137:J138"/>
    <mergeCell ref="K137:K138"/>
    <mergeCell ref="L137:L138"/>
    <mergeCell ref="S142:S143"/>
    <mergeCell ref="M142:M143"/>
    <mergeCell ref="A144:A145"/>
    <mergeCell ref="A275:B276"/>
    <mergeCell ref="C275:C276"/>
    <mergeCell ref="D275:D276"/>
    <mergeCell ref="E275:E276"/>
    <mergeCell ref="F275:F276"/>
    <mergeCell ref="G275:G276"/>
    <mergeCell ref="H275:H276"/>
    <mergeCell ref="I275:I276"/>
    <mergeCell ref="N142:N143"/>
    <mergeCell ref="O142:O143"/>
    <mergeCell ref="P142:P143"/>
    <mergeCell ref="Q142:Q143"/>
    <mergeCell ref="R142:R143"/>
    <mergeCell ref="G142:G143"/>
    <mergeCell ref="H142:H143"/>
    <mergeCell ref="I142:I143"/>
    <mergeCell ref="J142:J143"/>
    <mergeCell ref="K142:K143"/>
    <mergeCell ref="L142:L143"/>
    <mergeCell ref="P275:P276"/>
    <mergeCell ref="Q275:Q276"/>
    <mergeCell ref="R275:R276"/>
    <mergeCell ref="S275:S276"/>
    <mergeCell ref="A277:S278"/>
    <mergeCell ref="A279:B279"/>
    <mergeCell ref="P279:S279"/>
    <mergeCell ref="J275:J276"/>
    <mergeCell ref="K275:K276"/>
    <mergeCell ref="L275:L276"/>
    <mergeCell ref="M275:M276"/>
    <mergeCell ref="N275:N276"/>
    <mergeCell ref="O275:O276"/>
    <mergeCell ref="Q280:Q281"/>
    <mergeCell ref="R280:R281"/>
    <mergeCell ref="S280:S281"/>
    <mergeCell ref="H280:H281"/>
    <mergeCell ref="I280:I281"/>
    <mergeCell ref="J280:J281"/>
    <mergeCell ref="K280:K281"/>
    <mergeCell ref="L280:L281"/>
    <mergeCell ref="M280:M281"/>
    <mergeCell ref="A284:B285"/>
    <mergeCell ref="C284:C285"/>
    <mergeCell ref="D284:D285"/>
    <mergeCell ref="E284:E285"/>
    <mergeCell ref="F284:F285"/>
    <mergeCell ref="G284:G285"/>
    <mergeCell ref="N280:N281"/>
    <mergeCell ref="O280:O281"/>
    <mergeCell ref="P280:P281"/>
    <mergeCell ref="A280:B283"/>
    <mergeCell ref="C280:C281"/>
    <mergeCell ref="D280:D281"/>
    <mergeCell ref="E280:E281"/>
    <mergeCell ref="F280:F281"/>
    <mergeCell ref="G280:G281"/>
    <mergeCell ref="N284:N285"/>
    <mergeCell ref="O284:O285"/>
    <mergeCell ref="P284:P285"/>
    <mergeCell ref="Q284:Q285"/>
    <mergeCell ref="R284:R285"/>
    <mergeCell ref="S284:S285"/>
    <mergeCell ref="H284:H285"/>
    <mergeCell ref="I284:I285"/>
    <mergeCell ref="J284:J285"/>
    <mergeCell ref="K284:K285"/>
    <mergeCell ref="L284:L285"/>
    <mergeCell ref="M284:M285"/>
    <mergeCell ref="R286:R287"/>
    <mergeCell ref="S286:S287"/>
    <mergeCell ref="H286:H287"/>
    <mergeCell ref="I286:I287"/>
    <mergeCell ref="J286:J287"/>
    <mergeCell ref="K286:K287"/>
    <mergeCell ref="L286:L287"/>
    <mergeCell ref="M286:M287"/>
    <mergeCell ref="N286:N287"/>
    <mergeCell ref="O286:O287"/>
    <mergeCell ref="P286:P287"/>
    <mergeCell ref="A286:B287"/>
    <mergeCell ref="C286:C287"/>
    <mergeCell ref="D286:D287"/>
    <mergeCell ref="E286:E287"/>
    <mergeCell ref="F286:F287"/>
    <mergeCell ref="G286:G287"/>
    <mergeCell ref="Q288:Q289"/>
    <mergeCell ref="R288:R289"/>
    <mergeCell ref="H288:H289"/>
    <mergeCell ref="I288:I289"/>
    <mergeCell ref="J288:J289"/>
    <mergeCell ref="K288:K289"/>
    <mergeCell ref="L288:L289"/>
    <mergeCell ref="M288:M289"/>
    <mergeCell ref="A288:B289"/>
    <mergeCell ref="C288:C289"/>
    <mergeCell ref="D288:D289"/>
    <mergeCell ref="E288:E289"/>
    <mergeCell ref="F288:F289"/>
    <mergeCell ref="G288:G289"/>
    <mergeCell ref="N288:N289"/>
    <mergeCell ref="O288:O289"/>
    <mergeCell ref="P288:P289"/>
    <mergeCell ref="Q286:Q287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8" max="19" man="1"/>
    <brk id="276" max="19" man="1"/>
    <brk id="35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topLeftCell="A274" zoomScaleNormal="100" zoomScaleSheetLayoutView="80" workbookViewId="0">
      <selection activeCell="A280" sqref="A280:S281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1477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171</v>
      </c>
      <c r="D7" s="9">
        <f>D138</f>
        <v>393</v>
      </c>
      <c r="E7" s="9">
        <f>E138</f>
        <v>1769</v>
      </c>
      <c r="F7" s="9">
        <f>F138</f>
        <v>23580</v>
      </c>
      <c r="G7" s="10">
        <f>G138/60</f>
        <v>83.583333333333329</v>
      </c>
      <c r="H7" s="10">
        <f>H138/60</f>
        <v>309.41666666666669</v>
      </c>
      <c r="I7" s="11">
        <f>H7/D138</f>
        <v>0.78731976251060221</v>
      </c>
      <c r="J7" s="11">
        <f t="shared" ref="J7:R7" si="0">J138</f>
        <v>0.93702358080578596</v>
      </c>
      <c r="K7" s="12">
        <f t="shared" si="0"/>
        <v>993974</v>
      </c>
      <c r="L7" s="12">
        <f t="shared" si="0"/>
        <v>1060778</v>
      </c>
      <c r="M7" s="12">
        <f t="shared" si="0"/>
        <v>1018143</v>
      </c>
      <c r="N7" s="12">
        <f t="shared" si="0"/>
        <v>1030514.79</v>
      </c>
      <c r="O7" s="13">
        <f t="shared" si="0"/>
        <v>582.54086489542112</v>
      </c>
      <c r="P7" s="14">
        <f t="shared" si="0"/>
        <v>112.37693612210289</v>
      </c>
      <c r="Q7" s="15">
        <f t="shared" si="0"/>
        <v>2.5291959287531807</v>
      </c>
      <c r="R7" s="16">
        <f t="shared" si="0"/>
        <v>2622.175038167939</v>
      </c>
      <c r="S7" s="17" t="s">
        <v>22</v>
      </c>
    </row>
    <row r="8" spans="1:19" ht="16.5" customHeight="1" x14ac:dyDescent="0.3">
      <c r="A8" s="130">
        <v>4</v>
      </c>
      <c r="B8" s="18" t="s">
        <v>1480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4630.5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1481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4961.25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149</v>
      </c>
      <c r="C10" s="19"/>
      <c r="D10" s="19"/>
      <c r="E10" s="20">
        <f t="shared" si="1"/>
        <v>0</v>
      </c>
      <c r="F10" s="20">
        <f t="shared" si="2"/>
        <v>0</v>
      </c>
      <c r="G10" s="19"/>
      <c r="H10" s="19"/>
      <c r="I10" s="21"/>
      <c r="J10" s="21"/>
      <c r="K10" s="22"/>
      <c r="L10" s="23"/>
      <c r="M10" s="23"/>
      <c r="N10" s="24">
        <v>7911.36</v>
      </c>
      <c r="O10" s="25" t="e">
        <f t="shared" si="3"/>
        <v>#DIV/0!</v>
      </c>
      <c r="P10" s="26" t="e">
        <f t="shared" si="4"/>
        <v>#DIV/0!</v>
      </c>
      <c r="Q10" s="27" t="e">
        <f t="shared" si="5"/>
        <v>#DIV/0!</v>
      </c>
      <c r="R10" s="27" t="e">
        <f t="shared" si="6"/>
        <v>#DIV/0!</v>
      </c>
      <c r="S10" s="28"/>
    </row>
    <row r="11" spans="1:19" x14ac:dyDescent="0.3">
      <c r="A11" s="29"/>
      <c r="B11" s="18" t="s">
        <v>61</v>
      </c>
      <c r="C11" s="19">
        <v>5</v>
      </c>
      <c r="D11" s="19">
        <v>8</v>
      </c>
      <c r="E11" s="20">
        <f t="shared" si="1"/>
        <v>40</v>
      </c>
      <c r="F11" s="20">
        <f t="shared" si="2"/>
        <v>480</v>
      </c>
      <c r="G11" s="19">
        <v>190</v>
      </c>
      <c r="H11" s="19">
        <v>290</v>
      </c>
      <c r="I11" s="21">
        <v>0.60419999999999996</v>
      </c>
      <c r="J11" s="21">
        <v>0.93210000000000004</v>
      </c>
      <c r="K11" s="22">
        <v>16168</v>
      </c>
      <c r="L11" s="23">
        <v>17347</v>
      </c>
      <c r="M11" s="23">
        <v>48937</v>
      </c>
      <c r="N11" s="24">
        <f>SUM(N8:N10)</f>
        <v>17503.11</v>
      </c>
      <c r="O11" s="25">
        <f t="shared" si="3"/>
        <v>437.57775000000004</v>
      </c>
      <c r="P11" s="26">
        <f t="shared" si="4"/>
        <v>80.84</v>
      </c>
      <c r="Q11" s="27">
        <f t="shared" si="5"/>
        <v>2.0209999999999999</v>
      </c>
      <c r="R11" s="27">
        <f t="shared" si="6"/>
        <v>2187.8887500000001</v>
      </c>
      <c r="S11" s="28"/>
    </row>
    <row r="12" spans="1:19" x14ac:dyDescent="0.3">
      <c r="A12" s="29" t="s">
        <v>1485</v>
      </c>
      <c r="B12" s="18" t="s">
        <v>161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30751.5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61</v>
      </c>
      <c r="C13" s="19">
        <v>4</v>
      </c>
      <c r="D13" s="19">
        <v>10</v>
      </c>
      <c r="E13" s="20">
        <f t="shared" si="1"/>
        <v>40</v>
      </c>
      <c r="F13" s="20">
        <f t="shared" si="2"/>
        <v>600</v>
      </c>
      <c r="G13" s="19">
        <v>120</v>
      </c>
      <c r="H13" s="19">
        <v>480</v>
      </c>
      <c r="I13" s="21">
        <v>0.8</v>
      </c>
      <c r="J13" s="21">
        <v>0.92920000000000003</v>
      </c>
      <c r="K13" s="22">
        <v>32275</v>
      </c>
      <c r="L13" s="23">
        <v>34734</v>
      </c>
      <c r="M13" s="23">
        <v>12093</v>
      </c>
      <c r="N13" s="24">
        <f>SUM(N12)</f>
        <v>30751.5</v>
      </c>
      <c r="O13" s="25">
        <f t="shared" si="3"/>
        <v>768.78750000000002</v>
      </c>
      <c r="P13" s="26">
        <f t="shared" si="4"/>
        <v>161.375</v>
      </c>
      <c r="Q13" s="27">
        <f t="shared" si="5"/>
        <v>3.2275</v>
      </c>
      <c r="R13" s="27">
        <f t="shared" si="6"/>
        <v>3075.15</v>
      </c>
      <c r="S13" s="28"/>
    </row>
    <row r="14" spans="1:19" x14ac:dyDescent="0.3">
      <c r="A14" s="29">
        <v>5</v>
      </c>
      <c r="B14" s="18" t="s">
        <v>161</v>
      </c>
      <c r="C14" s="19"/>
      <c r="D14" s="19"/>
      <c r="E14" s="20">
        <f t="shared" si="1"/>
        <v>0</v>
      </c>
      <c r="F14" s="20">
        <f t="shared" si="2"/>
        <v>0</v>
      </c>
      <c r="G14" s="19"/>
      <c r="H14" s="19"/>
      <c r="I14" s="21"/>
      <c r="J14" s="21"/>
      <c r="K14" s="22"/>
      <c r="L14" s="23"/>
      <c r="M14" s="23"/>
      <c r="N14" s="24">
        <v>37095.5</v>
      </c>
      <c r="O14" s="25" t="e">
        <f t="shared" si="3"/>
        <v>#DIV/0!</v>
      </c>
      <c r="P14" s="26" t="e">
        <f t="shared" si="4"/>
        <v>#DIV/0!</v>
      </c>
      <c r="Q14" s="27" t="e">
        <f t="shared" si="5"/>
        <v>#DIV/0!</v>
      </c>
      <c r="R14" s="27" t="e">
        <f t="shared" si="6"/>
        <v>#DIV/0!</v>
      </c>
      <c r="S14" s="28"/>
    </row>
    <row r="15" spans="1:19" x14ac:dyDescent="0.3">
      <c r="A15" s="29"/>
      <c r="B15" s="18" t="s">
        <v>61</v>
      </c>
      <c r="C15" s="19">
        <v>5</v>
      </c>
      <c r="D15" s="19">
        <v>11</v>
      </c>
      <c r="E15" s="20">
        <f t="shared" si="1"/>
        <v>55</v>
      </c>
      <c r="F15" s="20">
        <f t="shared" si="2"/>
        <v>660</v>
      </c>
      <c r="G15" s="19">
        <v>80</v>
      </c>
      <c r="H15" s="19">
        <v>580</v>
      </c>
      <c r="I15" s="21">
        <v>0.87880000000000003</v>
      </c>
      <c r="J15" s="21">
        <v>0.92789999999999995</v>
      </c>
      <c r="K15" s="22">
        <v>38933</v>
      </c>
      <c r="L15" s="23">
        <v>41958</v>
      </c>
      <c r="M15" s="23">
        <v>109077</v>
      </c>
      <c r="N15" s="133">
        <f>SUM(N14)</f>
        <v>37095.5</v>
      </c>
      <c r="O15" s="25">
        <f t="shared" si="3"/>
        <v>674.4636363636364</v>
      </c>
      <c r="P15" s="26">
        <f t="shared" si="4"/>
        <v>141.57454545454547</v>
      </c>
      <c r="Q15" s="27">
        <f t="shared" si="5"/>
        <v>3.5393636363636363</v>
      </c>
      <c r="R15" s="27">
        <f t="shared" si="6"/>
        <v>3372.318181818182</v>
      </c>
      <c r="S15" s="28"/>
    </row>
    <row r="16" spans="1:19" x14ac:dyDescent="0.3">
      <c r="A16" s="29" t="s">
        <v>89</v>
      </c>
      <c r="B16" s="18" t="s">
        <v>1487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37206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61</v>
      </c>
      <c r="C17" s="19">
        <v>4</v>
      </c>
      <c r="D17" s="19">
        <v>10</v>
      </c>
      <c r="E17" s="20">
        <f t="shared" si="1"/>
        <v>40</v>
      </c>
      <c r="F17" s="20">
        <f t="shared" si="2"/>
        <v>600</v>
      </c>
      <c r="G17" s="19">
        <v>60</v>
      </c>
      <c r="H17" s="19">
        <v>540</v>
      </c>
      <c r="I17" s="21">
        <v>0.9</v>
      </c>
      <c r="J17" s="21">
        <v>0.93289999999999995</v>
      </c>
      <c r="K17" s="22">
        <v>39049</v>
      </c>
      <c r="L17" s="23">
        <v>41858</v>
      </c>
      <c r="M17" s="23">
        <v>0</v>
      </c>
      <c r="N17" s="24">
        <f>SUM(N16)</f>
        <v>37206</v>
      </c>
      <c r="O17" s="25">
        <f t="shared" si="3"/>
        <v>930.15</v>
      </c>
      <c r="P17" s="26">
        <f t="shared" si="4"/>
        <v>195.245</v>
      </c>
      <c r="Q17" s="27">
        <f t="shared" si="5"/>
        <v>3.9049</v>
      </c>
      <c r="R17" s="27">
        <f t="shared" si="6"/>
        <v>3720.6</v>
      </c>
      <c r="S17" s="28"/>
    </row>
    <row r="18" spans="1:19" x14ac:dyDescent="0.3">
      <c r="A18" s="29">
        <v>6</v>
      </c>
      <c r="B18" s="18" t="s">
        <v>161</v>
      </c>
      <c r="C18" s="19"/>
      <c r="D18" s="19"/>
      <c r="E18" s="20">
        <f t="shared" si="1"/>
        <v>0</v>
      </c>
      <c r="F18" s="20">
        <f t="shared" si="2"/>
        <v>0</v>
      </c>
      <c r="G18" s="19"/>
      <c r="H18" s="19"/>
      <c r="I18" s="21"/>
      <c r="J18" s="21"/>
      <c r="K18" s="22"/>
      <c r="L18" s="23"/>
      <c r="M18" s="23"/>
      <c r="N18" s="24">
        <v>34300.5</v>
      </c>
      <c r="O18" s="25" t="e">
        <f t="shared" si="3"/>
        <v>#DIV/0!</v>
      </c>
      <c r="P18" s="26" t="e">
        <f t="shared" si="4"/>
        <v>#DIV/0!</v>
      </c>
      <c r="Q18" s="27" t="e">
        <f t="shared" si="5"/>
        <v>#DIV/0!</v>
      </c>
      <c r="R18" s="27" t="e">
        <f t="shared" si="6"/>
        <v>#DIV/0!</v>
      </c>
      <c r="S18" s="28"/>
    </row>
    <row r="19" spans="1:19" ht="16.5" customHeight="1" x14ac:dyDescent="0.3">
      <c r="A19" s="29"/>
      <c r="B19" s="18" t="s">
        <v>800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460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61</v>
      </c>
      <c r="C20" s="19">
        <v>5</v>
      </c>
      <c r="D20" s="19">
        <v>11</v>
      </c>
      <c r="E20" s="20">
        <f t="shared" si="1"/>
        <v>55</v>
      </c>
      <c r="F20" s="20">
        <f t="shared" si="2"/>
        <v>660</v>
      </c>
      <c r="G20" s="19">
        <v>110</v>
      </c>
      <c r="H20" s="19">
        <v>550</v>
      </c>
      <c r="I20" s="21">
        <v>0.83330000000000004</v>
      </c>
      <c r="J20" s="21">
        <v>0.91969999999999996</v>
      </c>
      <c r="K20" s="22">
        <v>36531</v>
      </c>
      <c r="L20" s="23">
        <v>39721</v>
      </c>
      <c r="M20" s="23">
        <v>91129</v>
      </c>
      <c r="N20" s="24">
        <f>SUM(N18:N19)</f>
        <v>34760.5</v>
      </c>
      <c r="O20" s="25">
        <f t="shared" si="3"/>
        <v>632.0090909090909</v>
      </c>
      <c r="P20" s="26">
        <f t="shared" si="4"/>
        <v>132.84</v>
      </c>
      <c r="Q20" s="27">
        <f t="shared" si="5"/>
        <v>3.3210000000000002</v>
      </c>
      <c r="R20" s="27">
        <f t="shared" si="6"/>
        <v>3160.0454545454545</v>
      </c>
      <c r="S20" s="28"/>
    </row>
    <row r="21" spans="1:19" ht="16.5" customHeight="1" x14ac:dyDescent="0.3">
      <c r="A21" s="29" t="s">
        <v>1490</v>
      </c>
      <c r="B21" s="18" t="s">
        <v>800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1656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454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3405.84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801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2293.1999999999998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1187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15886.2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61</v>
      </c>
      <c r="C25" s="19">
        <v>4</v>
      </c>
      <c r="D25" s="19">
        <v>10</v>
      </c>
      <c r="E25" s="20">
        <f t="shared" si="1"/>
        <v>40</v>
      </c>
      <c r="F25" s="20">
        <f t="shared" si="2"/>
        <v>600</v>
      </c>
      <c r="G25" s="19">
        <v>90</v>
      </c>
      <c r="H25" s="19">
        <v>510</v>
      </c>
      <c r="I25" s="21">
        <v>0.85</v>
      </c>
      <c r="J25" s="21">
        <v>0.91830000000000001</v>
      </c>
      <c r="K25" s="22">
        <v>32009</v>
      </c>
      <c r="L25" s="23">
        <v>34859</v>
      </c>
      <c r="M25" s="23">
        <v>0</v>
      </c>
      <c r="N25" s="24">
        <f>SUM(N21:N24)</f>
        <v>23241.24</v>
      </c>
      <c r="O25" s="25">
        <f t="shared" si="3"/>
        <v>581.03100000000006</v>
      </c>
      <c r="P25" s="26">
        <f t="shared" si="4"/>
        <v>160.04499999999999</v>
      </c>
      <c r="Q25" s="27">
        <f t="shared" si="5"/>
        <v>3.2009000000000003</v>
      </c>
      <c r="R25" s="27">
        <f t="shared" si="6"/>
        <v>2324.1240000000003</v>
      </c>
      <c r="S25" s="28"/>
    </row>
    <row r="26" spans="1:19" x14ac:dyDescent="0.3">
      <c r="A26" s="29">
        <v>10</v>
      </c>
      <c r="B26" s="18" t="s">
        <v>1493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20943.8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61</v>
      </c>
      <c r="C27" s="19">
        <v>4</v>
      </c>
      <c r="D27" s="19">
        <v>11</v>
      </c>
      <c r="E27" s="20">
        <f t="shared" si="1"/>
        <v>44</v>
      </c>
      <c r="F27" s="20">
        <f t="shared" si="2"/>
        <v>660</v>
      </c>
      <c r="G27" s="19">
        <v>120</v>
      </c>
      <c r="H27" s="19">
        <v>540</v>
      </c>
      <c r="I27" s="21">
        <v>0.81820000000000004</v>
      </c>
      <c r="J27" s="21">
        <v>0.91249999999999998</v>
      </c>
      <c r="K27" s="22">
        <v>30988</v>
      </c>
      <c r="L27" s="23">
        <v>33960</v>
      </c>
      <c r="M27" s="23">
        <v>62219</v>
      </c>
      <c r="N27" s="24">
        <f>SUM(N26)</f>
        <v>20943.8</v>
      </c>
      <c r="O27" s="25">
        <f t="shared" si="3"/>
        <v>475.99545454545455</v>
      </c>
      <c r="P27" s="26">
        <f t="shared" si="4"/>
        <v>140.85454545454547</v>
      </c>
      <c r="Q27" s="27">
        <f t="shared" si="5"/>
        <v>2.8170909090909091</v>
      </c>
      <c r="R27" s="27">
        <f t="shared" si="6"/>
        <v>1903.9818181818182</v>
      </c>
      <c r="S27" s="28"/>
    </row>
    <row r="28" spans="1:19" x14ac:dyDescent="0.3">
      <c r="A28" s="29" t="s">
        <v>1494</v>
      </c>
      <c r="B28" s="18" t="s">
        <v>96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9619.5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110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4570.5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102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8052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61</v>
      </c>
      <c r="C31" s="19">
        <v>5</v>
      </c>
      <c r="D31" s="19">
        <v>10</v>
      </c>
      <c r="E31" s="20">
        <f t="shared" si="1"/>
        <v>50</v>
      </c>
      <c r="F31" s="20">
        <f t="shared" si="2"/>
        <v>600</v>
      </c>
      <c r="G31" s="19">
        <v>120</v>
      </c>
      <c r="H31" s="19">
        <v>480</v>
      </c>
      <c r="I31" s="21">
        <v>0.8</v>
      </c>
      <c r="J31" s="21">
        <v>0.90749999999999997</v>
      </c>
      <c r="K31" s="22">
        <v>27850</v>
      </c>
      <c r="L31" s="23">
        <v>30688</v>
      </c>
      <c r="M31" s="23">
        <v>0</v>
      </c>
      <c r="N31" s="24">
        <f>SUM(N28:N30)</f>
        <v>22242</v>
      </c>
      <c r="O31" s="25">
        <f t="shared" si="3"/>
        <v>444.84</v>
      </c>
      <c r="P31" s="26">
        <f t="shared" si="4"/>
        <v>111.4</v>
      </c>
      <c r="Q31" s="27">
        <f t="shared" si="5"/>
        <v>2.7850000000000001</v>
      </c>
      <c r="R31" s="27">
        <f t="shared" si="6"/>
        <v>2224.1999999999998</v>
      </c>
      <c r="S31" s="28"/>
    </row>
    <row r="32" spans="1:19" ht="16.5" customHeight="1" x14ac:dyDescent="0.3">
      <c r="A32" s="29">
        <v>11</v>
      </c>
      <c r="B32" s="18" t="s">
        <v>1495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15067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61</v>
      </c>
      <c r="C33" s="19">
        <v>4</v>
      </c>
      <c r="D33" s="19">
        <v>8</v>
      </c>
      <c r="E33" s="20">
        <f t="shared" si="1"/>
        <v>32</v>
      </c>
      <c r="F33" s="20">
        <f t="shared" si="2"/>
        <v>480</v>
      </c>
      <c r="G33" s="19">
        <v>180</v>
      </c>
      <c r="H33" s="19">
        <v>300</v>
      </c>
      <c r="I33" s="21">
        <v>0.625</v>
      </c>
      <c r="J33" s="21">
        <v>0.93510000000000004</v>
      </c>
      <c r="K33" s="22">
        <v>21124</v>
      </c>
      <c r="L33" s="23">
        <v>22589</v>
      </c>
      <c r="M33" s="23">
        <v>52852</v>
      </c>
      <c r="N33" s="24">
        <f>SUM(N32)</f>
        <v>15067</v>
      </c>
      <c r="O33" s="25">
        <f t="shared" si="3"/>
        <v>470.84375</v>
      </c>
      <c r="P33" s="26">
        <f t="shared" si="4"/>
        <v>132.02500000000001</v>
      </c>
      <c r="Q33" s="27">
        <f t="shared" si="5"/>
        <v>2.6404999999999998</v>
      </c>
      <c r="R33" s="27">
        <f t="shared" si="6"/>
        <v>1883.375</v>
      </c>
      <c r="S33" s="28"/>
    </row>
    <row r="34" spans="1:19" x14ac:dyDescent="0.3">
      <c r="A34" s="29" t="s">
        <v>123</v>
      </c>
      <c r="B34" s="18" t="s">
        <v>1496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5246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101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21000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61</v>
      </c>
      <c r="C36" s="19">
        <v>5</v>
      </c>
      <c r="D36" s="19">
        <v>10</v>
      </c>
      <c r="E36" s="20">
        <f t="shared" si="1"/>
        <v>50</v>
      </c>
      <c r="F36" s="20">
        <f t="shared" si="2"/>
        <v>600</v>
      </c>
      <c r="G36" s="19">
        <v>70</v>
      </c>
      <c r="H36" s="19">
        <v>530</v>
      </c>
      <c r="I36" s="21">
        <v>0.88329999999999997</v>
      </c>
      <c r="J36" s="21">
        <v>0.94069999999999998</v>
      </c>
      <c r="K36" s="22">
        <v>36797</v>
      </c>
      <c r="L36" s="23">
        <v>39116</v>
      </c>
      <c r="M36" s="23">
        <v>0</v>
      </c>
      <c r="N36" s="24">
        <f>SUM(N34:N35)</f>
        <v>26246</v>
      </c>
      <c r="O36" s="25">
        <f t="shared" si="3"/>
        <v>524.91999999999996</v>
      </c>
      <c r="P36" s="26">
        <f t="shared" si="4"/>
        <v>147.18799999999999</v>
      </c>
      <c r="Q36" s="27">
        <f t="shared" si="5"/>
        <v>3.6797</v>
      </c>
      <c r="R36" s="27">
        <f t="shared" si="6"/>
        <v>2624.6</v>
      </c>
      <c r="S36" s="28"/>
    </row>
    <row r="37" spans="1:19" ht="16.5" customHeight="1" x14ac:dyDescent="0.3">
      <c r="A37" s="29">
        <v>12</v>
      </c>
      <c r="B37" s="18" t="s">
        <v>101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3740.8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1205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9898.2000000000007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1498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5362.5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61</v>
      </c>
      <c r="C40" s="19">
        <v>4</v>
      </c>
      <c r="D40" s="19">
        <v>11</v>
      </c>
      <c r="E40" s="20">
        <f t="shared" si="1"/>
        <v>44</v>
      </c>
      <c r="F40" s="20">
        <f t="shared" si="2"/>
        <v>660</v>
      </c>
      <c r="G40" s="19">
        <v>180</v>
      </c>
      <c r="H40" s="19">
        <v>480</v>
      </c>
      <c r="I40" s="21">
        <v>0.72729999999999995</v>
      </c>
      <c r="J40" s="21">
        <v>0.91830000000000001</v>
      </c>
      <c r="K40" s="22">
        <v>29585</v>
      </c>
      <c r="L40" s="23">
        <v>32219</v>
      </c>
      <c r="M40" s="23">
        <v>81741</v>
      </c>
      <c r="N40" s="24">
        <f>SUM(N37:N39)</f>
        <v>19001.5</v>
      </c>
      <c r="O40" s="25">
        <f t="shared" si="3"/>
        <v>431.85227272727275</v>
      </c>
      <c r="P40" s="26">
        <f t="shared" si="4"/>
        <v>134.47727272727272</v>
      </c>
      <c r="Q40" s="27">
        <f t="shared" si="5"/>
        <v>2.6895454545454545</v>
      </c>
      <c r="R40" s="27">
        <f t="shared" si="6"/>
        <v>1727.409090909091</v>
      </c>
      <c r="S40" s="28"/>
    </row>
    <row r="41" spans="1:19" x14ac:dyDescent="0.3">
      <c r="A41" s="29" t="s">
        <v>127</v>
      </c>
      <c r="B41" s="18" t="s">
        <v>112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4812.5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316</v>
      </c>
      <c r="C42" s="19"/>
      <c r="D42" s="19"/>
      <c r="E42" s="20">
        <f t="shared" si="1"/>
        <v>0</v>
      </c>
      <c r="F42" s="20">
        <f t="shared" si="2"/>
        <v>0</v>
      </c>
      <c r="G42" s="19"/>
      <c r="H42" s="19"/>
      <c r="I42" s="21"/>
      <c r="J42" s="21"/>
      <c r="K42" s="22"/>
      <c r="L42" s="23"/>
      <c r="M42" s="23"/>
      <c r="N42" s="24">
        <v>20384.5</v>
      </c>
      <c r="O42" s="25" t="e">
        <f t="shared" si="3"/>
        <v>#DIV/0!</v>
      </c>
      <c r="P42" s="26" t="e">
        <f t="shared" si="4"/>
        <v>#DIV/0!</v>
      </c>
      <c r="Q42" s="27" t="e">
        <f t="shared" si="5"/>
        <v>#DIV/0!</v>
      </c>
      <c r="R42" s="27" t="e">
        <f t="shared" si="6"/>
        <v>#DIV/0!</v>
      </c>
      <c r="S42" s="28"/>
    </row>
    <row r="43" spans="1:19" x14ac:dyDescent="0.3">
      <c r="A43" s="29"/>
      <c r="B43" s="18" t="s">
        <v>61</v>
      </c>
      <c r="C43" s="19">
        <v>5</v>
      </c>
      <c r="D43" s="19">
        <v>10</v>
      </c>
      <c r="E43" s="20">
        <f t="shared" si="1"/>
        <v>50</v>
      </c>
      <c r="F43" s="20">
        <f t="shared" si="2"/>
        <v>600</v>
      </c>
      <c r="G43" s="19">
        <v>210</v>
      </c>
      <c r="H43" s="19">
        <v>390</v>
      </c>
      <c r="I43" s="21">
        <v>0.65</v>
      </c>
      <c r="J43" s="21">
        <v>0.93459999999999999</v>
      </c>
      <c r="K43" s="22">
        <v>14150</v>
      </c>
      <c r="L43" s="23">
        <v>15140</v>
      </c>
      <c r="M43" s="23">
        <v>0</v>
      </c>
      <c r="N43" s="24">
        <f>SUM(N41:N42)</f>
        <v>25197</v>
      </c>
      <c r="O43" s="25">
        <f t="shared" si="3"/>
        <v>503.94</v>
      </c>
      <c r="P43" s="26">
        <f t="shared" si="4"/>
        <v>56.6</v>
      </c>
      <c r="Q43" s="27">
        <f t="shared" si="5"/>
        <v>1.415</v>
      </c>
      <c r="R43" s="27">
        <f t="shared" si="6"/>
        <v>2519.6999999999998</v>
      </c>
      <c r="S43" s="28"/>
    </row>
    <row r="44" spans="1:19" x14ac:dyDescent="0.3">
      <c r="A44" s="29">
        <v>13</v>
      </c>
      <c r="B44" s="18" t="s">
        <v>316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12726.3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1095</v>
      </c>
      <c r="C45" s="19"/>
      <c r="D45" s="19"/>
      <c r="E45" s="20">
        <f t="shared" si="1"/>
        <v>0</v>
      </c>
      <c r="F45" s="20">
        <f t="shared" si="2"/>
        <v>0</v>
      </c>
      <c r="G45" s="19"/>
      <c r="H45" s="19"/>
      <c r="I45" s="21"/>
      <c r="J45" s="21"/>
      <c r="K45" s="22"/>
      <c r="L45" s="23"/>
      <c r="M45" s="23"/>
      <c r="N45" s="24">
        <v>11076</v>
      </c>
      <c r="O45" s="25" t="e">
        <f t="shared" si="3"/>
        <v>#DIV/0!</v>
      </c>
      <c r="P45" s="26" t="e">
        <f t="shared" si="4"/>
        <v>#DIV/0!</v>
      </c>
      <c r="Q45" s="27" t="e">
        <f t="shared" si="5"/>
        <v>#DIV/0!</v>
      </c>
      <c r="R45" s="27" t="e">
        <f t="shared" si="6"/>
        <v>#DIV/0!</v>
      </c>
      <c r="S45" s="28"/>
    </row>
    <row r="46" spans="1:19" x14ac:dyDescent="0.3">
      <c r="A46" s="29"/>
      <c r="B46" s="18" t="s">
        <v>61</v>
      </c>
      <c r="C46" s="19">
        <v>4</v>
      </c>
      <c r="D46" s="19">
        <v>11</v>
      </c>
      <c r="E46" s="20">
        <f t="shared" si="1"/>
        <v>44</v>
      </c>
      <c r="F46" s="20">
        <f t="shared" si="2"/>
        <v>660</v>
      </c>
      <c r="G46" s="19">
        <v>220</v>
      </c>
      <c r="H46" s="19">
        <v>440</v>
      </c>
      <c r="I46" s="21">
        <v>0.66669999999999996</v>
      </c>
      <c r="J46" s="21">
        <v>0.94140000000000001</v>
      </c>
      <c r="K46" s="22">
        <v>14596</v>
      </c>
      <c r="L46" s="23">
        <v>15504</v>
      </c>
      <c r="M46" s="23">
        <v>57840</v>
      </c>
      <c r="N46" s="24">
        <f>SUM(N44:N45)</f>
        <v>23802.3</v>
      </c>
      <c r="O46" s="25">
        <f t="shared" si="3"/>
        <v>540.96136363636367</v>
      </c>
      <c r="P46" s="26">
        <f t="shared" si="4"/>
        <v>66.345454545454544</v>
      </c>
      <c r="Q46" s="27">
        <f t="shared" si="5"/>
        <v>1.326909090909091</v>
      </c>
      <c r="R46" s="27">
        <f t="shared" si="6"/>
        <v>2163.8454545454547</v>
      </c>
      <c r="S46" s="28"/>
    </row>
    <row r="47" spans="1:19" x14ac:dyDescent="0.3">
      <c r="A47" s="29" t="s">
        <v>138</v>
      </c>
      <c r="B47" s="18" t="s">
        <v>1095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5184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1501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16064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61</v>
      </c>
      <c r="C49" s="19">
        <v>5</v>
      </c>
      <c r="D49" s="19">
        <v>10</v>
      </c>
      <c r="E49" s="20">
        <f t="shared" si="1"/>
        <v>50</v>
      </c>
      <c r="F49" s="20">
        <f t="shared" si="2"/>
        <v>600</v>
      </c>
      <c r="G49" s="19">
        <v>100</v>
      </c>
      <c r="H49" s="19">
        <v>500</v>
      </c>
      <c r="I49" s="21">
        <v>0.83330000000000004</v>
      </c>
      <c r="J49" s="21">
        <v>0.94220000000000004</v>
      </c>
      <c r="K49" s="22">
        <v>20246</v>
      </c>
      <c r="L49" s="23">
        <v>21489</v>
      </c>
      <c r="M49" s="23">
        <v>0</v>
      </c>
      <c r="N49" s="24">
        <f>SUM(N47:N48)</f>
        <v>21248</v>
      </c>
      <c r="O49" s="25">
        <f t="shared" si="3"/>
        <v>424.96</v>
      </c>
      <c r="P49" s="26">
        <f t="shared" si="4"/>
        <v>80.983999999999995</v>
      </c>
      <c r="Q49" s="27">
        <f t="shared" si="5"/>
        <v>2.0246</v>
      </c>
      <c r="R49" s="27">
        <f t="shared" si="6"/>
        <v>2124.8000000000002</v>
      </c>
      <c r="S49" s="28"/>
    </row>
    <row r="50" spans="1:19" x14ac:dyDescent="0.3">
      <c r="A50" s="29">
        <v>16</v>
      </c>
      <c r="B50" s="18" t="s">
        <v>1501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9356.7999999999993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1503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7811.6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256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8208.7999999999993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1504</v>
      </c>
      <c r="C53" s="19">
        <v>5</v>
      </c>
      <c r="D53" s="19">
        <v>11</v>
      </c>
      <c r="E53" s="20">
        <f t="shared" si="1"/>
        <v>55</v>
      </c>
      <c r="F53" s="20">
        <f t="shared" si="2"/>
        <v>660</v>
      </c>
      <c r="G53" s="19">
        <v>210</v>
      </c>
      <c r="H53" s="19">
        <v>450</v>
      </c>
      <c r="I53" s="21">
        <v>0.68179999999999996</v>
      </c>
      <c r="J53" s="21">
        <v>0.91139999999999999</v>
      </c>
      <c r="K53" s="22">
        <v>16422</v>
      </c>
      <c r="L53" s="23">
        <v>18018</v>
      </c>
      <c r="M53" s="23">
        <v>60692</v>
      </c>
      <c r="N53" s="24">
        <f>SUM(N50:N52)</f>
        <v>25377.200000000001</v>
      </c>
      <c r="O53" s="25">
        <f t="shared" si="3"/>
        <v>461.40363636363639</v>
      </c>
      <c r="P53" s="26">
        <f t="shared" si="4"/>
        <v>59.716363636363631</v>
      </c>
      <c r="Q53" s="27">
        <f t="shared" si="5"/>
        <v>1.492909090909091</v>
      </c>
      <c r="R53" s="27">
        <f t="shared" si="6"/>
        <v>2307.0181818181818</v>
      </c>
      <c r="S53" s="28"/>
    </row>
    <row r="54" spans="1:19" ht="16.5" customHeight="1" x14ac:dyDescent="0.3">
      <c r="A54" s="29" t="s">
        <v>1505</v>
      </c>
      <c r="B54" s="18" t="s">
        <v>1506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12313.2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x14ac:dyDescent="0.3">
      <c r="A55" s="29"/>
      <c r="B55" s="18" t="s">
        <v>257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23774.69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61</v>
      </c>
      <c r="C56" s="19">
        <v>4</v>
      </c>
      <c r="D56" s="19">
        <v>10</v>
      </c>
      <c r="E56" s="20">
        <f t="shared" si="1"/>
        <v>40</v>
      </c>
      <c r="F56" s="20">
        <f t="shared" si="2"/>
        <v>600</v>
      </c>
      <c r="G56" s="19">
        <v>110</v>
      </c>
      <c r="H56" s="19">
        <v>490</v>
      </c>
      <c r="I56" s="21">
        <v>0.81669999999999998</v>
      </c>
      <c r="J56" s="21">
        <v>0.96499999999999997</v>
      </c>
      <c r="K56" s="22">
        <v>16909</v>
      </c>
      <c r="L56" s="23">
        <v>17521</v>
      </c>
      <c r="M56" s="23">
        <v>0</v>
      </c>
      <c r="N56" s="24">
        <f>SUM(N54:N55)</f>
        <v>36087.89</v>
      </c>
      <c r="O56" s="25">
        <f t="shared" si="3"/>
        <v>902.19724999999994</v>
      </c>
      <c r="P56" s="26">
        <f t="shared" si="4"/>
        <v>84.545000000000002</v>
      </c>
      <c r="Q56" s="27">
        <f t="shared" si="5"/>
        <v>1.6909000000000001</v>
      </c>
      <c r="R56" s="27">
        <f t="shared" si="6"/>
        <v>3608.7889999999998</v>
      </c>
      <c r="S56" s="28"/>
    </row>
    <row r="57" spans="1:19" x14ac:dyDescent="0.3">
      <c r="A57" s="29">
        <v>17</v>
      </c>
      <c r="B57" s="18" t="s">
        <v>1510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33428.15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1511</v>
      </c>
      <c r="C58" s="19"/>
      <c r="D58" s="19"/>
      <c r="E58" s="20">
        <f t="shared" si="1"/>
        <v>0</v>
      </c>
      <c r="F58" s="20">
        <f t="shared" ref="F58:F59" si="7">SUM(G58:H58)</f>
        <v>0</v>
      </c>
      <c r="G58" s="19"/>
      <c r="H58" s="19"/>
      <c r="I58" s="21"/>
      <c r="J58" s="21"/>
      <c r="K58" s="22"/>
      <c r="L58" s="23"/>
      <c r="M58" s="23"/>
      <c r="N58" s="24">
        <v>1385.1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184</v>
      </c>
      <c r="C59" s="19">
        <v>5</v>
      </c>
      <c r="D59" s="19">
        <v>11</v>
      </c>
      <c r="E59" s="20">
        <f t="shared" si="1"/>
        <v>55</v>
      </c>
      <c r="F59" s="20">
        <f t="shared" si="7"/>
        <v>660</v>
      </c>
      <c r="G59" s="19">
        <v>160</v>
      </c>
      <c r="H59" s="19">
        <v>500</v>
      </c>
      <c r="I59" s="21">
        <v>0.75760000000000005</v>
      </c>
      <c r="J59" s="21">
        <v>0.94769999999999999</v>
      </c>
      <c r="K59" s="22">
        <v>18395</v>
      </c>
      <c r="L59" s="23">
        <v>19411</v>
      </c>
      <c r="M59" s="23">
        <v>68282</v>
      </c>
      <c r="N59" s="24">
        <f>SUM(N57:N58)</f>
        <v>34813.25</v>
      </c>
      <c r="O59" s="25">
        <f t="shared" si="3"/>
        <v>632.96818181818185</v>
      </c>
      <c r="P59" s="26">
        <f t="shared" si="4"/>
        <v>66.890909090909091</v>
      </c>
      <c r="Q59" s="27">
        <f t="shared" si="5"/>
        <v>1.6722727272727274</v>
      </c>
      <c r="R59" s="27">
        <f t="shared" si="6"/>
        <v>3164.840909090909</v>
      </c>
      <c r="S59" s="28"/>
    </row>
    <row r="60" spans="1:19" x14ac:dyDescent="0.3">
      <c r="A60" s="29" t="s">
        <v>1515</v>
      </c>
      <c r="B60" s="18" t="s">
        <v>1516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19653.599999999999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184</v>
      </c>
      <c r="C61" s="19">
        <v>4</v>
      </c>
      <c r="D61" s="19">
        <v>10</v>
      </c>
      <c r="E61" s="20">
        <f t="shared" si="1"/>
        <v>40</v>
      </c>
      <c r="F61" s="20">
        <f t="shared" si="2"/>
        <v>600</v>
      </c>
      <c r="G61" s="19">
        <v>110</v>
      </c>
      <c r="H61" s="19">
        <v>490</v>
      </c>
      <c r="I61" s="21">
        <v>0.81669999999999998</v>
      </c>
      <c r="J61" s="21">
        <v>0.94450000000000001</v>
      </c>
      <c r="K61" s="22">
        <v>38773</v>
      </c>
      <c r="L61" s="23">
        <v>41051</v>
      </c>
      <c r="M61" s="23">
        <v>0</v>
      </c>
      <c r="N61" s="24">
        <f>SUM(N60)</f>
        <v>19653.599999999999</v>
      </c>
      <c r="O61" s="25">
        <f t="shared" si="3"/>
        <v>491.34</v>
      </c>
      <c r="P61" s="26">
        <f t="shared" si="4"/>
        <v>193.86500000000001</v>
      </c>
      <c r="Q61" s="27">
        <f t="shared" si="5"/>
        <v>3.8773</v>
      </c>
      <c r="R61" s="27">
        <f t="shared" si="6"/>
        <v>1965.36</v>
      </c>
      <c r="S61" s="28"/>
    </row>
    <row r="62" spans="1:19" x14ac:dyDescent="0.3">
      <c r="A62" s="29">
        <v>18</v>
      </c>
      <c r="B62" s="18" t="s">
        <v>1520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5922.3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1521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2814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184</v>
      </c>
      <c r="C64" s="19">
        <v>5</v>
      </c>
      <c r="D64" s="19">
        <v>11</v>
      </c>
      <c r="E64" s="20">
        <f t="shared" si="1"/>
        <v>55</v>
      </c>
      <c r="F64" s="20">
        <f t="shared" si="2"/>
        <v>660</v>
      </c>
      <c r="G64" s="19">
        <v>220</v>
      </c>
      <c r="H64" s="19">
        <v>440</v>
      </c>
      <c r="I64" s="21">
        <v>0.66669999999999996</v>
      </c>
      <c r="J64" s="21">
        <v>0.90429999999999999</v>
      </c>
      <c r="K64" s="22">
        <v>18395</v>
      </c>
      <c r="L64" s="23">
        <v>20342</v>
      </c>
      <c r="M64" s="23">
        <v>25320</v>
      </c>
      <c r="N64" s="24">
        <f>SUM(N62:N63)</f>
        <v>8736.2999999999993</v>
      </c>
      <c r="O64" s="25">
        <f t="shared" si="3"/>
        <v>158.84181818181816</v>
      </c>
      <c r="P64" s="26">
        <f t="shared" si="4"/>
        <v>66.890909090909091</v>
      </c>
      <c r="Q64" s="27">
        <f t="shared" si="5"/>
        <v>1.6722727272727274</v>
      </c>
      <c r="R64" s="27">
        <f t="shared" si="6"/>
        <v>794.20909090909083</v>
      </c>
      <c r="S64" s="28"/>
    </row>
    <row r="65" spans="1:19" x14ac:dyDescent="0.3">
      <c r="A65" s="29" t="s">
        <v>1525</v>
      </c>
      <c r="B65" s="18" t="s">
        <v>1521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9948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184</v>
      </c>
      <c r="C66" s="19">
        <v>4</v>
      </c>
      <c r="D66" s="19">
        <v>10</v>
      </c>
      <c r="E66" s="20">
        <f t="shared" si="1"/>
        <v>40</v>
      </c>
      <c r="F66" s="20">
        <f t="shared" si="2"/>
        <v>600</v>
      </c>
      <c r="G66" s="19">
        <v>275</v>
      </c>
      <c r="H66" s="19">
        <v>325</v>
      </c>
      <c r="I66" s="21">
        <v>0.54169999999999996</v>
      </c>
      <c r="J66" s="21">
        <v>0.90500000000000003</v>
      </c>
      <c r="K66" s="22">
        <v>23727</v>
      </c>
      <c r="L66" s="23">
        <v>26218</v>
      </c>
      <c r="M66" s="23">
        <v>0</v>
      </c>
      <c r="N66" s="24">
        <f>SUM(N65)</f>
        <v>9948</v>
      </c>
      <c r="O66" s="25">
        <f t="shared" si="3"/>
        <v>248.7</v>
      </c>
      <c r="P66" s="26">
        <f t="shared" si="4"/>
        <v>118.63500000000001</v>
      </c>
      <c r="Q66" s="27">
        <f t="shared" si="5"/>
        <v>2.3727</v>
      </c>
      <c r="R66" s="27">
        <f t="shared" si="6"/>
        <v>994.8</v>
      </c>
      <c r="S66" s="28"/>
    </row>
    <row r="67" spans="1:19" x14ac:dyDescent="0.3">
      <c r="A67" s="29">
        <v>19</v>
      </c>
      <c r="B67" s="18" t="s">
        <v>1530</v>
      </c>
      <c r="C67" s="19"/>
      <c r="D67" s="19"/>
      <c r="E67" s="20">
        <f t="shared" si="1"/>
        <v>0</v>
      </c>
      <c r="F67" s="20">
        <f t="shared" si="2"/>
        <v>0</v>
      </c>
      <c r="G67" s="19"/>
      <c r="H67" s="19"/>
      <c r="I67" s="21"/>
      <c r="J67" s="21"/>
      <c r="K67" s="22"/>
      <c r="L67" s="23"/>
      <c r="M67" s="23"/>
      <c r="N67" s="24">
        <v>24944.15</v>
      </c>
      <c r="O67" s="25" t="e">
        <f t="shared" si="3"/>
        <v>#DIV/0!</v>
      </c>
      <c r="P67" s="26" t="e">
        <f t="shared" si="4"/>
        <v>#DIV/0!</v>
      </c>
      <c r="Q67" s="27" t="e">
        <f t="shared" si="5"/>
        <v>#DIV/0!</v>
      </c>
      <c r="R67" s="27" t="e">
        <f t="shared" si="6"/>
        <v>#DIV/0!</v>
      </c>
      <c r="S67" s="28"/>
    </row>
    <row r="68" spans="1:19" x14ac:dyDescent="0.3">
      <c r="A68" s="29"/>
      <c r="B68" s="18" t="s">
        <v>1531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12206.25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184</v>
      </c>
      <c r="C69" s="19">
        <v>5</v>
      </c>
      <c r="D69" s="19">
        <v>11</v>
      </c>
      <c r="E69" s="20">
        <f t="shared" si="1"/>
        <v>55</v>
      </c>
      <c r="F69" s="20">
        <f t="shared" si="2"/>
        <v>660</v>
      </c>
      <c r="G69" s="19">
        <v>80</v>
      </c>
      <c r="H69" s="19">
        <v>580</v>
      </c>
      <c r="I69" s="21">
        <v>0.87880000000000003</v>
      </c>
      <c r="J69" s="21">
        <v>0.93869999999999998</v>
      </c>
      <c r="K69" s="22">
        <v>30122</v>
      </c>
      <c r="L69" s="23">
        <v>32090</v>
      </c>
      <c r="M69" s="23">
        <v>62064</v>
      </c>
      <c r="N69" s="24">
        <f>SUM(N67:N68)</f>
        <v>37150.400000000001</v>
      </c>
      <c r="O69" s="25">
        <f t="shared" si="3"/>
        <v>675.46181818181822</v>
      </c>
      <c r="P69" s="26">
        <f t="shared" si="4"/>
        <v>109.53454545454545</v>
      </c>
      <c r="Q69" s="27">
        <f t="shared" si="5"/>
        <v>2.7383636363636366</v>
      </c>
      <c r="R69" s="27">
        <f t="shared" si="6"/>
        <v>3377.3090909090911</v>
      </c>
      <c r="S69" s="28"/>
    </row>
    <row r="70" spans="1:19" x14ac:dyDescent="0.3">
      <c r="A70" s="29" t="s">
        <v>1535</v>
      </c>
      <c r="B70" s="18" t="s">
        <v>1536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36247.5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1534</v>
      </c>
      <c r="C71" s="19">
        <v>4</v>
      </c>
      <c r="D71" s="19">
        <v>10</v>
      </c>
      <c r="E71" s="20">
        <f t="shared" si="1"/>
        <v>40</v>
      </c>
      <c r="F71" s="20">
        <f t="shared" si="2"/>
        <v>600</v>
      </c>
      <c r="G71" s="19">
        <v>60</v>
      </c>
      <c r="H71" s="19">
        <v>540</v>
      </c>
      <c r="I71" s="21">
        <v>0.9</v>
      </c>
      <c r="J71" s="21">
        <v>0.97760000000000002</v>
      </c>
      <c r="K71" s="22">
        <v>29390</v>
      </c>
      <c r="L71" s="23">
        <v>30064</v>
      </c>
      <c r="M71" s="23">
        <v>0</v>
      </c>
      <c r="N71" s="24">
        <f>SUM(N70)</f>
        <v>36247.5</v>
      </c>
      <c r="O71" s="25">
        <f t="shared" si="3"/>
        <v>906.1875</v>
      </c>
      <c r="P71" s="26">
        <f t="shared" si="4"/>
        <v>146.94999999999999</v>
      </c>
      <c r="Q71" s="27">
        <f t="shared" si="5"/>
        <v>2.9390000000000001</v>
      </c>
      <c r="R71" s="27">
        <f t="shared" si="6"/>
        <v>3624.75</v>
      </c>
      <c r="S71" s="28"/>
    </row>
    <row r="72" spans="1:19" x14ac:dyDescent="0.3">
      <c r="A72" s="29">
        <v>20</v>
      </c>
      <c r="B72" s="18" t="s">
        <v>1539</v>
      </c>
      <c r="C72" s="19"/>
      <c r="D72" s="19"/>
      <c r="E72" s="20">
        <f t="shared" si="1"/>
        <v>0</v>
      </c>
      <c r="F72" s="20">
        <f t="shared" si="2"/>
        <v>0</v>
      </c>
      <c r="G72" s="19"/>
      <c r="H72" s="19"/>
      <c r="I72" s="21"/>
      <c r="J72" s="21"/>
      <c r="K72" s="22"/>
      <c r="L72" s="23"/>
      <c r="M72" s="23"/>
      <c r="N72" s="24">
        <v>27216</v>
      </c>
      <c r="O72" s="25" t="e">
        <f t="shared" si="3"/>
        <v>#DIV/0!</v>
      </c>
      <c r="P72" s="26" t="e">
        <f t="shared" si="4"/>
        <v>#DIV/0!</v>
      </c>
      <c r="Q72" s="27" t="e">
        <f t="shared" si="5"/>
        <v>#DIV/0!</v>
      </c>
      <c r="R72" s="27" t="e">
        <f t="shared" si="6"/>
        <v>#DIV/0!</v>
      </c>
      <c r="S72" s="28"/>
    </row>
    <row r="73" spans="1:19" x14ac:dyDescent="0.3">
      <c r="A73" s="29"/>
      <c r="B73" s="18" t="s">
        <v>1540</v>
      </c>
      <c r="C73" s="19"/>
      <c r="D73" s="19"/>
      <c r="E73" s="20">
        <f t="shared" ref="E73:E136" si="8">C73*D73</f>
        <v>0</v>
      </c>
      <c r="F73" s="20">
        <f t="shared" ref="F73:F75" si="9">SUM(G73:H73)</f>
        <v>0</v>
      </c>
      <c r="G73" s="19"/>
      <c r="H73" s="19"/>
      <c r="I73" s="21"/>
      <c r="J73" s="21"/>
      <c r="K73" s="22"/>
      <c r="L73" s="23"/>
      <c r="M73" s="23"/>
      <c r="N73" s="24">
        <v>1873.8</v>
      </c>
      <c r="O73" s="25" t="e">
        <f t="shared" ref="O73:O74" si="10">N73/E73</f>
        <v>#DIV/0!</v>
      </c>
      <c r="P73" s="26" t="e">
        <f t="shared" ref="P73:P74" si="11">((K73*200000)/E73)/1000000</f>
        <v>#DIV/0!</v>
      </c>
      <c r="Q73" s="27" t="e">
        <f t="shared" ref="Q73:Q74" si="12">(K73/D73)/1000</f>
        <v>#DIV/0!</v>
      </c>
      <c r="R73" s="27" t="e">
        <f t="shared" ref="R73:R74" si="13">N73/D73</f>
        <v>#DIV/0!</v>
      </c>
      <c r="S73" s="28"/>
    </row>
    <row r="74" spans="1:19" x14ac:dyDescent="0.3">
      <c r="A74" s="29"/>
      <c r="B74" s="18" t="s">
        <v>1534</v>
      </c>
      <c r="C74" s="19">
        <v>5</v>
      </c>
      <c r="D74" s="19">
        <v>11</v>
      </c>
      <c r="E74" s="20">
        <f t="shared" si="8"/>
        <v>55</v>
      </c>
      <c r="F74" s="20">
        <f t="shared" si="9"/>
        <v>660</v>
      </c>
      <c r="G74" s="19">
        <v>200</v>
      </c>
      <c r="H74" s="19">
        <v>460</v>
      </c>
      <c r="I74" s="21">
        <v>0.69699999999999995</v>
      </c>
      <c r="J74" s="21">
        <v>0.94869999999999999</v>
      </c>
      <c r="K74" s="22">
        <v>24380</v>
      </c>
      <c r="L74" s="23">
        <v>25698</v>
      </c>
      <c r="M74" s="23">
        <v>34177</v>
      </c>
      <c r="N74" s="24">
        <f>SUM(N72:N73)</f>
        <v>29089.8</v>
      </c>
      <c r="O74" s="25">
        <f t="shared" si="10"/>
        <v>528.90545454545452</v>
      </c>
      <c r="P74" s="26">
        <f t="shared" si="11"/>
        <v>88.654545454545456</v>
      </c>
      <c r="Q74" s="27">
        <f t="shared" si="12"/>
        <v>2.2163636363636363</v>
      </c>
      <c r="R74" s="27">
        <f t="shared" si="13"/>
        <v>2644.5272727272727</v>
      </c>
      <c r="S74" s="28"/>
    </row>
    <row r="75" spans="1:19" x14ac:dyDescent="0.3">
      <c r="A75" s="29" t="s">
        <v>1544</v>
      </c>
      <c r="B75" s="18" t="s">
        <v>1545</v>
      </c>
      <c r="C75" s="19"/>
      <c r="D75" s="19"/>
      <c r="E75" s="20">
        <f t="shared" si="8"/>
        <v>0</v>
      </c>
      <c r="F75" s="20">
        <f t="shared" si="9"/>
        <v>0</v>
      </c>
      <c r="G75" s="19"/>
      <c r="H75" s="19"/>
      <c r="I75" s="21"/>
      <c r="J75" s="21"/>
      <c r="K75" s="22"/>
      <c r="L75" s="23"/>
      <c r="M75" s="23"/>
      <c r="N75" s="24">
        <v>26784</v>
      </c>
      <c r="O75" s="25" t="e">
        <f>N75/E75</f>
        <v>#DIV/0!</v>
      </c>
      <c r="P75" s="26" t="e">
        <f>((K75*200000)/E75)/1000000</f>
        <v>#DIV/0!</v>
      </c>
      <c r="Q75" s="27" t="e">
        <f>(K75/D75)/1000</f>
        <v>#DIV/0!</v>
      </c>
      <c r="R75" s="27" t="e">
        <f>N75/D75</f>
        <v>#DIV/0!</v>
      </c>
      <c r="S75" s="28"/>
    </row>
    <row r="76" spans="1:19" x14ac:dyDescent="0.3">
      <c r="A76" s="29"/>
      <c r="B76" s="18" t="s">
        <v>1534</v>
      </c>
      <c r="C76" s="19">
        <v>4</v>
      </c>
      <c r="D76" s="19">
        <v>10</v>
      </c>
      <c r="E76" s="20">
        <f t="shared" si="8"/>
        <v>40</v>
      </c>
      <c r="F76" s="20">
        <f t="shared" ref="F76:F136" si="14">SUM(G76:H76)</f>
        <v>600</v>
      </c>
      <c r="G76" s="19">
        <v>120</v>
      </c>
      <c r="H76" s="19">
        <v>480</v>
      </c>
      <c r="I76" s="21">
        <v>0.8</v>
      </c>
      <c r="J76" s="21">
        <v>0.95979999999999999</v>
      </c>
      <c r="K76" s="22">
        <v>33058</v>
      </c>
      <c r="L76" s="23">
        <v>34442</v>
      </c>
      <c r="M76" s="23">
        <v>0</v>
      </c>
      <c r="N76" s="24">
        <f>SUM(N75)</f>
        <v>26784</v>
      </c>
      <c r="O76" s="25">
        <f t="shared" ref="O76:O89" si="15">N76/E76</f>
        <v>669.6</v>
      </c>
      <c r="P76" s="26">
        <f t="shared" ref="P76:P89" si="16">((K76*200000)/E76)/1000000</f>
        <v>165.29</v>
      </c>
      <c r="Q76" s="27">
        <f t="shared" ref="Q76:Q89" si="17">(K76/D76)/1000</f>
        <v>3.3058000000000001</v>
      </c>
      <c r="R76" s="27">
        <f t="shared" ref="R76:R89" si="18">N76/D76</f>
        <v>2678.4</v>
      </c>
      <c r="S76" s="28"/>
    </row>
    <row r="77" spans="1:19" x14ac:dyDescent="0.3">
      <c r="A77" s="29">
        <v>23</v>
      </c>
      <c r="B77" s="18" t="s">
        <v>1550</v>
      </c>
      <c r="C77" s="19"/>
      <c r="D77" s="19"/>
      <c r="E77" s="20">
        <f t="shared" si="8"/>
        <v>0</v>
      </c>
      <c r="F77" s="20">
        <f t="shared" si="14"/>
        <v>0</v>
      </c>
      <c r="G77" s="19"/>
      <c r="H77" s="19"/>
      <c r="I77" s="21"/>
      <c r="J77" s="21"/>
      <c r="K77" s="22"/>
      <c r="L77" s="23"/>
      <c r="M77" s="23"/>
      <c r="N77" s="24">
        <v>8540</v>
      </c>
      <c r="O77" s="25" t="e">
        <f t="shared" si="15"/>
        <v>#DIV/0!</v>
      </c>
      <c r="P77" s="26" t="e">
        <f t="shared" si="16"/>
        <v>#DIV/0!</v>
      </c>
      <c r="Q77" s="27" t="e">
        <f t="shared" si="17"/>
        <v>#DIV/0!</v>
      </c>
      <c r="R77" s="27" t="e">
        <f t="shared" si="18"/>
        <v>#DIV/0!</v>
      </c>
      <c r="S77" s="28"/>
    </row>
    <row r="78" spans="1:19" x14ac:dyDescent="0.3">
      <c r="A78" s="29"/>
      <c r="B78" s="18" t="s">
        <v>1551</v>
      </c>
      <c r="C78" s="19"/>
      <c r="D78" s="19"/>
      <c r="E78" s="20">
        <f t="shared" si="8"/>
        <v>0</v>
      </c>
      <c r="F78" s="20">
        <f t="shared" si="14"/>
        <v>0</v>
      </c>
      <c r="G78" s="19"/>
      <c r="H78" s="19"/>
      <c r="I78" s="21"/>
      <c r="J78" s="21"/>
      <c r="K78" s="22"/>
      <c r="L78" s="23"/>
      <c r="M78" s="23"/>
      <c r="N78" s="24">
        <v>9160.2000000000007</v>
      </c>
      <c r="O78" s="25" t="e">
        <f t="shared" si="15"/>
        <v>#DIV/0!</v>
      </c>
      <c r="P78" s="26" t="e">
        <f t="shared" si="16"/>
        <v>#DIV/0!</v>
      </c>
      <c r="Q78" s="27" t="e">
        <f t="shared" si="17"/>
        <v>#DIV/0!</v>
      </c>
      <c r="R78" s="27" t="e">
        <f t="shared" si="18"/>
        <v>#DIV/0!</v>
      </c>
      <c r="S78" s="28"/>
    </row>
    <row r="79" spans="1:19" x14ac:dyDescent="0.3">
      <c r="A79" s="29"/>
      <c r="B79" s="18" t="s">
        <v>1552</v>
      </c>
      <c r="C79" s="19"/>
      <c r="D79" s="19"/>
      <c r="E79" s="20">
        <f t="shared" si="8"/>
        <v>0</v>
      </c>
      <c r="F79" s="20">
        <f t="shared" si="14"/>
        <v>0</v>
      </c>
      <c r="G79" s="19"/>
      <c r="H79" s="19"/>
      <c r="I79" s="21"/>
      <c r="J79" s="21"/>
      <c r="K79" s="22"/>
      <c r="L79" s="23"/>
      <c r="M79" s="23"/>
      <c r="N79" s="24">
        <v>12957</v>
      </c>
      <c r="O79" s="25" t="e">
        <f t="shared" si="15"/>
        <v>#DIV/0!</v>
      </c>
      <c r="P79" s="26" t="e">
        <f t="shared" si="16"/>
        <v>#DIV/0!</v>
      </c>
      <c r="Q79" s="27" t="e">
        <f t="shared" si="17"/>
        <v>#DIV/0!</v>
      </c>
      <c r="R79" s="27" t="e">
        <f t="shared" si="18"/>
        <v>#DIV/0!</v>
      </c>
      <c r="S79" s="28"/>
    </row>
    <row r="80" spans="1:19" x14ac:dyDescent="0.3">
      <c r="A80" s="29"/>
      <c r="B80" s="18" t="s">
        <v>184</v>
      </c>
      <c r="C80" s="19">
        <v>4</v>
      </c>
      <c r="D80" s="19">
        <v>11</v>
      </c>
      <c r="E80" s="20">
        <f t="shared" si="8"/>
        <v>44</v>
      </c>
      <c r="F80" s="20">
        <f t="shared" si="14"/>
        <v>660</v>
      </c>
      <c r="G80" s="19">
        <v>180</v>
      </c>
      <c r="H80" s="19">
        <v>480</v>
      </c>
      <c r="I80" s="21">
        <v>0.72729999999999995</v>
      </c>
      <c r="J80" s="21">
        <v>0.96899999999999997</v>
      </c>
      <c r="K80" s="22">
        <v>27140</v>
      </c>
      <c r="L80" s="23">
        <v>28009</v>
      </c>
      <c r="M80" s="23">
        <v>84309</v>
      </c>
      <c r="N80" s="24">
        <f>SUM(N77:N79)</f>
        <v>30657.200000000001</v>
      </c>
      <c r="O80" s="25">
        <f t="shared" si="15"/>
        <v>696.75454545454545</v>
      </c>
      <c r="P80" s="26">
        <f t="shared" si="16"/>
        <v>123.36363636363636</v>
      </c>
      <c r="Q80" s="27">
        <f t="shared" si="17"/>
        <v>2.4672727272727273</v>
      </c>
      <c r="R80" s="27">
        <f t="shared" si="18"/>
        <v>2787.0181818181818</v>
      </c>
      <c r="S80" s="28"/>
    </row>
    <row r="81" spans="1:19" x14ac:dyDescent="0.3">
      <c r="A81" s="29" t="s">
        <v>1554</v>
      </c>
      <c r="B81" s="18" t="s">
        <v>1555</v>
      </c>
      <c r="C81" s="19"/>
      <c r="D81" s="19"/>
      <c r="E81" s="20">
        <f t="shared" si="8"/>
        <v>0</v>
      </c>
      <c r="F81" s="20">
        <f t="shared" si="14"/>
        <v>0</v>
      </c>
      <c r="G81" s="19"/>
      <c r="H81" s="19"/>
      <c r="I81" s="21"/>
      <c r="J81" s="21"/>
      <c r="K81" s="22"/>
      <c r="L81" s="23"/>
      <c r="M81" s="23"/>
      <c r="N81" s="24">
        <v>1727.6</v>
      </c>
      <c r="O81" s="25" t="e">
        <f t="shared" si="15"/>
        <v>#DIV/0!</v>
      </c>
      <c r="P81" s="26" t="e">
        <f t="shared" si="16"/>
        <v>#DIV/0!</v>
      </c>
      <c r="Q81" s="27" t="e">
        <f t="shared" si="17"/>
        <v>#DIV/0!</v>
      </c>
      <c r="R81" s="27" t="e">
        <f t="shared" si="18"/>
        <v>#DIV/0!</v>
      </c>
      <c r="S81" s="28"/>
    </row>
    <row r="82" spans="1:19" x14ac:dyDescent="0.3">
      <c r="A82" s="29"/>
      <c r="B82" s="18" t="s">
        <v>1556</v>
      </c>
      <c r="C82" s="19"/>
      <c r="D82" s="19"/>
      <c r="E82" s="20">
        <f t="shared" si="8"/>
        <v>0</v>
      </c>
      <c r="F82" s="20">
        <f t="shared" si="14"/>
        <v>0</v>
      </c>
      <c r="G82" s="19"/>
      <c r="H82" s="19"/>
      <c r="I82" s="21"/>
      <c r="J82" s="21"/>
      <c r="K82" s="22"/>
      <c r="L82" s="23"/>
      <c r="M82" s="23"/>
      <c r="N82" s="24">
        <v>19133.73</v>
      </c>
      <c r="O82" s="25" t="e">
        <f t="shared" si="15"/>
        <v>#DIV/0!</v>
      </c>
      <c r="P82" s="26" t="e">
        <f t="shared" si="16"/>
        <v>#DIV/0!</v>
      </c>
      <c r="Q82" s="27" t="e">
        <f t="shared" si="17"/>
        <v>#DIV/0!</v>
      </c>
      <c r="R82" s="27" t="e">
        <f t="shared" si="18"/>
        <v>#DIV/0!</v>
      </c>
      <c r="S82" s="28"/>
    </row>
    <row r="83" spans="1:19" x14ac:dyDescent="0.3">
      <c r="A83" s="29"/>
      <c r="B83" s="18" t="s">
        <v>1557</v>
      </c>
      <c r="C83" s="19"/>
      <c r="D83" s="19"/>
      <c r="E83" s="20">
        <f t="shared" si="8"/>
        <v>0</v>
      </c>
      <c r="F83" s="20">
        <f t="shared" si="14"/>
        <v>0</v>
      </c>
      <c r="G83" s="19"/>
      <c r="H83" s="19"/>
      <c r="I83" s="21"/>
      <c r="J83" s="21"/>
      <c r="K83" s="22"/>
      <c r="L83" s="23"/>
      <c r="M83" s="23"/>
      <c r="N83" s="24">
        <v>12894</v>
      </c>
      <c r="O83" s="25" t="e">
        <f t="shared" si="15"/>
        <v>#DIV/0!</v>
      </c>
      <c r="P83" s="26" t="e">
        <f t="shared" si="16"/>
        <v>#DIV/0!</v>
      </c>
      <c r="Q83" s="27" t="e">
        <f t="shared" si="17"/>
        <v>#DIV/0!</v>
      </c>
      <c r="R83" s="27" t="e">
        <f t="shared" si="18"/>
        <v>#DIV/0!</v>
      </c>
      <c r="S83" s="28"/>
    </row>
    <row r="84" spans="1:19" x14ac:dyDescent="0.3">
      <c r="A84" s="29"/>
      <c r="B84" s="18" t="s">
        <v>1534</v>
      </c>
      <c r="C84" s="19">
        <v>5</v>
      </c>
      <c r="D84" s="19">
        <v>10</v>
      </c>
      <c r="E84" s="20">
        <f t="shared" si="8"/>
        <v>50</v>
      </c>
      <c r="F84" s="20">
        <f t="shared" si="14"/>
        <v>600</v>
      </c>
      <c r="G84" s="19">
        <v>70</v>
      </c>
      <c r="H84" s="19">
        <v>530</v>
      </c>
      <c r="I84" s="21">
        <v>0.88329999999999997</v>
      </c>
      <c r="J84" s="21">
        <v>0.96450000000000002</v>
      </c>
      <c r="K84" s="22">
        <v>30388</v>
      </c>
      <c r="L84" s="23">
        <v>31506</v>
      </c>
      <c r="M84" s="23">
        <v>0</v>
      </c>
      <c r="N84" s="24">
        <f>SUM(N81:N83)</f>
        <v>33755.33</v>
      </c>
      <c r="O84" s="25">
        <f t="shared" si="15"/>
        <v>675.10660000000007</v>
      </c>
      <c r="P84" s="26">
        <f t="shared" si="16"/>
        <v>121.55200000000001</v>
      </c>
      <c r="Q84" s="27">
        <f t="shared" si="17"/>
        <v>3.0388000000000002</v>
      </c>
      <c r="R84" s="27">
        <f t="shared" si="18"/>
        <v>3375.5330000000004</v>
      </c>
      <c r="S84" s="28"/>
    </row>
    <row r="85" spans="1:19" x14ac:dyDescent="0.3">
      <c r="A85" s="29">
        <v>24</v>
      </c>
      <c r="B85" s="18" t="s">
        <v>1557</v>
      </c>
      <c r="C85" s="19"/>
      <c r="D85" s="19"/>
      <c r="E85" s="20">
        <f t="shared" si="8"/>
        <v>0</v>
      </c>
      <c r="F85" s="20">
        <f t="shared" si="14"/>
        <v>0</v>
      </c>
      <c r="G85" s="19"/>
      <c r="H85" s="19"/>
      <c r="I85" s="21"/>
      <c r="J85" s="21"/>
      <c r="K85" s="22"/>
      <c r="L85" s="23"/>
      <c r="M85" s="23"/>
      <c r="N85" s="24">
        <v>37423.300000000003</v>
      </c>
      <c r="O85" s="25" t="e">
        <f t="shared" si="15"/>
        <v>#DIV/0!</v>
      </c>
      <c r="P85" s="26" t="e">
        <f t="shared" si="16"/>
        <v>#DIV/0!</v>
      </c>
      <c r="Q85" s="27" t="e">
        <f t="shared" si="17"/>
        <v>#DIV/0!</v>
      </c>
      <c r="R85" s="27" t="e">
        <f t="shared" si="18"/>
        <v>#DIV/0!</v>
      </c>
      <c r="S85" s="28"/>
    </row>
    <row r="86" spans="1:19" x14ac:dyDescent="0.3">
      <c r="A86" s="29"/>
      <c r="B86" s="18" t="s">
        <v>1534</v>
      </c>
      <c r="C86" s="19">
        <v>4</v>
      </c>
      <c r="D86" s="19">
        <v>11</v>
      </c>
      <c r="E86" s="20">
        <f t="shared" si="8"/>
        <v>44</v>
      </c>
      <c r="F86" s="20">
        <f t="shared" si="14"/>
        <v>660</v>
      </c>
      <c r="G86" s="19">
        <v>100</v>
      </c>
      <c r="H86" s="19">
        <v>560</v>
      </c>
      <c r="I86" s="21">
        <v>0.84850000000000003</v>
      </c>
      <c r="J86" s="21">
        <v>0.95709999999999995</v>
      </c>
      <c r="K86" s="22">
        <v>37431</v>
      </c>
      <c r="L86" s="23">
        <v>39110</v>
      </c>
      <c r="M86" s="23">
        <v>30347</v>
      </c>
      <c r="N86" s="24">
        <f>SUM(N85)</f>
        <v>37423.300000000003</v>
      </c>
      <c r="O86" s="25">
        <f t="shared" si="15"/>
        <v>850.52954545454554</v>
      </c>
      <c r="P86" s="26">
        <f t="shared" si="16"/>
        <v>170.1409090909091</v>
      </c>
      <c r="Q86" s="27">
        <f t="shared" si="17"/>
        <v>3.4028181818181822</v>
      </c>
      <c r="R86" s="27">
        <f t="shared" si="18"/>
        <v>3402.1181818181822</v>
      </c>
      <c r="S86" s="28"/>
    </row>
    <row r="87" spans="1:19" x14ac:dyDescent="0.3">
      <c r="A87" s="29" t="s">
        <v>1562</v>
      </c>
      <c r="B87" s="18" t="s">
        <v>1563</v>
      </c>
      <c r="C87" s="19"/>
      <c r="D87" s="19"/>
      <c r="E87" s="20">
        <f t="shared" si="8"/>
        <v>0</v>
      </c>
      <c r="F87" s="20">
        <f t="shared" si="14"/>
        <v>0</v>
      </c>
      <c r="G87" s="19"/>
      <c r="H87" s="19"/>
      <c r="I87" s="21"/>
      <c r="J87" s="21"/>
      <c r="K87" s="22"/>
      <c r="L87" s="23"/>
      <c r="M87" s="23"/>
      <c r="N87" s="24">
        <v>9330.4</v>
      </c>
      <c r="O87" s="25" t="e">
        <f t="shared" si="15"/>
        <v>#DIV/0!</v>
      </c>
      <c r="P87" s="26" t="e">
        <f t="shared" si="16"/>
        <v>#DIV/0!</v>
      </c>
      <c r="Q87" s="27" t="e">
        <f t="shared" si="17"/>
        <v>#DIV/0!</v>
      </c>
      <c r="R87" s="27" t="e">
        <f t="shared" si="18"/>
        <v>#DIV/0!</v>
      </c>
      <c r="S87" s="28"/>
    </row>
    <row r="88" spans="1:19" x14ac:dyDescent="0.3">
      <c r="A88" s="29"/>
      <c r="B88" s="18" t="s">
        <v>1564</v>
      </c>
      <c r="C88" s="19"/>
      <c r="D88" s="19"/>
      <c r="E88" s="20">
        <f t="shared" si="8"/>
        <v>0</v>
      </c>
      <c r="F88" s="20">
        <f t="shared" si="14"/>
        <v>0</v>
      </c>
      <c r="G88" s="19"/>
      <c r="H88" s="19"/>
      <c r="I88" s="21"/>
      <c r="J88" s="21"/>
      <c r="K88" s="22"/>
      <c r="L88" s="23"/>
      <c r="M88" s="23"/>
      <c r="N88" s="24">
        <v>9617.92</v>
      </c>
      <c r="O88" s="25" t="e">
        <f t="shared" si="15"/>
        <v>#DIV/0!</v>
      </c>
      <c r="P88" s="26" t="e">
        <f t="shared" si="16"/>
        <v>#DIV/0!</v>
      </c>
      <c r="Q88" s="27" t="e">
        <f t="shared" si="17"/>
        <v>#DIV/0!</v>
      </c>
      <c r="R88" s="27" t="e">
        <f t="shared" si="18"/>
        <v>#DIV/0!</v>
      </c>
      <c r="S88" s="28"/>
    </row>
    <row r="89" spans="1:19" x14ac:dyDescent="0.3">
      <c r="A89" s="29"/>
      <c r="B89" s="18" t="s">
        <v>1534</v>
      </c>
      <c r="C89" s="19">
        <v>5</v>
      </c>
      <c r="D89" s="19">
        <v>10</v>
      </c>
      <c r="E89" s="20">
        <f t="shared" si="8"/>
        <v>50</v>
      </c>
      <c r="F89" s="20">
        <f t="shared" si="14"/>
        <v>600</v>
      </c>
      <c r="G89" s="19">
        <v>210</v>
      </c>
      <c r="H89" s="19">
        <v>390</v>
      </c>
      <c r="I89" s="21">
        <v>0.65</v>
      </c>
      <c r="J89" s="21">
        <v>0.91390000000000005</v>
      </c>
      <c r="K89" s="22">
        <v>25200</v>
      </c>
      <c r="L89" s="23">
        <v>27573</v>
      </c>
      <c r="M89" s="23">
        <v>0</v>
      </c>
      <c r="N89" s="24">
        <f>SUM(N87:N88)</f>
        <v>18948.32</v>
      </c>
      <c r="O89" s="25">
        <f t="shared" si="15"/>
        <v>378.96640000000002</v>
      </c>
      <c r="P89" s="26">
        <f t="shared" si="16"/>
        <v>100.8</v>
      </c>
      <c r="Q89" s="27">
        <f t="shared" si="17"/>
        <v>2.52</v>
      </c>
      <c r="R89" s="27">
        <f t="shared" si="18"/>
        <v>1894.8319999999999</v>
      </c>
      <c r="S89" s="28"/>
    </row>
    <row r="90" spans="1:19" x14ac:dyDescent="0.3">
      <c r="A90" s="29">
        <v>25</v>
      </c>
      <c r="B90" s="18" t="s">
        <v>1569</v>
      </c>
      <c r="C90" s="19"/>
      <c r="D90" s="19"/>
      <c r="E90" s="20">
        <f t="shared" si="8"/>
        <v>0</v>
      </c>
      <c r="F90" s="20">
        <f t="shared" si="14"/>
        <v>0</v>
      </c>
      <c r="G90" s="19"/>
      <c r="H90" s="19"/>
      <c r="I90" s="21"/>
      <c r="J90" s="21"/>
      <c r="K90" s="22"/>
      <c r="L90" s="23"/>
      <c r="M90" s="23"/>
      <c r="N90" s="24">
        <v>2050.88</v>
      </c>
      <c r="O90" s="25" t="e">
        <f>N90/E90</f>
        <v>#DIV/0!</v>
      </c>
      <c r="P90" s="26" t="e">
        <f>((K90*200000)/E90)/1000000</f>
        <v>#DIV/0!</v>
      </c>
      <c r="Q90" s="27" t="e">
        <f>(K90/D90)/1000</f>
        <v>#DIV/0!</v>
      </c>
      <c r="R90" s="27" t="e">
        <f>N90/D90</f>
        <v>#DIV/0!</v>
      </c>
      <c r="S90" s="28"/>
    </row>
    <row r="91" spans="1:19" x14ac:dyDescent="0.3">
      <c r="A91" s="29"/>
      <c r="B91" s="18" t="s">
        <v>1570</v>
      </c>
      <c r="C91" s="19"/>
      <c r="D91" s="19"/>
      <c r="E91" s="20">
        <f t="shared" si="8"/>
        <v>0</v>
      </c>
      <c r="F91" s="20">
        <f t="shared" si="14"/>
        <v>0</v>
      </c>
      <c r="G91" s="19"/>
      <c r="H91" s="19"/>
      <c r="I91" s="21"/>
      <c r="J91" s="21"/>
      <c r="K91" s="22"/>
      <c r="L91" s="23"/>
      <c r="M91" s="23"/>
      <c r="N91" s="24">
        <v>5103.8</v>
      </c>
      <c r="O91" s="25" t="e">
        <f t="shared" ref="O91:O138" si="19">N91/E91</f>
        <v>#DIV/0!</v>
      </c>
      <c r="P91" s="26" t="e">
        <f t="shared" ref="P91:P138" si="20">((K91*200000)/E91)/1000000</f>
        <v>#DIV/0!</v>
      </c>
      <c r="Q91" s="27" t="e">
        <f t="shared" ref="Q91:Q138" si="21">(K91/D91)/1000</f>
        <v>#DIV/0!</v>
      </c>
      <c r="R91" s="27" t="e">
        <f t="shared" ref="R91:R138" si="22">N91/D91</f>
        <v>#DIV/0!</v>
      </c>
      <c r="S91" s="28"/>
    </row>
    <row r="92" spans="1:19" x14ac:dyDescent="0.3">
      <c r="A92" s="29"/>
      <c r="B92" s="18" t="s">
        <v>1571</v>
      </c>
      <c r="C92" s="19"/>
      <c r="D92" s="19"/>
      <c r="E92" s="20">
        <f t="shared" si="8"/>
        <v>0</v>
      </c>
      <c r="F92" s="20">
        <f t="shared" si="14"/>
        <v>0</v>
      </c>
      <c r="G92" s="19"/>
      <c r="H92" s="19"/>
      <c r="I92" s="21"/>
      <c r="J92" s="21"/>
      <c r="K92" s="22"/>
      <c r="L92" s="23"/>
      <c r="M92" s="23"/>
      <c r="N92" s="24">
        <v>8259.0300000000007</v>
      </c>
      <c r="O92" s="25" t="e">
        <f t="shared" si="19"/>
        <v>#DIV/0!</v>
      </c>
      <c r="P92" s="26" t="e">
        <f t="shared" si="20"/>
        <v>#DIV/0!</v>
      </c>
      <c r="Q92" s="27" t="e">
        <f t="shared" si="21"/>
        <v>#DIV/0!</v>
      </c>
      <c r="R92" s="27" t="e">
        <f t="shared" si="22"/>
        <v>#DIV/0!</v>
      </c>
      <c r="S92" s="28"/>
    </row>
    <row r="93" spans="1:19" x14ac:dyDescent="0.3">
      <c r="A93" s="29"/>
      <c r="B93" s="18" t="s">
        <v>1572</v>
      </c>
      <c r="C93" s="19"/>
      <c r="D93" s="19"/>
      <c r="E93" s="20">
        <f t="shared" si="8"/>
        <v>0</v>
      </c>
      <c r="F93" s="20">
        <f t="shared" si="14"/>
        <v>0</v>
      </c>
      <c r="G93" s="19"/>
      <c r="H93" s="19"/>
      <c r="I93" s="21"/>
      <c r="J93" s="21"/>
      <c r="K93" s="22"/>
      <c r="L93" s="23"/>
      <c r="M93" s="23"/>
      <c r="N93" s="24">
        <v>3213.86</v>
      </c>
      <c r="O93" s="25" t="e">
        <f t="shared" si="19"/>
        <v>#DIV/0!</v>
      </c>
      <c r="P93" s="26" t="e">
        <f t="shared" si="20"/>
        <v>#DIV/0!</v>
      </c>
      <c r="Q93" s="27" t="e">
        <f t="shared" si="21"/>
        <v>#DIV/0!</v>
      </c>
      <c r="R93" s="27" t="e">
        <f t="shared" si="22"/>
        <v>#DIV/0!</v>
      </c>
      <c r="S93" s="28"/>
    </row>
    <row r="94" spans="1:19" x14ac:dyDescent="0.3">
      <c r="A94" s="29"/>
      <c r="B94" s="18" t="s">
        <v>184</v>
      </c>
      <c r="C94" s="19">
        <v>4</v>
      </c>
      <c r="D94" s="19">
        <v>11</v>
      </c>
      <c r="E94" s="20">
        <f t="shared" si="8"/>
        <v>44</v>
      </c>
      <c r="F94" s="20">
        <f t="shared" si="14"/>
        <v>660</v>
      </c>
      <c r="G94" s="19">
        <v>50</v>
      </c>
      <c r="H94" s="19">
        <v>610</v>
      </c>
      <c r="I94" s="21">
        <v>0.92420000000000002</v>
      </c>
      <c r="J94" s="21">
        <v>0.94989999999999997</v>
      </c>
      <c r="K94" s="22">
        <v>33045</v>
      </c>
      <c r="L94" s="23">
        <v>34790</v>
      </c>
      <c r="M94" s="23">
        <v>46632</v>
      </c>
      <c r="N94" s="24">
        <f>SUM(N90:N93)</f>
        <v>18627.57</v>
      </c>
      <c r="O94" s="25">
        <f t="shared" si="19"/>
        <v>423.35386363636366</v>
      </c>
      <c r="P94" s="26">
        <f t="shared" si="20"/>
        <v>150.20454545454547</v>
      </c>
      <c r="Q94" s="27">
        <f t="shared" si="21"/>
        <v>3.0040909090909089</v>
      </c>
      <c r="R94" s="27">
        <f t="shared" si="22"/>
        <v>1693.4154545454546</v>
      </c>
      <c r="S94" s="28"/>
    </row>
    <row r="95" spans="1:19" x14ac:dyDescent="0.3">
      <c r="A95" s="29" t="s">
        <v>1575</v>
      </c>
      <c r="B95" s="18" t="s">
        <v>1576</v>
      </c>
      <c r="C95" s="19"/>
      <c r="D95" s="19"/>
      <c r="E95" s="20">
        <f t="shared" si="8"/>
        <v>0</v>
      </c>
      <c r="F95" s="20">
        <f t="shared" si="14"/>
        <v>0</v>
      </c>
      <c r="G95" s="19"/>
      <c r="H95" s="19"/>
      <c r="I95" s="21"/>
      <c r="J95" s="21"/>
      <c r="K95" s="22"/>
      <c r="L95" s="23"/>
      <c r="M95" s="23"/>
      <c r="N95" s="24">
        <v>16889.86</v>
      </c>
      <c r="O95" s="25" t="e">
        <f t="shared" si="19"/>
        <v>#DIV/0!</v>
      </c>
      <c r="P95" s="26" t="e">
        <f t="shared" si="20"/>
        <v>#DIV/0!</v>
      </c>
      <c r="Q95" s="27" t="e">
        <f t="shared" si="21"/>
        <v>#DIV/0!</v>
      </c>
      <c r="R95" s="27" t="e">
        <f t="shared" si="22"/>
        <v>#DIV/0!</v>
      </c>
      <c r="S95" s="28"/>
    </row>
    <row r="96" spans="1:19" x14ac:dyDescent="0.3">
      <c r="A96" s="29"/>
      <c r="B96" s="18" t="s">
        <v>1577</v>
      </c>
      <c r="C96" s="19"/>
      <c r="D96" s="19"/>
      <c r="E96" s="20">
        <f t="shared" si="8"/>
        <v>0</v>
      </c>
      <c r="F96" s="20">
        <f t="shared" si="14"/>
        <v>0</v>
      </c>
      <c r="G96" s="19"/>
      <c r="H96" s="19"/>
      <c r="I96" s="21"/>
      <c r="J96" s="21"/>
      <c r="K96" s="22"/>
      <c r="L96" s="23"/>
      <c r="M96" s="23"/>
      <c r="N96" s="24">
        <v>922.2</v>
      </c>
      <c r="O96" s="25" t="e">
        <f t="shared" si="19"/>
        <v>#DIV/0!</v>
      </c>
      <c r="P96" s="26" t="e">
        <f t="shared" si="20"/>
        <v>#DIV/0!</v>
      </c>
      <c r="Q96" s="27" t="e">
        <f t="shared" si="21"/>
        <v>#DIV/0!</v>
      </c>
      <c r="R96" s="27" t="e">
        <f t="shared" si="22"/>
        <v>#DIV/0!</v>
      </c>
      <c r="S96" s="28"/>
    </row>
    <row r="97" spans="1:19" x14ac:dyDescent="0.3">
      <c r="A97" s="29"/>
      <c r="B97" s="18" t="s">
        <v>61</v>
      </c>
      <c r="C97" s="19">
        <v>5</v>
      </c>
      <c r="D97" s="19">
        <v>10</v>
      </c>
      <c r="E97" s="20">
        <f t="shared" si="8"/>
        <v>50</v>
      </c>
      <c r="F97" s="20">
        <f t="shared" si="14"/>
        <v>600</v>
      </c>
      <c r="G97" s="19">
        <v>190</v>
      </c>
      <c r="H97" s="19">
        <v>410</v>
      </c>
      <c r="I97" s="21">
        <v>0.68330000000000002</v>
      </c>
      <c r="J97" s="21">
        <v>0.95369999999999999</v>
      </c>
      <c r="K97" s="22">
        <v>30940</v>
      </c>
      <c r="L97" s="23">
        <v>32443</v>
      </c>
      <c r="M97" s="23">
        <v>0</v>
      </c>
      <c r="N97" s="24">
        <f>SUM(N95:N96)</f>
        <v>17812.060000000001</v>
      </c>
      <c r="O97" s="25">
        <f t="shared" si="19"/>
        <v>356.24120000000005</v>
      </c>
      <c r="P97" s="26">
        <f t="shared" si="20"/>
        <v>123.76</v>
      </c>
      <c r="Q97" s="27">
        <f t="shared" si="21"/>
        <v>3.0939999999999999</v>
      </c>
      <c r="R97" s="27">
        <f t="shared" si="22"/>
        <v>1781.2060000000001</v>
      </c>
      <c r="S97" s="28"/>
    </row>
    <row r="98" spans="1:19" x14ac:dyDescent="0.3">
      <c r="A98" s="29">
        <v>26</v>
      </c>
      <c r="B98" s="18" t="s">
        <v>1577</v>
      </c>
      <c r="C98" s="19"/>
      <c r="D98" s="19"/>
      <c r="E98" s="20">
        <f t="shared" si="8"/>
        <v>0</v>
      </c>
      <c r="F98" s="20">
        <f t="shared" si="14"/>
        <v>0</v>
      </c>
      <c r="G98" s="19"/>
      <c r="H98" s="19"/>
      <c r="I98" s="21"/>
      <c r="J98" s="21"/>
      <c r="K98" s="22"/>
      <c r="L98" s="23"/>
      <c r="M98" s="23"/>
      <c r="N98" s="24">
        <v>30502.560000000001</v>
      </c>
      <c r="O98" s="25" t="e">
        <f t="shared" si="19"/>
        <v>#DIV/0!</v>
      </c>
      <c r="P98" s="26" t="e">
        <f t="shared" si="20"/>
        <v>#DIV/0!</v>
      </c>
      <c r="Q98" s="27" t="e">
        <f t="shared" si="21"/>
        <v>#DIV/0!</v>
      </c>
      <c r="R98" s="27" t="e">
        <f t="shared" si="22"/>
        <v>#DIV/0!</v>
      </c>
      <c r="S98" s="28"/>
    </row>
    <row r="99" spans="1:19" x14ac:dyDescent="0.3">
      <c r="A99" s="29"/>
      <c r="B99" s="18" t="s">
        <v>1581</v>
      </c>
      <c r="C99" s="19"/>
      <c r="D99" s="19"/>
      <c r="E99" s="20">
        <f t="shared" si="8"/>
        <v>0</v>
      </c>
      <c r="F99" s="20">
        <f t="shared" si="14"/>
        <v>0</v>
      </c>
      <c r="G99" s="19"/>
      <c r="H99" s="19"/>
      <c r="I99" s="21"/>
      <c r="J99" s="21"/>
      <c r="K99" s="22"/>
      <c r="L99" s="23"/>
      <c r="M99" s="23"/>
      <c r="N99" s="24">
        <v>5364.24</v>
      </c>
      <c r="O99" s="25" t="e">
        <f t="shared" si="19"/>
        <v>#DIV/0!</v>
      </c>
      <c r="P99" s="26" t="e">
        <f t="shared" si="20"/>
        <v>#DIV/0!</v>
      </c>
      <c r="Q99" s="27" t="e">
        <f t="shared" si="21"/>
        <v>#DIV/0!</v>
      </c>
      <c r="R99" s="27" t="e">
        <f t="shared" si="22"/>
        <v>#DIV/0!</v>
      </c>
      <c r="S99" s="28"/>
    </row>
    <row r="100" spans="1:19" x14ac:dyDescent="0.3">
      <c r="A100" s="29"/>
      <c r="B100" s="18" t="s">
        <v>61</v>
      </c>
      <c r="C100" s="19">
        <v>4</v>
      </c>
      <c r="D100" s="19">
        <v>11</v>
      </c>
      <c r="E100" s="20">
        <f t="shared" si="8"/>
        <v>44</v>
      </c>
      <c r="F100" s="20">
        <f t="shared" si="14"/>
        <v>660</v>
      </c>
      <c r="G100" s="19">
        <v>110</v>
      </c>
      <c r="H100" s="19">
        <v>550</v>
      </c>
      <c r="I100" s="21">
        <v>0.83330000000000004</v>
      </c>
      <c r="J100" s="21">
        <v>0.95030000000000003</v>
      </c>
      <c r="K100" s="22">
        <v>23096</v>
      </c>
      <c r="L100" s="23">
        <v>24304</v>
      </c>
      <c r="M100" s="23">
        <v>20287</v>
      </c>
      <c r="N100" s="24">
        <f>SUM(N98:N99)</f>
        <v>35866.800000000003</v>
      </c>
      <c r="O100" s="25">
        <f t="shared" si="19"/>
        <v>815.15454545454554</v>
      </c>
      <c r="P100" s="26">
        <f t="shared" si="20"/>
        <v>104.98181818181818</v>
      </c>
      <c r="Q100" s="27">
        <f t="shared" si="21"/>
        <v>2.0996363636363635</v>
      </c>
      <c r="R100" s="27">
        <f t="shared" si="22"/>
        <v>3260.6181818181822</v>
      </c>
      <c r="S100" s="28"/>
    </row>
    <row r="101" spans="1:19" x14ac:dyDescent="0.3">
      <c r="A101" s="29" t="s">
        <v>1584</v>
      </c>
      <c r="B101" s="18" t="s">
        <v>1581</v>
      </c>
      <c r="C101" s="19"/>
      <c r="D101" s="19"/>
      <c r="E101" s="20">
        <f t="shared" si="8"/>
        <v>0</v>
      </c>
      <c r="F101" s="20">
        <f t="shared" si="14"/>
        <v>0</v>
      </c>
      <c r="G101" s="19"/>
      <c r="H101" s="19"/>
      <c r="I101" s="21"/>
      <c r="J101" s="21"/>
      <c r="K101" s="22"/>
      <c r="L101" s="23"/>
      <c r="M101" s="23"/>
      <c r="N101" s="24">
        <v>28780.26</v>
      </c>
      <c r="O101" s="25" t="e">
        <f t="shared" si="19"/>
        <v>#DIV/0!</v>
      </c>
      <c r="P101" s="26" t="e">
        <f t="shared" si="20"/>
        <v>#DIV/0!</v>
      </c>
      <c r="Q101" s="27" t="e">
        <f t="shared" si="21"/>
        <v>#DIV/0!</v>
      </c>
      <c r="R101" s="27" t="e">
        <f t="shared" si="22"/>
        <v>#DIV/0!</v>
      </c>
      <c r="S101" s="28"/>
    </row>
    <row r="102" spans="1:19" x14ac:dyDescent="0.3">
      <c r="A102" s="29"/>
      <c r="B102" s="18" t="s">
        <v>61</v>
      </c>
      <c r="C102" s="19">
        <v>5</v>
      </c>
      <c r="D102" s="19">
        <v>10</v>
      </c>
      <c r="E102" s="20">
        <f t="shared" si="8"/>
        <v>50</v>
      </c>
      <c r="F102" s="20">
        <f t="shared" si="14"/>
        <v>600</v>
      </c>
      <c r="G102" s="19">
        <v>80</v>
      </c>
      <c r="H102" s="19">
        <v>520</v>
      </c>
      <c r="I102" s="21">
        <v>0.86670000000000003</v>
      </c>
      <c r="J102" s="21">
        <v>0.92190000000000005</v>
      </c>
      <c r="K102" s="22">
        <v>25444</v>
      </c>
      <c r="L102" s="23">
        <v>27598</v>
      </c>
      <c r="M102" s="23">
        <v>0</v>
      </c>
      <c r="N102" s="24">
        <f>SUM(N101)</f>
        <v>28780.26</v>
      </c>
      <c r="O102" s="25">
        <f t="shared" si="19"/>
        <v>575.60519999999997</v>
      </c>
      <c r="P102" s="26">
        <f t="shared" si="20"/>
        <v>101.776</v>
      </c>
      <c r="Q102" s="27">
        <f t="shared" si="21"/>
        <v>2.5444</v>
      </c>
      <c r="R102" s="27">
        <f t="shared" si="22"/>
        <v>2878.0259999999998</v>
      </c>
      <c r="S102" s="28"/>
    </row>
    <row r="103" spans="1:19" x14ac:dyDescent="0.3">
      <c r="A103" s="29">
        <v>27</v>
      </c>
      <c r="B103" s="18" t="s">
        <v>1581</v>
      </c>
      <c r="C103" s="19"/>
      <c r="D103" s="19"/>
      <c r="E103" s="20">
        <f t="shared" si="8"/>
        <v>0</v>
      </c>
      <c r="F103" s="20">
        <f t="shared" si="14"/>
        <v>0</v>
      </c>
      <c r="G103" s="19"/>
      <c r="H103" s="19"/>
      <c r="I103" s="21"/>
      <c r="J103" s="21"/>
      <c r="K103" s="22"/>
      <c r="L103" s="23"/>
      <c r="M103" s="23"/>
      <c r="N103" s="24">
        <v>27544.26</v>
      </c>
      <c r="O103" s="25" t="e">
        <f t="shared" si="19"/>
        <v>#DIV/0!</v>
      </c>
      <c r="P103" s="26" t="e">
        <f t="shared" si="20"/>
        <v>#DIV/0!</v>
      </c>
      <c r="Q103" s="27" t="e">
        <f t="shared" si="21"/>
        <v>#DIV/0!</v>
      </c>
      <c r="R103" s="27" t="e">
        <f t="shared" si="22"/>
        <v>#DIV/0!</v>
      </c>
      <c r="S103" s="28"/>
    </row>
    <row r="104" spans="1:19" x14ac:dyDescent="0.3">
      <c r="A104" s="29"/>
      <c r="B104" s="18" t="s">
        <v>61</v>
      </c>
      <c r="C104" s="19">
        <v>4</v>
      </c>
      <c r="D104" s="19">
        <v>11</v>
      </c>
      <c r="E104" s="20">
        <f t="shared" si="8"/>
        <v>44</v>
      </c>
      <c r="F104" s="20">
        <f t="shared" si="14"/>
        <v>660</v>
      </c>
      <c r="G104" s="19">
        <v>40</v>
      </c>
      <c r="H104" s="19">
        <v>620</v>
      </c>
      <c r="I104" s="21">
        <v>0.93940000000000001</v>
      </c>
      <c r="J104" s="21">
        <v>0.94750000000000001</v>
      </c>
      <c r="K104" s="22">
        <v>24351</v>
      </c>
      <c r="L104" s="23">
        <v>25699</v>
      </c>
      <c r="M104" s="23">
        <v>22500</v>
      </c>
      <c r="N104" s="24">
        <f>SUM(N103)</f>
        <v>27544.26</v>
      </c>
      <c r="O104" s="25">
        <f t="shared" si="19"/>
        <v>626.00590909090909</v>
      </c>
      <c r="P104" s="26">
        <f t="shared" si="20"/>
        <v>110.68636363636364</v>
      </c>
      <c r="Q104" s="27">
        <f t="shared" si="21"/>
        <v>2.2137272727272723</v>
      </c>
      <c r="R104" s="27">
        <f t="shared" si="22"/>
        <v>2504.0236363636363</v>
      </c>
      <c r="S104" s="28"/>
    </row>
    <row r="105" spans="1:19" x14ac:dyDescent="0.3">
      <c r="A105" s="29" t="s">
        <v>1589</v>
      </c>
      <c r="B105" s="18" t="s">
        <v>1581</v>
      </c>
      <c r="C105" s="19"/>
      <c r="D105" s="19"/>
      <c r="E105" s="20">
        <f t="shared" si="8"/>
        <v>0</v>
      </c>
      <c r="F105" s="20">
        <f t="shared" si="14"/>
        <v>0</v>
      </c>
      <c r="G105" s="19"/>
      <c r="H105" s="19"/>
      <c r="I105" s="21"/>
      <c r="J105" s="21"/>
      <c r="K105" s="22"/>
      <c r="L105" s="23"/>
      <c r="M105" s="23"/>
      <c r="N105" s="24">
        <v>25251.48</v>
      </c>
      <c r="O105" s="25" t="e">
        <f t="shared" si="19"/>
        <v>#DIV/0!</v>
      </c>
      <c r="P105" s="26" t="e">
        <f t="shared" si="20"/>
        <v>#DIV/0!</v>
      </c>
      <c r="Q105" s="27" t="e">
        <f t="shared" si="21"/>
        <v>#DIV/0!</v>
      </c>
      <c r="R105" s="27" t="e">
        <f t="shared" si="22"/>
        <v>#DIV/0!</v>
      </c>
      <c r="S105" s="28"/>
    </row>
    <row r="106" spans="1:19" x14ac:dyDescent="0.3">
      <c r="A106" s="29"/>
      <c r="B106" s="18" t="s">
        <v>61</v>
      </c>
      <c r="C106" s="19">
        <v>5</v>
      </c>
      <c r="D106" s="19">
        <v>10</v>
      </c>
      <c r="E106" s="20">
        <f t="shared" si="8"/>
        <v>50</v>
      </c>
      <c r="F106" s="20">
        <f t="shared" si="14"/>
        <v>600</v>
      </c>
      <c r="G106" s="19">
        <v>150</v>
      </c>
      <c r="H106" s="19">
        <v>450</v>
      </c>
      <c r="I106" s="21">
        <v>0.75</v>
      </c>
      <c r="J106" s="21">
        <v>0.93930000000000002</v>
      </c>
      <c r="K106" s="22">
        <v>22324</v>
      </c>
      <c r="L106" s="23">
        <v>23767</v>
      </c>
      <c r="M106" s="23">
        <v>0</v>
      </c>
      <c r="N106" s="24">
        <f>SUM(N105)</f>
        <v>25251.48</v>
      </c>
      <c r="O106" s="25">
        <f t="shared" si="19"/>
        <v>505.02960000000002</v>
      </c>
      <c r="P106" s="26">
        <f t="shared" si="20"/>
        <v>89.296000000000006</v>
      </c>
      <c r="Q106" s="27">
        <f t="shared" si="21"/>
        <v>2.2324000000000002</v>
      </c>
      <c r="R106" s="27">
        <f t="shared" si="22"/>
        <v>2525.1480000000001</v>
      </c>
      <c r="S106" s="28"/>
    </row>
    <row r="107" spans="1:19" x14ac:dyDescent="0.3">
      <c r="A107" s="29">
        <v>30</v>
      </c>
      <c r="B107" s="18" t="s">
        <v>1591</v>
      </c>
      <c r="C107" s="19"/>
      <c r="D107" s="19"/>
      <c r="E107" s="20">
        <f t="shared" si="8"/>
        <v>0</v>
      </c>
      <c r="F107" s="20">
        <f t="shared" si="14"/>
        <v>0</v>
      </c>
      <c r="G107" s="19"/>
      <c r="H107" s="19"/>
      <c r="I107" s="21"/>
      <c r="J107" s="21"/>
      <c r="K107" s="22"/>
      <c r="L107" s="23"/>
      <c r="M107" s="23"/>
      <c r="N107" s="24">
        <v>17025.080000000002</v>
      </c>
      <c r="O107" s="25" t="e">
        <f t="shared" si="19"/>
        <v>#DIV/0!</v>
      </c>
      <c r="P107" s="26" t="e">
        <f t="shared" si="20"/>
        <v>#DIV/0!</v>
      </c>
      <c r="Q107" s="27" t="e">
        <f t="shared" si="21"/>
        <v>#DIV/0!</v>
      </c>
      <c r="R107" s="27" t="e">
        <f t="shared" si="22"/>
        <v>#DIV/0!</v>
      </c>
      <c r="S107" s="28"/>
    </row>
    <row r="108" spans="1:19" x14ac:dyDescent="0.3">
      <c r="A108" s="29"/>
      <c r="B108" s="18" t="s">
        <v>1592</v>
      </c>
      <c r="C108" s="19"/>
      <c r="D108" s="19"/>
      <c r="E108" s="20">
        <f t="shared" si="8"/>
        <v>0</v>
      </c>
      <c r="F108" s="20">
        <f t="shared" si="14"/>
        <v>0</v>
      </c>
      <c r="G108" s="19"/>
      <c r="H108" s="19"/>
      <c r="I108" s="21"/>
      <c r="J108" s="21"/>
      <c r="K108" s="22"/>
      <c r="L108" s="23"/>
      <c r="M108" s="23"/>
      <c r="N108" s="24">
        <v>10890</v>
      </c>
      <c r="O108" s="25" t="e">
        <f t="shared" si="19"/>
        <v>#DIV/0!</v>
      </c>
      <c r="P108" s="26" t="e">
        <f t="shared" si="20"/>
        <v>#DIV/0!</v>
      </c>
      <c r="Q108" s="27" t="e">
        <f t="shared" si="21"/>
        <v>#DIV/0!</v>
      </c>
      <c r="R108" s="27" t="e">
        <f t="shared" si="22"/>
        <v>#DIV/0!</v>
      </c>
      <c r="S108" s="28"/>
    </row>
    <row r="109" spans="1:19" x14ac:dyDescent="0.3">
      <c r="A109" s="29"/>
      <c r="B109" s="18" t="s">
        <v>1593</v>
      </c>
      <c r="C109" s="19">
        <v>5</v>
      </c>
      <c r="D109" s="19">
        <v>11</v>
      </c>
      <c r="E109" s="20">
        <f t="shared" si="8"/>
        <v>55</v>
      </c>
      <c r="F109" s="20">
        <f t="shared" si="14"/>
        <v>660</v>
      </c>
      <c r="G109" s="19">
        <v>170</v>
      </c>
      <c r="H109" s="19">
        <v>490</v>
      </c>
      <c r="I109" s="21">
        <v>0.74239999999999995</v>
      </c>
      <c r="J109" s="21">
        <v>0.85640000000000005</v>
      </c>
      <c r="K109" s="22">
        <v>16538</v>
      </c>
      <c r="L109" s="23">
        <v>19312</v>
      </c>
      <c r="M109" s="23">
        <v>29140</v>
      </c>
      <c r="N109" s="24">
        <f>SUM(N107:N108)</f>
        <v>27915.08</v>
      </c>
      <c r="O109" s="25">
        <f t="shared" si="19"/>
        <v>507.54690909090914</v>
      </c>
      <c r="P109" s="26">
        <f t="shared" si="20"/>
        <v>60.13818181818182</v>
      </c>
      <c r="Q109" s="27">
        <f t="shared" si="21"/>
        <v>1.5034545454545456</v>
      </c>
      <c r="R109" s="27">
        <f t="shared" si="22"/>
        <v>2537.7345454545457</v>
      </c>
      <c r="S109" s="28"/>
    </row>
    <row r="110" spans="1:19" x14ac:dyDescent="0.3">
      <c r="A110" s="29" t="s">
        <v>1595</v>
      </c>
      <c r="B110" s="18" t="s">
        <v>1592</v>
      </c>
      <c r="C110" s="19"/>
      <c r="D110" s="19"/>
      <c r="E110" s="20">
        <f t="shared" si="8"/>
        <v>0</v>
      </c>
      <c r="F110" s="20">
        <f t="shared" si="14"/>
        <v>0</v>
      </c>
      <c r="G110" s="19"/>
      <c r="H110" s="19"/>
      <c r="I110" s="21"/>
      <c r="J110" s="21"/>
      <c r="K110" s="22"/>
      <c r="L110" s="23"/>
      <c r="M110" s="23"/>
      <c r="N110" s="24">
        <v>32670</v>
      </c>
      <c r="O110" s="25" t="e">
        <f t="shared" si="19"/>
        <v>#DIV/0!</v>
      </c>
      <c r="P110" s="26" t="e">
        <f t="shared" si="20"/>
        <v>#DIV/0!</v>
      </c>
      <c r="Q110" s="27" t="e">
        <f t="shared" si="21"/>
        <v>#DIV/0!</v>
      </c>
      <c r="R110" s="27" t="e">
        <f t="shared" si="22"/>
        <v>#DIV/0!</v>
      </c>
      <c r="S110" s="28"/>
    </row>
    <row r="111" spans="1:19" x14ac:dyDescent="0.3">
      <c r="A111" s="29"/>
      <c r="B111" s="18" t="s">
        <v>1596</v>
      </c>
      <c r="C111" s="19"/>
      <c r="D111" s="19"/>
      <c r="E111" s="20">
        <f t="shared" si="8"/>
        <v>0</v>
      </c>
      <c r="F111" s="20">
        <f t="shared" si="14"/>
        <v>0</v>
      </c>
      <c r="G111" s="19"/>
      <c r="H111" s="19"/>
      <c r="I111" s="21"/>
      <c r="J111" s="21"/>
      <c r="K111" s="22"/>
      <c r="L111" s="23"/>
      <c r="M111" s="23"/>
      <c r="N111" s="24">
        <v>9332.7999999999993</v>
      </c>
      <c r="O111" s="25" t="e">
        <f t="shared" si="19"/>
        <v>#DIV/0!</v>
      </c>
      <c r="P111" s="26" t="e">
        <f t="shared" si="20"/>
        <v>#DIV/0!</v>
      </c>
      <c r="Q111" s="27" t="e">
        <f t="shared" si="21"/>
        <v>#DIV/0!</v>
      </c>
      <c r="R111" s="27" t="e">
        <f t="shared" si="22"/>
        <v>#DIV/0!</v>
      </c>
      <c r="S111" s="28"/>
    </row>
    <row r="112" spans="1:19" x14ac:dyDescent="0.3">
      <c r="A112" s="29"/>
      <c r="B112" s="18" t="s">
        <v>61</v>
      </c>
      <c r="C112" s="19">
        <v>4</v>
      </c>
      <c r="D112" s="19">
        <v>10</v>
      </c>
      <c r="E112" s="20">
        <f t="shared" si="8"/>
        <v>40</v>
      </c>
      <c r="F112" s="20">
        <f t="shared" si="14"/>
        <v>600</v>
      </c>
      <c r="G112" s="19">
        <v>50</v>
      </c>
      <c r="H112" s="19">
        <v>550</v>
      </c>
      <c r="I112" s="21">
        <v>0.91669999999999996</v>
      </c>
      <c r="J112" s="21">
        <v>0.99319999999999997</v>
      </c>
      <c r="K112" s="22">
        <v>15589</v>
      </c>
      <c r="L112" s="23">
        <v>15696</v>
      </c>
      <c r="M112" s="23">
        <v>0</v>
      </c>
      <c r="N112" s="24">
        <f>SUM(N110:N111)</f>
        <v>42002.8</v>
      </c>
      <c r="O112" s="25">
        <f t="shared" si="19"/>
        <v>1050.0700000000002</v>
      </c>
      <c r="P112" s="26">
        <f t="shared" si="20"/>
        <v>77.944999999999993</v>
      </c>
      <c r="Q112" s="27">
        <f t="shared" si="21"/>
        <v>1.5589000000000002</v>
      </c>
      <c r="R112" s="27">
        <f t="shared" si="22"/>
        <v>4200.2800000000007</v>
      </c>
      <c r="S112" s="28"/>
    </row>
    <row r="113" spans="1:19" x14ac:dyDescent="0.3">
      <c r="A113" s="29">
        <v>31</v>
      </c>
      <c r="B113" s="18" t="s">
        <v>1598</v>
      </c>
      <c r="C113" s="19"/>
      <c r="D113" s="19"/>
      <c r="E113" s="20">
        <f t="shared" si="8"/>
        <v>0</v>
      </c>
      <c r="F113" s="20">
        <f t="shared" si="14"/>
        <v>0</v>
      </c>
      <c r="G113" s="19"/>
      <c r="H113" s="19"/>
      <c r="I113" s="21"/>
      <c r="J113" s="21"/>
      <c r="K113" s="22"/>
      <c r="L113" s="23"/>
      <c r="M113" s="23"/>
      <c r="N113" s="24">
        <v>16412.22</v>
      </c>
      <c r="O113" s="25" t="e">
        <f t="shared" si="19"/>
        <v>#DIV/0!</v>
      </c>
      <c r="P113" s="26" t="e">
        <f t="shared" si="20"/>
        <v>#DIV/0!</v>
      </c>
      <c r="Q113" s="27" t="e">
        <f t="shared" si="21"/>
        <v>#DIV/0!</v>
      </c>
      <c r="R113" s="27" t="e">
        <f t="shared" si="22"/>
        <v>#DIV/0!</v>
      </c>
      <c r="S113" s="28"/>
    </row>
    <row r="114" spans="1:19" x14ac:dyDescent="0.3">
      <c r="A114" s="29"/>
      <c r="B114" s="18" t="s">
        <v>1599</v>
      </c>
      <c r="C114" s="19"/>
      <c r="D114" s="19"/>
      <c r="E114" s="20">
        <f t="shared" si="8"/>
        <v>0</v>
      </c>
      <c r="F114" s="20">
        <f t="shared" si="14"/>
        <v>0</v>
      </c>
      <c r="G114" s="19"/>
      <c r="H114" s="19"/>
      <c r="I114" s="21"/>
      <c r="J114" s="21"/>
      <c r="K114" s="22"/>
      <c r="L114" s="23"/>
      <c r="M114" s="23"/>
      <c r="N114" s="24">
        <v>9674.7000000000007</v>
      </c>
      <c r="O114" s="25" t="e">
        <f t="shared" si="19"/>
        <v>#DIV/0!</v>
      </c>
      <c r="P114" s="26" t="e">
        <f t="shared" si="20"/>
        <v>#DIV/0!</v>
      </c>
      <c r="Q114" s="27" t="e">
        <f t="shared" si="21"/>
        <v>#DIV/0!</v>
      </c>
      <c r="R114" s="27" t="e">
        <f t="shared" si="22"/>
        <v>#DIV/0!</v>
      </c>
      <c r="S114" s="28"/>
    </row>
    <row r="115" spans="1:19" x14ac:dyDescent="0.3">
      <c r="A115" s="29"/>
      <c r="B115" s="18" t="s">
        <v>1600</v>
      </c>
      <c r="C115" s="19"/>
      <c r="D115" s="19"/>
      <c r="E115" s="20">
        <f t="shared" si="8"/>
        <v>0</v>
      </c>
      <c r="F115" s="20">
        <f t="shared" si="14"/>
        <v>0</v>
      </c>
      <c r="G115" s="19"/>
      <c r="H115" s="19"/>
      <c r="I115" s="21"/>
      <c r="J115" s="21"/>
      <c r="K115" s="22"/>
      <c r="L115" s="23"/>
      <c r="M115" s="23"/>
      <c r="N115" s="24">
        <v>9553.32</v>
      </c>
      <c r="O115" s="25" t="e">
        <f t="shared" si="19"/>
        <v>#DIV/0!</v>
      </c>
      <c r="P115" s="26" t="e">
        <f t="shared" si="20"/>
        <v>#DIV/0!</v>
      </c>
      <c r="Q115" s="27" t="e">
        <f t="shared" si="21"/>
        <v>#DIV/0!</v>
      </c>
      <c r="R115" s="27" t="e">
        <f t="shared" si="22"/>
        <v>#DIV/0!</v>
      </c>
      <c r="S115" s="28"/>
    </row>
    <row r="116" spans="1:19" x14ac:dyDescent="0.3">
      <c r="A116" s="29"/>
      <c r="B116" s="18" t="s">
        <v>1601</v>
      </c>
      <c r="C116" s="19"/>
      <c r="D116" s="19"/>
      <c r="E116" s="20">
        <f t="shared" si="8"/>
        <v>0</v>
      </c>
      <c r="F116" s="20">
        <f t="shared" si="14"/>
        <v>0</v>
      </c>
      <c r="G116" s="19"/>
      <c r="H116" s="19"/>
      <c r="I116" s="21"/>
      <c r="J116" s="21"/>
      <c r="K116" s="22"/>
      <c r="L116" s="23"/>
      <c r="M116" s="23"/>
      <c r="N116" s="24">
        <v>1544.7</v>
      </c>
      <c r="O116" s="25" t="e">
        <f t="shared" si="19"/>
        <v>#DIV/0!</v>
      </c>
      <c r="P116" s="26" t="e">
        <f t="shared" si="20"/>
        <v>#DIV/0!</v>
      </c>
      <c r="Q116" s="27" t="e">
        <f t="shared" si="21"/>
        <v>#DIV/0!</v>
      </c>
      <c r="R116" s="27" t="e">
        <f t="shared" si="22"/>
        <v>#DIV/0!</v>
      </c>
      <c r="S116" s="28"/>
    </row>
    <row r="117" spans="1:19" x14ac:dyDescent="0.3">
      <c r="A117" s="29"/>
      <c r="B117" s="18" t="s">
        <v>61</v>
      </c>
      <c r="C117" s="19">
        <v>5</v>
      </c>
      <c r="D117" s="19">
        <v>11</v>
      </c>
      <c r="E117" s="20">
        <f t="shared" si="8"/>
        <v>55</v>
      </c>
      <c r="F117" s="20">
        <f t="shared" si="14"/>
        <v>660</v>
      </c>
      <c r="G117" s="19">
        <v>120</v>
      </c>
      <c r="H117" s="19">
        <v>540</v>
      </c>
      <c r="I117" s="21">
        <v>0.81820000000000004</v>
      </c>
      <c r="J117" s="21">
        <v>0.9274</v>
      </c>
      <c r="K117" s="22">
        <v>19223</v>
      </c>
      <c r="L117" s="23">
        <v>20728</v>
      </c>
      <c r="M117" s="23">
        <v>18505</v>
      </c>
      <c r="N117" s="24">
        <f>SUM(N113:N116)</f>
        <v>37184.94</v>
      </c>
      <c r="O117" s="25">
        <f t="shared" si="19"/>
        <v>676.08981818181826</v>
      </c>
      <c r="P117" s="26">
        <f t="shared" si="20"/>
        <v>69.901818181818186</v>
      </c>
      <c r="Q117" s="27">
        <f t="shared" si="21"/>
        <v>1.7475454545454545</v>
      </c>
      <c r="R117" s="27">
        <f t="shared" si="22"/>
        <v>3380.449090909091</v>
      </c>
      <c r="S117" s="28"/>
    </row>
    <row r="118" spans="1:19" x14ac:dyDescent="0.3">
      <c r="A118" s="29" t="s">
        <v>1606</v>
      </c>
      <c r="B118" s="18" t="s">
        <v>1607</v>
      </c>
      <c r="C118" s="19"/>
      <c r="D118" s="19"/>
      <c r="E118" s="20">
        <f t="shared" si="8"/>
        <v>0</v>
      </c>
      <c r="F118" s="20">
        <f t="shared" si="14"/>
        <v>0</v>
      </c>
      <c r="G118" s="19"/>
      <c r="H118" s="19"/>
      <c r="I118" s="21"/>
      <c r="J118" s="21"/>
      <c r="K118" s="22"/>
      <c r="L118" s="23"/>
      <c r="M118" s="23"/>
      <c r="N118" s="24">
        <v>30552</v>
      </c>
      <c r="O118" s="25" t="e">
        <f t="shared" si="19"/>
        <v>#DIV/0!</v>
      </c>
      <c r="P118" s="26" t="e">
        <f t="shared" si="20"/>
        <v>#DIV/0!</v>
      </c>
      <c r="Q118" s="27" t="e">
        <f t="shared" si="21"/>
        <v>#DIV/0!</v>
      </c>
      <c r="R118" s="27" t="e">
        <f t="shared" si="22"/>
        <v>#DIV/0!</v>
      </c>
      <c r="S118" s="28"/>
    </row>
    <row r="119" spans="1:19" x14ac:dyDescent="0.3">
      <c r="A119" s="29"/>
      <c r="B119" s="18" t="s">
        <v>1608</v>
      </c>
      <c r="C119" s="19">
        <v>4</v>
      </c>
      <c r="D119" s="19">
        <v>10</v>
      </c>
      <c r="E119" s="20">
        <f t="shared" si="8"/>
        <v>40</v>
      </c>
      <c r="F119" s="20">
        <f t="shared" si="14"/>
        <v>600</v>
      </c>
      <c r="G119" s="19">
        <v>100</v>
      </c>
      <c r="H119" s="19">
        <v>500</v>
      </c>
      <c r="I119" s="21">
        <v>0.83330000000000004</v>
      </c>
      <c r="J119" s="21">
        <v>0.96640000000000004</v>
      </c>
      <c r="K119" s="22">
        <v>23393</v>
      </c>
      <c r="L119" s="23">
        <v>24206</v>
      </c>
      <c r="M119" s="23">
        <v>0</v>
      </c>
      <c r="N119" s="24">
        <f>SUM(N118)</f>
        <v>30552</v>
      </c>
      <c r="O119" s="25">
        <f t="shared" si="19"/>
        <v>763.8</v>
      </c>
      <c r="P119" s="26">
        <f t="shared" si="20"/>
        <v>116.965</v>
      </c>
      <c r="Q119" s="27">
        <f t="shared" si="21"/>
        <v>2.3393000000000002</v>
      </c>
      <c r="R119" s="27">
        <f t="shared" si="22"/>
        <v>3055.2</v>
      </c>
      <c r="S119" s="28"/>
    </row>
    <row r="120" spans="1:19" x14ac:dyDescent="0.3">
      <c r="A120" s="29"/>
      <c r="B120" s="18"/>
      <c r="C120" s="19"/>
      <c r="D120" s="19"/>
      <c r="E120" s="20">
        <f t="shared" si="8"/>
        <v>0</v>
      </c>
      <c r="F120" s="20">
        <f t="shared" si="14"/>
        <v>0</v>
      </c>
      <c r="G120" s="19"/>
      <c r="H120" s="19"/>
      <c r="I120" s="21"/>
      <c r="J120" s="21"/>
      <c r="K120" s="22"/>
      <c r="L120" s="23"/>
      <c r="M120" s="23"/>
      <c r="N120" s="24"/>
      <c r="O120" s="25" t="e">
        <f t="shared" si="19"/>
        <v>#DIV/0!</v>
      </c>
      <c r="P120" s="26" t="e">
        <f t="shared" si="20"/>
        <v>#DIV/0!</v>
      </c>
      <c r="Q120" s="27" t="e">
        <f t="shared" si="21"/>
        <v>#DIV/0!</v>
      </c>
      <c r="R120" s="27" t="e">
        <f t="shared" si="22"/>
        <v>#DIV/0!</v>
      </c>
      <c r="S120" s="28"/>
    </row>
    <row r="121" spans="1:19" x14ac:dyDescent="0.3">
      <c r="A121" s="29"/>
      <c r="B121" s="18"/>
      <c r="C121" s="19"/>
      <c r="D121" s="19"/>
      <c r="E121" s="20">
        <f t="shared" si="8"/>
        <v>0</v>
      </c>
      <c r="F121" s="20">
        <f t="shared" si="14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19"/>
        <v>#DIV/0!</v>
      </c>
      <c r="P121" s="26" t="e">
        <f t="shared" si="20"/>
        <v>#DIV/0!</v>
      </c>
      <c r="Q121" s="27" t="e">
        <f t="shared" si="21"/>
        <v>#DIV/0!</v>
      </c>
      <c r="R121" s="27" t="e">
        <f t="shared" si="22"/>
        <v>#DIV/0!</v>
      </c>
      <c r="S121" s="28"/>
    </row>
    <row r="122" spans="1:19" x14ac:dyDescent="0.3">
      <c r="A122" s="29"/>
      <c r="B122" s="18"/>
      <c r="C122" s="19"/>
      <c r="D122" s="19"/>
      <c r="E122" s="20">
        <f t="shared" si="8"/>
        <v>0</v>
      </c>
      <c r="F122" s="20">
        <f t="shared" si="14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19"/>
        <v>#DIV/0!</v>
      </c>
      <c r="P122" s="26" t="e">
        <f t="shared" si="20"/>
        <v>#DIV/0!</v>
      </c>
      <c r="Q122" s="27" t="e">
        <f t="shared" si="21"/>
        <v>#DIV/0!</v>
      </c>
      <c r="R122" s="27" t="e">
        <f t="shared" si="22"/>
        <v>#DIV/0!</v>
      </c>
      <c r="S122" s="28"/>
    </row>
    <row r="123" spans="1:19" x14ac:dyDescent="0.3">
      <c r="A123" s="29"/>
      <c r="B123" s="18"/>
      <c r="C123" s="19"/>
      <c r="D123" s="19"/>
      <c r="E123" s="20">
        <f t="shared" si="8"/>
        <v>0</v>
      </c>
      <c r="F123" s="20">
        <f t="shared" si="14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19"/>
        <v>#DIV/0!</v>
      </c>
      <c r="P123" s="26" t="e">
        <f t="shared" si="20"/>
        <v>#DIV/0!</v>
      </c>
      <c r="Q123" s="27" t="e">
        <f t="shared" si="21"/>
        <v>#DIV/0!</v>
      </c>
      <c r="R123" s="27" t="e">
        <f t="shared" si="22"/>
        <v>#DIV/0!</v>
      </c>
      <c r="S123" s="28"/>
    </row>
    <row r="124" spans="1:19" x14ac:dyDescent="0.3">
      <c r="A124" s="29"/>
      <c r="B124" s="18"/>
      <c r="C124" s="19"/>
      <c r="D124" s="19"/>
      <c r="E124" s="20">
        <f t="shared" si="8"/>
        <v>0</v>
      </c>
      <c r="F124" s="20">
        <f t="shared" si="14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19"/>
        <v>#DIV/0!</v>
      </c>
      <c r="P124" s="26" t="e">
        <f t="shared" si="20"/>
        <v>#DIV/0!</v>
      </c>
      <c r="Q124" s="27" t="e">
        <f t="shared" si="21"/>
        <v>#DIV/0!</v>
      </c>
      <c r="R124" s="27" t="e">
        <f t="shared" si="22"/>
        <v>#DIV/0!</v>
      </c>
      <c r="S124" s="28"/>
    </row>
    <row r="125" spans="1:19" x14ac:dyDescent="0.3">
      <c r="A125" s="29"/>
      <c r="B125" s="18"/>
      <c r="C125" s="19"/>
      <c r="D125" s="19"/>
      <c r="E125" s="20">
        <f t="shared" si="8"/>
        <v>0</v>
      </c>
      <c r="F125" s="20">
        <f t="shared" si="14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19"/>
        <v>#DIV/0!</v>
      </c>
      <c r="P125" s="26" t="e">
        <f t="shared" si="20"/>
        <v>#DIV/0!</v>
      </c>
      <c r="Q125" s="27" t="e">
        <f t="shared" si="21"/>
        <v>#DIV/0!</v>
      </c>
      <c r="R125" s="27" t="e">
        <f t="shared" si="22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8"/>
        <v>0</v>
      </c>
      <c r="F126" s="20">
        <f t="shared" si="14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9"/>
        <v>#DIV/0!</v>
      </c>
      <c r="P126" s="26" t="e">
        <f t="shared" si="20"/>
        <v>#DIV/0!</v>
      </c>
      <c r="Q126" s="27" t="e">
        <f t="shared" si="21"/>
        <v>#DIV/0!</v>
      </c>
      <c r="R126" s="27" t="e">
        <f t="shared" si="22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8"/>
        <v>0</v>
      </c>
      <c r="F127" s="20">
        <f t="shared" si="14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9"/>
        <v>#DIV/0!</v>
      </c>
      <c r="P127" s="26" t="e">
        <f t="shared" si="20"/>
        <v>#DIV/0!</v>
      </c>
      <c r="Q127" s="27" t="e">
        <f t="shared" si="21"/>
        <v>#DIV/0!</v>
      </c>
      <c r="R127" s="27" t="e">
        <f t="shared" si="22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8"/>
        <v>0</v>
      </c>
      <c r="F128" s="20">
        <f t="shared" si="14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9"/>
        <v>#DIV/0!</v>
      </c>
      <c r="P128" s="26" t="e">
        <f t="shared" si="20"/>
        <v>#DIV/0!</v>
      </c>
      <c r="Q128" s="27" t="e">
        <f t="shared" si="21"/>
        <v>#DIV/0!</v>
      </c>
      <c r="R128" s="27" t="e">
        <f t="shared" si="22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8"/>
        <v>0</v>
      </c>
      <c r="F129" s="20">
        <f t="shared" si="14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9"/>
        <v>#DIV/0!</v>
      </c>
      <c r="P129" s="26" t="e">
        <f t="shared" si="20"/>
        <v>#DIV/0!</v>
      </c>
      <c r="Q129" s="27" t="e">
        <f t="shared" si="21"/>
        <v>#DIV/0!</v>
      </c>
      <c r="R129" s="27" t="e">
        <f t="shared" si="22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8"/>
        <v>0</v>
      </c>
      <c r="F130" s="20">
        <f t="shared" si="14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9"/>
        <v>#DIV/0!</v>
      </c>
      <c r="P130" s="26" t="e">
        <f t="shared" si="20"/>
        <v>#DIV/0!</v>
      </c>
      <c r="Q130" s="27" t="e">
        <f t="shared" si="21"/>
        <v>#DIV/0!</v>
      </c>
      <c r="R130" s="27" t="e">
        <f t="shared" si="22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8"/>
        <v>0</v>
      </c>
      <c r="F131" s="20">
        <f t="shared" si="14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9"/>
        <v>#DIV/0!</v>
      </c>
      <c r="P131" s="26" t="e">
        <f t="shared" si="20"/>
        <v>#DIV/0!</v>
      </c>
      <c r="Q131" s="27" t="e">
        <f t="shared" si="21"/>
        <v>#DIV/0!</v>
      </c>
      <c r="R131" s="27" t="e">
        <f t="shared" si="22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8"/>
        <v>0</v>
      </c>
      <c r="F132" s="20">
        <f t="shared" si="14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9"/>
        <v>#DIV/0!</v>
      </c>
      <c r="P132" s="26" t="e">
        <f t="shared" si="20"/>
        <v>#DIV/0!</v>
      </c>
      <c r="Q132" s="27" t="e">
        <f t="shared" si="21"/>
        <v>#DIV/0!</v>
      </c>
      <c r="R132" s="27" t="e">
        <f t="shared" si="22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8"/>
        <v>0</v>
      </c>
      <c r="F133" s="20">
        <f t="shared" si="14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9"/>
        <v>#DIV/0!</v>
      </c>
      <c r="P133" s="26" t="e">
        <f t="shared" si="20"/>
        <v>#DIV/0!</v>
      </c>
      <c r="Q133" s="27" t="e">
        <f t="shared" si="21"/>
        <v>#DIV/0!</v>
      </c>
      <c r="R133" s="27" t="e">
        <f t="shared" si="22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8"/>
        <v>0</v>
      </c>
      <c r="F134" s="20">
        <f t="shared" si="14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9"/>
        <v>#DIV/0!</v>
      </c>
      <c r="P134" s="26" t="e">
        <f t="shared" si="20"/>
        <v>#DIV/0!</v>
      </c>
      <c r="Q134" s="27" t="e">
        <f t="shared" si="21"/>
        <v>#DIV/0!</v>
      </c>
      <c r="R134" s="27" t="e">
        <f t="shared" si="22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8"/>
        <v>0</v>
      </c>
      <c r="F135" s="20">
        <f t="shared" si="14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9"/>
        <v>#DIV/0!</v>
      </c>
      <c r="P135" s="26" t="e">
        <f t="shared" si="20"/>
        <v>#DIV/0!</v>
      </c>
      <c r="Q135" s="27" t="e">
        <f t="shared" si="21"/>
        <v>#DIV/0!</v>
      </c>
      <c r="R135" s="27" t="e">
        <f t="shared" si="22"/>
        <v>#DIV/0!</v>
      </c>
      <c r="S135" s="28"/>
    </row>
    <row r="136" spans="1:19" x14ac:dyDescent="0.3">
      <c r="A136" s="29"/>
      <c r="B136" s="18"/>
      <c r="C136" s="19"/>
      <c r="D136" s="19"/>
      <c r="E136" s="20">
        <f t="shared" si="8"/>
        <v>0</v>
      </c>
      <c r="F136" s="20">
        <f t="shared" si="14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9"/>
        <v>#DIV/0!</v>
      </c>
      <c r="P136" s="26" t="e">
        <f t="shared" si="20"/>
        <v>#DIV/0!</v>
      </c>
      <c r="Q136" s="27" t="e">
        <f t="shared" si="21"/>
        <v>#DIV/0!</v>
      </c>
      <c r="R136" s="27" t="e">
        <f t="shared" si="22"/>
        <v>#DIV/0!</v>
      </c>
      <c r="S136" s="28"/>
    </row>
    <row r="137" spans="1:19" ht="17.25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19"/>
        <v>#DIV/0!</v>
      </c>
      <c r="P137" s="26" t="e">
        <f t="shared" si="20"/>
        <v>#DIV/0!</v>
      </c>
      <c r="Q137" s="27" t="e">
        <f t="shared" si="21"/>
        <v>#DIV/0!</v>
      </c>
      <c r="R137" s="27" t="e">
        <f t="shared" si="22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3">SUM(C8:C137)</f>
        <v>171</v>
      </c>
      <c r="D138" s="209">
        <f t="shared" si="23"/>
        <v>393</v>
      </c>
      <c r="E138" s="209">
        <f t="shared" si="23"/>
        <v>1769</v>
      </c>
      <c r="F138" s="209">
        <f t="shared" si="23"/>
        <v>23580</v>
      </c>
      <c r="G138" s="209">
        <f t="shared" si="23"/>
        <v>5015</v>
      </c>
      <c r="H138" s="209">
        <f t="shared" si="23"/>
        <v>18565</v>
      </c>
      <c r="I138" s="198">
        <f>H7/D138</f>
        <v>0.78731976251060221</v>
      </c>
      <c r="J138" s="198">
        <f>K138/L138</f>
        <v>0.93702358080578596</v>
      </c>
      <c r="K138" s="187">
        <f>SUM(K8:K137)</f>
        <v>993974</v>
      </c>
      <c r="L138" s="187">
        <f>SUM(L8:L137)</f>
        <v>1060778</v>
      </c>
      <c r="M138" s="187">
        <f>SUM(M8:M137)</f>
        <v>1018143</v>
      </c>
      <c r="N138" s="200">
        <f>SUMIF(B8:B137,A138,N8:N137)</f>
        <v>1030514.79</v>
      </c>
      <c r="O138" s="202">
        <f t="shared" si="19"/>
        <v>582.54086489542112</v>
      </c>
      <c r="P138" s="187">
        <f t="shared" si="20"/>
        <v>112.37693612210289</v>
      </c>
      <c r="Q138" s="189">
        <f t="shared" si="21"/>
        <v>2.5291959287531807</v>
      </c>
      <c r="R138" s="191">
        <f t="shared" si="22"/>
        <v>2622.175038167939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1478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C278</f>
        <v>190</v>
      </c>
      <c r="D146" s="9">
        <f>D278</f>
        <v>393</v>
      </c>
      <c r="E146" s="9">
        <f>E278</f>
        <v>1965</v>
      </c>
      <c r="F146" s="9">
        <f>F278</f>
        <v>23580</v>
      </c>
      <c r="G146" s="10">
        <f>G278/60</f>
        <v>49</v>
      </c>
      <c r="H146" s="10">
        <f>H278/60</f>
        <v>344</v>
      </c>
      <c r="I146" s="11">
        <f>H146/D278</f>
        <v>0.87531806615776087</v>
      </c>
      <c r="J146" s="11">
        <f t="shared" ref="J146:R146" si="24">J278</f>
        <v>0.93276495928908132</v>
      </c>
      <c r="K146" s="12">
        <f t="shared" si="24"/>
        <v>537628</v>
      </c>
      <c r="L146" s="12">
        <f t="shared" si="24"/>
        <v>576381</v>
      </c>
      <c r="M146" s="12">
        <f t="shared" si="24"/>
        <v>408200</v>
      </c>
      <c r="N146" s="12">
        <f t="shared" si="24"/>
        <v>1375986.5900000005</v>
      </c>
      <c r="O146" s="13">
        <f t="shared" si="24"/>
        <v>700.24762849872798</v>
      </c>
      <c r="P146" s="14">
        <f t="shared" si="24"/>
        <v>54.720407124681934</v>
      </c>
      <c r="Q146" s="15">
        <f t="shared" si="24"/>
        <v>1.3680101781170484</v>
      </c>
      <c r="R146" s="16">
        <f t="shared" si="24"/>
        <v>3501.2381424936402</v>
      </c>
      <c r="S146" s="17" t="s">
        <v>22</v>
      </c>
    </row>
    <row r="147" spans="1:19" ht="16.5" customHeight="1" x14ac:dyDescent="0.3">
      <c r="A147" s="132">
        <v>4</v>
      </c>
      <c r="B147" s="18" t="s">
        <v>1482</v>
      </c>
      <c r="C147" s="19"/>
      <c r="D147" s="19"/>
      <c r="E147" s="20">
        <f t="shared" ref="E147:E212" si="25">C147*D147</f>
        <v>0</v>
      </c>
      <c r="F147" s="20">
        <f t="shared" ref="F147:F212" si="26">SUM(G147:H147)</f>
        <v>0</v>
      </c>
      <c r="G147" s="19"/>
      <c r="H147" s="19"/>
      <c r="I147" s="21"/>
      <c r="J147" s="21"/>
      <c r="K147" s="22"/>
      <c r="L147" s="23"/>
      <c r="M147" s="23"/>
      <c r="N147" s="24">
        <v>1099.68</v>
      </c>
      <c r="O147" s="25" t="e">
        <f t="shared" ref="O147:O212" si="27">N147/E147</f>
        <v>#DIV/0!</v>
      </c>
      <c r="P147" s="26" t="e">
        <f t="shared" ref="P147:P212" si="28">((K147*200000)/E147)/1000000</f>
        <v>#DIV/0!</v>
      </c>
      <c r="Q147" s="27" t="e">
        <f t="shared" ref="Q147:Q212" si="29">(K147/D147)/1000</f>
        <v>#DIV/0!</v>
      </c>
      <c r="R147" s="27" t="e">
        <f t="shared" ref="R147:R212" si="30">N147/D147</f>
        <v>#DIV/0!</v>
      </c>
      <c r="S147" s="28"/>
    </row>
    <row r="148" spans="1:19" ht="16.5" customHeight="1" x14ac:dyDescent="0.3">
      <c r="A148" s="132"/>
      <c r="B148" s="18" t="s">
        <v>1483</v>
      </c>
      <c r="C148" s="19"/>
      <c r="D148" s="19"/>
      <c r="E148" s="20">
        <f t="shared" si="25"/>
        <v>0</v>
      </c>
      <c r="F148" s="20">
        <f t="shared" ref="F148" si="31">SUM(G148:H148)</f>
        <v>0</v>
      </c>
      <c r="G148" s="19"/>
      <c r="H148" s="19"/>
      <c r="I148" s="21"/>
      <c r="J148" s="21"/>
      <c r="K148" s="22"/>
      <c r="L148" s="23"/>
      <c r="M148" s="23"/>
      <c r="N148" s="24">
        <v>9375</v>
      </c>
      <c r="O148" s="25" t="e">
        <f t="shared" si="27"/>
        <v>#DIV/0!</v>
      </c>
      <c r="P148" s="26" t="e">
        <f t="shared" si="28"/>
        <v>#DIV/0!</v>
      </c>
      <c r="Q148" s="27" t="e">
        <f t="shared" si="29"/>
        <v>#DIV/0!</v>
      </c>
      <c r="R148" s="27" t="e">
        <f t="shared" si="30"/>
        <v>#DIV/0!</v>
      </c>
      <c r="S148" s="28"/>
    </row>
    <row r="149" spans="1:19" x14ac:dyDescent="0.3">
      <c r="A149" s="29"/>
      <c r="B149" s="18" t="s">
        <v>826</v>
      </c>
      <c r="C149" s="19"/>
      <c r="D149" s="19"/>
      <c r="E149" s="20">
        <f t="shared" si="25"/>
        <v>0</v>
      </c>
      <c r="F149" s="20">
        <f t="shared" si="26"/>
        <v>0</v>
      </c>
      <c r="G149" s="19"/>
      <c r="H149" s="19"/>
      <c r="I149" s="21"/>
      <c r="J149" s="21"/>
      <c r="K149" s="22"/>
      <c r="L149" s="23"/>
      <c r="M149" s="23"/>
      <c r="N149" s="24">
        <v>9075</v>
      </c>
      <c r="O149" s="25" t="e">
        <f t="shared" si="27"/>
        <v>#DIV/0!</v>
      </c>
      <c r="P149" s="26" t="e">
        <f t="shared" si="28"/>
        <v>#DIV/0!</v>
      </c>
      <c r="Q149" s="27" t="e">
        <f t="shared" si="29"/>
        <v>#DIV/0!</v>
      </c>
      <c r="R149" s="27" t="e">
        <f t="shared" si="30"/>
        <v>#DIV/0!</v>
      </c>
      <c r="S149" s="28"/>
    </row>
    <row r="150" spans="1:19" x14ac:dyDescent="0.3">
      <c r="A150" s="29"/>
      <c r="B150" s="18" t="s">
        <v>1484</v>
      </c>
      <c r="C150" s="19"/>
      <c r="D150" s="19"/>
      <c r="E150" s="20">
        <f t="shared" si="25"/>
        <v>0</v>
      </c>
      <c r="F150" s="20">
        <f t="shared" si="26"/>
        <v>0</v>
      </c>
      <c r="G150" s="19"/>
      <c r="H150" s="19"/>
      <c r="I150" s="21"/>
      <c r="J150" s="21"/>
      <c r="K150" s="22"/>
      <c r="L150" s="23"/>
      <c r="M150" s="23"/>
      <c r="N150" s="24">
        <v>7015</v>
      </c>
      <c r="O150" s="25" t="e">
        <f t="shared" si="27"/>
        <v>#DIV/0!</v>
      </c>
      <c r="P150" s="26" t="e">
        <f t="shared" si="28"/>
        <v>#DIV/0!</v>
      </c>
      <c r="Q150" s="27" t="e">
        <f t="shared" si="29"/>
        <v>#DIV/0!</v>
      </c>
      <c r="R150" s="27" t="e">
        <f t="shared" si="30"/>
        <v>#DIV/0!</v>
      </c>
      <c r="S150" s="28"/>
    </row>
    <row r="151" spans="1:19" x14ac:dyDescent="0.3">
      <c r="A151" s="29"/>
      <c r="B151" s="18" t="s">
        <v>61</v>
      </c>
      <c r="C151" s="19">
        <v>5</v>
      </c>
      <c r="D151" s="19">
        <v>8</v>
      </c>
      <c r="E151" s="20">
        <f t="shared" si="25"/>
        <v>40</v>
      </c>
      <c r="F151" s="20">
        <f t="shared" si="26"/>
        <v>480</v>
      </c>
      <c r="G151" s="19">
        <v>40</v>
      </c>
      <c r="H151" s="19">
        <v>440</v>
      </c>
      <c r="I151" s="21">
        <v>0.91669999999999996</v>
      </c>
      <c r="J151" s="21">
        <v>0.9244</v>
      </c>
      <c r="K151" s="22">
        <v>12997</v>
      </c>
      <c r="L151" s="23">
        <v>14060</v>
      </c>
      <c r="M151" s="23">
        <v>49164</v>
      </c>
      <c r="N151" s="24">
        <f>SUM(N147:N150)</f>
        <v>26564.68</v>
      </c>
      <c r="O151" s="25">
        <f t="shared" si="27"/>
        <v>664.11699999999996</v>
      </c>
      <c r="P151" s="26">
        <f t="shared" si="28"/>
        <v>64.984999999999999</v>
      </c>
      <c r="Q151" s="27">
        <f t="shared" si="29"/>
        <v>1.624625</v>
      </c>
      <c r="R151" s="27">
        <f t="shared" si="30"/>
        <v>3320.585</v>
      </c>
      <c r="S151" s="28"/>
    </row>
    <row r="152" spans="1:19" x14ac:dyDescent="0.3">
      <c r="A152" s="29" t="s">
        <v>74</v>
      </c>
      <c r="B152" s="18" t="s">
        <v>823</v>
      </c>
      <c r="C152" s="19"/>
      <c r="D152" s="19"/>
      <c r="E152" s="20">
        <f t="shared" si="25"/>
        <v>0</v>
      </c>
      <c r="F152" s="20">
        <f t="shared" si="26"/>
        <v>0</v>
      </c>
      <c r="G152" s="19"/>
      <c r="H152" s="19"/>
      <c r="I152" s="21"/>
      <c r="J152" s="21"/>
      <c r="K152" s="22"/>
      <c r="L152" s="23"/>
      <c r="M152" s="23"/>
      <c r="N152" s="24">
        <v>27611.5</v>
      </c>
      <c r="O152" s="25" t="e">
        <f t="shared" si="27"/>
        <v>#DIV/0!</v>
      </c>
      <c r="P152" s="26" t="e">
        <f t="shared" si="28"/>
        <v>#DIV/0!</v>
      </c>
      <c r="Q152" s="27" t="e">
        <f t="shared" si="29"/>
        <v>#DIV/0!</v>
      </c>
      <c r="R152" s="27" t="e">
        <f t="shared" si="30"/>
        <v>#DIV/0!</v>
      </c>
      <c r="S152" s="28"/>
    </row>
    <row r="153" spans="1:19" x14ac:dyDescent="0.3">
      <c r="A153" s="29"/>
      <c r="B153" s="18" t="s">
        <v>1486</v>
      </c>
      <c r="C153" s="19"/>
      <c r="D153" s="19"/>
      <c r="E153" s="20">
        <f t="shared" si="25"/>
        <v>0</v>
      </c>
      <c r="F153" s="20">
        <f t="shared" si="26"/>
        <v>0</v>
      </c>
      <c r="G153" s="19"/>
      <c r="H153" s="19"/>
      <c r="I153" s="21"/>
      <c r="J153" s="21"/>
      <c r="K153" s="22"/>
      <c r="L153" s="23"/>
      <c r="M153" s="23"/>
      <c r="N153" s="24">
        <v>1023</v>
      </c>
      <c r="O153" s="25" t="e">
        <f t="shared" si="27"/>
        <v>#DIV/0!</v>
      </c>
      <c r="P153" s="26" t="e">
        <f t="shared" si="28"/>
        <v>#DIV/0!</v>
      </c>
      <c r="Q153" s="27" t="e">
        <f t="shared" si="29"/>
        <v>#DIV/0!</v>
      </c>
      <c r="R153" s="27" t="e">
        <f t="shared" si="30"/>
        <v>#DIV/0!</v>
      </c>
      <c r="S153" s="28"/>
    </row>
    <row r="154" spans="1:19" x14ac:dyDescent="0.3">
      <c r="A154" s="29"/>
      <c r="B154" s="18" t="s">
        <v>61</v>
      </c>
      <c r="C154" s="19">
        <v>5</v>
      </c>
      <c r="D154" s="19">
        <v>10</v>
      </c>
      <c r="E154" s="20">
        <f t="shared" si="25"/>
        <v>50</v>
      </c>
      <c r="F154" s="20">
        <f t="shared" si="26"/>
        <v>600</v>
      </c>
      <c r="G154" s="19">
        <v>110</v>
      </c>
      <c r="H154" s="19">
        <v>490</v>
      </c>
      <c r="I154" s="21">
        <v>0.81669999999999998</v>
      </c>
      <c r="J154" s="21">
        <v>0.92090000000000005</v>
      </c>
      <c r="K154" s="22">
        <v>13809</v>
      </c>
      <c r="L154" s="23">
        <v>14995</v>
      </c>
      <c r="M154" s="23">
        <v>7160</v>
      </c>
      <c r="N154" s="24">
        <f>SUM(N152:N153)</f>
        <v>28634.5</v>
      </c>
      <c r="O154" s="25">
        <f t="shared" si="27"/>
        <v>572.69000000000005</v>
      </c>
      <c r="P154" s="26">
        <f t="shared" si="28"/>
        <v>55.235999999999997</v>
      </c>
      <c r="Q154" s="27">
        <f t="shared" si="29"/>
        <v>1.3809</v>
      </c>
      <c r="R154" s="27">
        <f t="shared" si="30"/>
        <v>2863.45</v>
      </c>
      <c r="S154" s="28"/>
    </row>
    <row r="155" spans="1:19" x14ac:dyDescent="0.3">
      <c r="A155" s="29">
        <v>5</v>
      </c>
      <c r="B155" s="18" t="s">
        <v>120</v>
      </c>
      <c r="C155" s="19"/>
      <c r="D155" s="19"/>
      <c r="E155" s="20">
        <f t="shared" si="25"/>
        <v>0</v>
      </c>
      <c r="F155" s="20">
        <f t="shared" si="26"/>
        <v>0</v>
      </c>
      <c r="G155" s="19"/>
      <c r="H155" s="19"/>
      <c r="I155" s="21"/>
      <c r="J155" s="21"/>
      <c r="K155" s="22"/>
      <c r="L155" s="23"/>
      <c r="M155" s="23"/>
      <c r="N155" s="24">
        <v>48329</v>
      </c>
      <c r="O155" s="25" t="e">
        <f t="shared" si="27"/>
        <v>#DIV/0!</v>
      </c>
      <c r="P155" s="26" t="e">
        <f t="shared" si="28"/>
        <v>#DIV/0!</v>
      </c>
      <c r="Q155" s="27" t="e">
        <f t="shared" si="29"/>
        <v>#DIV/0!</v>
      </c>
      <c r="R155" s="27" t="e">
        <f t="shared" si="30"/>
        <v>#DIV/0!</v>
      </c>
      <c r="S155" s="28"/>
    </row>
    <row r="156" spans="1:19" x14ac:dyDescent="0.3">
      <c r="A156" s="29"/>
      <c r="B156" s="18" t="s">
        <v>61</v>
      </c>
      <c r="C156" s="19">
        <v>5</v>
      </c>
      <c r="D156" s="19">
        <v>11</v>
      </c>
      <c r="E156" s="20">
        <f t="shared" si="25"/>
        <v>55</v>
      </c>
      <c r="F156" s="20">
        <f t="shared" si="26"/>
        <v>660</v>
      </c>
      <c r="G156" s="19">
        <v>50</v>
      </c>
      <c r="H156" s="19">
        <v>610</v>
      </c>
      <c r="I156" s="21">
        <v>0.92420000000000002</v>
      </c>
      <c r="J156" s="21">
        <v>0.93089999999999995</v>
      </c>
      <c r="K156" s="22">
        <v>14159</v>
      </c>
      <c r="L156" s="23">
        <v>15209</v>
      </c>
      <c r="M156" s="23">
        <v>21717</v>
      </c>
      <c r="N156" s="24">
        <f>SUM(N155)</f>
        <v>48329</v>
      </c>
      <c r="O156" s="25">
        <f t="shared" si="27"/>
        <v>878.70909090909095</v>
      </c>
      <c r="P156" s="26">
        <f t="shared" si="28"/>
        <v>51.487272727272725</v>
      </c>
      <c r="Q156" s="27">
        <f t="shared" si="29"/>
        <v>1.2871818181818182</v>
      </c>
      <c r="R156" s="27">
        <f t="shared" si="30"/>
        <v>4393.545454545455</v>
      </c>
      <c r="S156" s="28"/>
    </row>
    <row r="157" spans="1:19" x14ac:dyDescent="0.3">
      <c r="A157" s="29" t="s">
        <v>89</v>
      </c>
      <c r="B157" s="18" t="s">
        <v>120</v>
      </c>
      <c r="C157" s="19"/>
      <c r="D157" s="19"/>
      <c r="E157" s="20">
        <f t="shared" si="25"/>
        <v>0</v>
      </c>
      <c r="F157" s="20">
        <f t="shared" si="26"/>
        <v>0</v>
      </c>
      <c r="G157" s="19"/>
      <c r="H157" s="19"/>
      <c r="I157" s="21"/>
      <c r="J157" s="21"/>
      <c r="K157" s="22"/>
      <c r="L157" s="23"/>
      <c r="M157" s="23"/>
      <c r="N157" s="24">
        <v>18848</v>
      </c>
      <c r="O157" s="25" t="e">
        <f t="shared" si="27"/>
        <v>#DIV/0!</v>
      </c>
      <c r="P157" s="26" t="e">
        <f t="shared" si="28"/>
        <v>#DIV/0!</v>
      </c>
      <c r="Q157" s="27" t="e">
        <f t="shared" si="29"/>
        <v>#DIV/0!</v>
      </c>
      <c r="R157" s="27" t="e">
        <f t="shared" si="30"/>
        <v>#DIV/0!</v>
      </c>
      <c r="S157" s="28"/>
    </row>
    <row r="158" spans="1:19" x14ac:dyDescent="0.3">
      <c r="A158" s="29"/>
      <c r="B158" s="18" t="s">
        <v>204</v>
      </c>
      <c r="C158" s="19"/>
      <c r="D158" s="19"/>
      <c r="E158" s="20">
        <f t="shared" si="25"/>
        <v>0</v>
      </c>
      <c r="F158" s="20">
        <f t="shared" si="26"/>
        <v>0</v>
      </c>
      <c r="G158" s="19"/>
      <c r="H158" s="19"/>
      <c r="I158" s="21"/>
      <c r="J158" s="21"/>
      <c r="K158" s="22"/>
      <c r="L158" s="23"/>
      <c r="M158" s="23"/>
      <c r="N158" s="24">
        <v>21000</v>
      </c>
      <c r="O158" s="25" t="e">
        <f t="shared" si="27"/>
        <v>#DIV/0!</v>
      </c>
      <c r="P158" s="26" t="e">
        <f t="shared" si="28"/>
        <v>#DIV/0!</v>
      </c>
      <c r="Q158" s="27" t="e">
        <f t="shared" si="29"/>
        <v>#DIV/0!</v>
      </c>
      <c r="R158" s="27" t="e">
        <f t="shared" si="30"/>
        <v>#DIV/0!</v>
      </c>
      <c r="S158" s="28"/>
    </row>
    <row r="159" spans="1:19" x14ac:dyDescent="0.3">
      <c r="A159" s="29"/>
      <c r="B159" s="18" t="s">
        <v>118</v>
      </c>
      <c r="C159" s="19"/>
      <c r="D159" s="19"/>
      <c r="E159" s="20">
        <f t="shared" si="25"/>
        <v>0</v>
      </c>
      <c r="F159" s="20">
        <f t="shared" si="26"/>
        <v>0</v>
      </c>
      <c r="G159" s="19"/>
      <c r="H159" s="19"/>
      <c r="I159" s="21"/>
      <c r="J159" s="21"/>
      <c r="K159" s="22"/>
      <c r="L159" s="23"/>
      <c r="M159" s="23"/>
      <c r="N159" s="24">
        <v>3340.8</v>
      </c>
      <c r="O159" s="25" t="e">
        <f t="shared" si="27"/>
        <v>#DIV/0!</v>
      </c>
      <c r="P159" s="26" t="e">
        <f t="shared" si="28"/>
        <v>#DIV/0!</v>
      </c>
      <c r="Q159" s="27" t="e">
        <f t="shared" si="29"/>
        <v>#DIV/0!</v>
      </c>
      <c r="R159" s="27" t="e">
        <f t="shared" si="30"/>
        <v>#DIV/0!</v>
      </c>
      <c r="S159" s="28"/>
    </row>
    <row r="160" spans="1:19" x14ac:dyDescent="0.3">
      <c r="A160" s="29"/>
      <c r="B160" s="18" t="s">
        <v>1488</v>
      </c>
      <c r="C160" s="19">
        <v>5</v>
      </c>
      <c r="D160" s="19">
        <v>10</v>
      </c>
      <c r="E160" s="20">
        <f t="shared" si="25"/>
        <v>50</v>
      </c>
      <c r="F160" s="20">
        <f t="shared" si="26"/>
        <v>600</v>
      </c>
      <c r="G160" s="19">
        <v>40</v>
      </c>
      <c r="H160" s="19">
        <v>560</v>
      </c>
      <c r="I160" s="21">
        <v>0.93330000000000002</v>
      </c>
      <c r="J160" s="21">
        <v>0.9365</v>
      </c>
      <c r="K160" s="22">
        <v>12653</v>
      </c>
      <c r="L160" s="23">
        <v>13510</v>
      </c>
      <c r="M160" s="23">
        <v>0</v>
      </c>
      <c r="N160" s="24">
        <f>SUM(N157:N159)</f>
        <v>43188.800000000003</v>
      </c>
      <c r="O160" s="25">
        <f t="shared" si="27"/>
        <v>863.77600000000007</v>
      </c>
      <c r="P160" s="26">
        <f t="shared" si="28"/>
        <v>50.612000000000002</v>
      </c>
      <c r="Q160" s="27">
        <f t="shared" si="29"/>
        <v>1.2652999999999999</v>
      </c>
      <c r="R160" s="27">
        <f t="shared" si="30"/>
        <v>4318.88</v>
      </c>
      <c r="S160" s="28"/>
    </row>
    <row r="161" spans="1:19" ht="16.5" customHeight="1" x14ac:dyDescent="0.3">
      <c r="A161" s="29">
        <v>6</v>
      </c>
      <c r="B161" s="18" t="s">
        <v>118</v>
      </c>
      <c r="C161" s="19"/>
      <c r="D161" s="19"/>
      <c r="E161" s="20">
        <f t="shared" si="25"/>
        <v>0</v>
      </c>
      <c r="F161" s="20">
        <f t="shared" si="26"/>
        <v>0</v>
      </c>
      <c r="G161" s="19"/>
      <c r="H161" s="19"/>
      <c r="I161" s="21"/>
      <c r="J161" s="21"/>
      <c r="K161" s="22"/>
      <c r="L161" s="23"/>
      <c r="M161" s="23"/>
      <c r="N161" s="24">
        <v>12156.8</v>
      </c>
      <c r="O161" s="25" t="e">
        <f t="shared" si="27"/>
        <v>#DIV/0!</v>
      </c>
      <c r="P161" s="26" t="e">
        <f t="shared" si="28"/>
        <v>#DIV/0!</v>
      </c>
      <c r="Q161" s="27" t="e">
        <f t="shared" si="29"/>
        <v>#DIV/0!</v>
      </c>
      <c r="R161" s="27" t="e">
        <f t="shared" si="30"/>
        <v>#DIV/0!</v>
      </c>
      <c r="S161" s="28"/>
    </row>
    <row r="162" spans="1:19" x14ac:dyDescent="0.3">
      <c r="A162" s="29"/>
      <c r="B162" s="18" t="s">
        <v>120</v>
      </c>
      <c r="C162" s="19"/>
      <c r="D162" s="19"/>
      <c r="E162" s="20">
        <f t="shared" si="25"/>
        <v>0</v>
      </c>
      <c r="F162" s="20">
        <f t="shared" si="26"/>
        <v>0</v>
      </c>
      <c r="G162" s="19"/>
      <c r="H162" s="19"/>
      <c r="I162" s="21"/>
      <c r="J162" s="21"/>
      <c r="K162" s="22"/>
      <c r="L162" s="23"/>
      <c r="M162" s="23"/>
      <c r="N162" s="24">
        <v>20323.599999999999</v>
      </c>
      <c r="O162" s="25" t="e">
        <f t="shared" si="27"/>
        <v>#DIV/0!</v>
      </c>
      <c r="P162" s="26" t="e">
        <f t="shared" si="28"/>
        <v>#DIV/0!</v>
      </c>
      <c r="Q162" s="27" t="e">
        <f t="shared" si="29"/>
        <v>#DIV/0!</v>
      </c>
      <c r="R162" s="27" t="e">
        <f t="shared" si="30"/>
        <v>#DIV/0!</v>
      </c>
      <c r="S162" s="28"/>
    </row>
    <row r="163" spans="1:19" x14ac:dyDescent="0.3">
      <c r="A163" s="29"/>
      <c r="B163" s="18" t="s">
        <v>1489</v>
      </c>
      <c r="C163" s="19"/>
      <c r="D163" s="19"/>
      <c r="E163" s="20">
        <f t="shared" si="25"/>
        <v>0</v>
      </c>
      <c r="F163" s="20">
        <f t="shared" si="26"/>
        <v>0</v>
      </c>
      <c r="G163" s="19"/>
      <c r="H163" s="19"/>
      <c r="I163" s="21"/>
      <c r="J163" s="21"/>
      <c r="K163" s="22"/>
      <c r="L163" s="23"/>
      <c r="M163" s="23"/>
      <c r="N163" s="24">
        <v>12690.4</v>
      </c>
      <c r="O163" s="25" t="e">
        <f t="shared" si="27"/>
        <v>#DIV/0!</v>
      </c>
      <c r="P163" s="26" t="e">
        <f t="shared" si="28"/>
        <v>#DIV/0!</v>
      </c>
      <c r="Q163" s="27" t="e">
        <f t="shared" si="29"/>
        <v>#DIV/0!</v>
      </c>
      <c r="R163" s="27" t="e">
        <f t="shared" si="30"/>
        <v>#DIV/0!</v>
      </c>
      <c r="S163" s="28"/>
    </row>
    <row r="164" spans="1:19" x14ac:dyDescent="0.3">
      <c r="A164" s="29"/>
      <c r="B164" s="18" t="s">
        <v>61</v>
      </c>
      <c r="C164" s="19">
        <v>5</v>
      </c>
      <c r="D164" s="19">
        <v>11</v>
      </c>
      <c r="E164" s="20">
        <f t="shared" si="25"/>
        <v>55</v>
      </c>
      <c r="F164" s="20">
        <f t="shared" si="26"/>
        <v>660</v>
      </c>
      <c r="G164" s="19">
        <v>80</v>
      </c>
      <c r="H164" s="19">
        <v>580</v>
      </c>
      <c r="I164" s="21">
        <v>0.87880000000000003</v>
      </c>
      <c r="J164" s="21">
        <v>0.92830000000000001</v>
      </c>
      <c r="K164" s="22">
        <v>12958</v>
      </c>
      <c r="L164" s="23">
        <v>13959</v>
      </c>
      <c r="M164" s="23">
        <v>38544</v>
      </c>
      <c r="N164" s="24">
        <f>SUM(N161:N163)</f>
        <v>45170.799999999996</v>
      </c>
      <c r="O164" s="25">
        <f t="shared" si="27"/>
        <v>821.28727272727269</v>
      </c>
      <c r="P164" s="26">
        <f t="shared" si="28"/>
        <v>47.12</v>
      </c>
      <c r="Q164" s="27">
        <f t="shared" si="29"/>
        <v>1.1779999999999999</v>
      </c>
      <c r="R164" s="27">
        <f t="shared" si="30"/>
        <v>4106.4363636363632</v>
      </c>
      <c r="S164" s="28"/>
    </row>
    <row r="165" spans="1:19" x14ac:dyDescent="0.3">
      <c r="A165" s="29" t="s">
        <v>277</v>
      </c>
      <c r="B165" s="18" t="s">
        <v>521</v>
      </c>
      <c r="C165" s="19"/>
      <c r="D165" s="19"/>
      <c r="E165" s="20">
        <f t="shared" si="25"/>
        <v>0</v>
      </c>
      <c r="F165" s="20">
        <f t="shared" si="26"/>
        <v>0</v>
      </c>
      <c r="G165" s="19"/>
      <c r="H165" s="19"/>
      <c r="I165" s="21"/>
      <c r="J165" s="21"/>
      <c r="K165" s="22"/>
      <c r="L165" s="23"/>
      <c r="M165" s="23"/>
      <c r="N165" s="24">
        <v>16309.6</v>
      </c>
      <c r="O165" s="25" t="e">
        <f t="shared" si="27"/>
        <v>#DIV/0!</v>
      </c>
      <c r="P165" s="26" t="e">
        <f t="shared" si="28"/>
        <v>#DIV/0!</v>
      </c>
      <c r="Q165" s="27" t="e">
        <f t="shared" si="29"/>
        <v>#DIV/0!</v>
      </c>
      <c r="R165" s="27" t="e">
        <f t="shared" si="30"/>
        <v>#DIV/0!</v>
      </c>
      <c r="S165" s="28"/>
    </row>
    <row r="166" spans="1:19" ht="16.5" customHeight="1" x14ac:dyDescent="0.3">
      <c r="A166" s="29"/>
      <c r="B166" s="18" t="s">
        <v>1491</v>
      </c>
      <c r="C166" s="19"/>
      <c r="D166" s="19"/>
      <c r="E166" s="20">
        <f t="shared" si="25"/>
        <v>0</v>
      </c>
      <c r="F166" s="20">
        <f t="shared" si="26"/>
        <v>0</v>
      </c>
      <c r="G166" s="19"/>
      <c r="H166" s="19"/>
      <c r="I166" s="21"/>
      <c r="J166" s="21"/>
      <c r="K166" s="22"/>
      <c r="L166" s="23"/>
      <c r="M166" s="23"/>
      <c r="N166" s="24">
        <v>28448</v>
      </c>
      <c r="O166" s="25" t="e">
        <f t="shared" si="27"/>
        <v>#DIV/0!</v>
      </c>
      <c r="P166" s="26" t="e">
        <f t="shared" si="28"/>
        <v>#DIV/0!</v>
      </c>
      <c r="Q166" s="27" t="e">
        <f t="shared" si="29"/>
        <v>#DIV/0!</v>
      </c>
      <c r="R166" s="27" t="e">
        <f t="shared" si="30"/>
        <v>#DIV/0!</v>
      </c>
      <c r="S166" s="28"/>
    </row>
    <row r="167" spans="1:19" x14ac:dyDescent="0.3">
      <c r="A167" s="29"/>
      <c r="B167" s="18" t="s">
        <v>1492</v>
      </c>
      <c r="C167" s="19">
        <v>5</v>
      </c>
      <c r="D167" s="19">
        <v>10</v>
      </c>
      <c r="E167" s="20">
        <f t="shared" si="25"/>
        <v>50</v>
      </c>
      <c r="F167" s="20">
        <f t="shared" si="26"/>
        <v>600</v>
      </c>
      <c r="G167" s="19">
        <v>40</v>
      </c>
      <c r="H167" s="19">
        <v>560</v>
      </c>
      <c r="I167" s="21">
        <v>0.93330000000000002</v>
      </c>
      <c r="J167" s="21">
        <v>0.94079999999999997</v>
      </c>
      <c r="K167" s="22">
        <v>12141</v>
      </c>
      <c r="L167" s="23">
        <v>12905</v>
      </c>
      <c r="M167" s="23">
        <v>0</v>
      </c>
      <c r="N167" s="24">
        <f>SUM(N165:N166)</f>
        <v>44757.599999999999</v>
      </c>
      <c r="O167" s="25">
        <f t="shared" si="27"/>
        <v>895.15199999999993</v>
      </c>
      <c r="P167" s="26">
        <f t="shared" si="28"/>
        <v>48.564</v>
      </c>
      <c r="Q167" s="27">
        <f t="shared" si="29"/>
        <v>1.2141</v>
      </c>
      <c r="R167" s="27">
        <f t="shared" si="30"/>
        <v>4475.76</v>
      </c>
      <c r="S167" s="28"/>
    </row>
    <row r="168" spans="1:19" x14ac:dyDescent="0.3">
      <c r="A168" s="29">
        <v>10</v>
      </c>
      <c r="B168" s="18" t="s">
        <v>201</v>
      </c>
      <c r="C168" s="19"/>
      <c r="D168" s="19"/>
      <c r="E168" s="20">
        <f t="shared" si="25"/>
        <v>0</v>
      </c>
      <c r="F168" s="20">
        <f t="shared" si="26"/>
        <v>0</v>
      </c>
      <c r="G168" s="19"/>
      <c r="H168" s="19"/>
      <c r="I168" s="21"/>
      <c r="J168" s="21"/>
      <c r="K168" s="22"/>
      <c r="L168" s="23"/>
      <c r="M168" s="23"/>
      <c r="N168" s="24">
        <v>2352</v>
      </c>
      <c r="O168" s="25" t="e">
        <f t="shared" si="27"/>
        <v>#DIV/0!</v>
      </c>
      <c r="P168" s="26" t="e">
        <f t="shared" si="28"/>
        <v>#DIV/0!</v>
      </c>
      <c r="Q168" s="27" t="e">
        <f t="shared" si="29"/>
        <v>#DIV/0!</v>
      </c>
      <c r="R168" s="27" t="e">
        <f t="shared" si="30"/>
        <v>#DIV/0!</v>
      </c>
      <c r="S168" s="28"/>
    </row>
    <row r="169" spans="1:19" x14ac:dyDescent="0.3">
      <c r="A169" s="29"/>
      <c r="B169" s="18" t="s">
        <v>196</v>
      </c>
      <c r="C169" s="19"/>
      <c r="D169" s="19"/>
      <c r="E169" s="20">
        <f t="shared" si="25"/>
        <v>0</v>
      </c>
      <c r="F169" s="20">
        <f t="shared" si="26"/>
        <v>0</v>
      </c>
      <c r="G169" s="19"/>
      <c r="H169" s="19"/>
      <c r="I169" s="21"/>
      <c r="J169" s="21"/>
      <c r="K169" s="22"/>
      <c r="L169" s="23"/>
      <c r="M169" s="23"/>
      <c r="N169" s="24">
        <v>11000</v>
      </c>
      <c r="O169" s="25" t="e">
        <f t="shared" si="27"/>
        <v>#DIV/0!</v>
      </c>
      <c r="P169" s="26" t="e">
        <f t="shared" si="28"/>
        <v>#DIV/0!</v>
      </c>
      <c r="Q169" s="27" t="e">
        <f t="shared" si="29"/>
        <v>#DIV/0!</v>
      </c>
      <c r="R169" s="27" t="e">
        <f t="shared" si="30"/>
        <v>#DIV/0!</v>
      </c>
      <c r="S169" s="28"/>
    </row>
    <row r="170" spans="1:19" x14ac:dyDescent="0.3">
      <c r="A170" s="29"/>
      <c r="B170" s="18" t="s">
        <v>105</v>
      </c>
      <c r="C170" s="19"/>
      <c r="D170" s="19"/>
      <c r="E170" s="20">
        <f t="shared" si="25"/>
        <v>0</v>
      </c>
      <c r="F170" s="20">
        <f t="shared" si="26"/>
        <v>0</v>
      </c>
      <c r="G170" s="19"/>
      <c r="H170" s="19"/>
      <c r="I170" s="21"/>
      <c r="J170" s="21"/>
      <c r="K170" s="22"/>
      <c r="L170" s="23"/>
      <c r="M170" s="23"/>
      <c r="N170" s="24">
        <v>35903.85</v>
      </c>
      <c r="O170" s="25" t="e">
        <f t="shared" si="27"/>
        <v>#DIV/0!</v>
      </c>
      <c r="P170" s="26" t="e">
        <f t="shared" si="28"/>
        <v>#DIV/0!</v>
      </c>
      <c r="Q170" s="27" t="e">
        <f t="shared" si="29"/>
        <v>#DIV/0!</v>
      </c>
      <c r="R170" s="27" t="e">
        <f t="shared" si="30"/>
        <v>#DIV/0!</v>
      </c>
      <c r="S170" s="28"/>
    </row>
    <row r="171" spans="1:19" x14ac:dyDescent="0.3">
      <c r="A171" s="29"/>
      <c r="B171" s="18" t="s">
        <v>61</v>
      </c>
      <c r="C171" s="19">
        <v>5</v>
      </c>
      <c r="D171" s="19">
        <v>11</v>
      </c>
      <c r="E171" s="20">
        <f t="shared" si="25"/>
        <v>55</v>
      </c>
      <c r="F171" s="20">
        <f t="shared" si="26"/>
        <v>660</v>
      </c>
      <c r="G171" s="19">
        <v>50</v>
      </c>
      <c r="H171" s="19">
        <v>610</v>
      </c>
      <c r="I171" s="21">
        <v>0.92420000000000002</v>
      </c>
      <c r="J171" s="21">
        <v>0.93910000000000005</v>
      </c>
      <c r="K171" s="22">
        <v>13361</v>
      </c>
      <c r="L171" s="23">
        <v>14228</v>
      </c>
      <c r="M171" s="23">
        <v>53075</v>
      </c>
      <c r="N171" s="24">
        <f>SUM(N168:N170)</f>
        <v>49255.85</v>
      </c>
      <c r="O171" s="25">
        <f t="shared" si="27"/>
        <v>895.56090909090904</v>
      </c>
      <c r="P171" s="26">
        <f t="shared" si="28"/>
        <v>48.585454545454546</v>
      </c>
      <c r="Q171" s="27">
        <f t="shared" si="29"/>
        <v>1.2146363636363637</v>
      </c>
      <c r="R171" s="27">
        <f t="shared" si="30"/>
        <v>4477.8045454545454</v>
      </c>
      <c r="S171" s="28"/>
    </row>
    <row r="172" spans="1:19" ht="16.5" customHeight="1" x14ac:dyDescent="0.3">
      <c r="A172" s="29" t="s">
        <v>114</v>
      </c>
      <c r="B172" s="18" t="s">
        <v>105</v>
      </c>
      <c r="C172" s="19"/>
      <c r="D172" s="19"/>
      <c r="E172" s="20">
        <f t="shared" si="25"/>
        <v>0</v>
      </c>
      <c r="F172" s="20">
        <f t="shared" si="26"/>
        <v>0</v>
      </c>
      <c r="G172" s="19"/>
      <c r="H172" s="19"/>
      <c r="I172" s="21"/>
      <c r="J172" s="21"/>
      <c r="K172" s="22"/>
      <c r="L172" s="23"/>
      <c r="M172" s="23"/>
      <c r="N172" s="24">
        <v>14530.6</v>
      </c>
      <c r="O172" s="25" t="e">
        <f t="shared" si="27"/>
        <v>#DIV/0!</v>
      </c>
      <c r="P172" s="26" t="e">
        <f t="shared" si="28"/>
        <v>#DIV/0!</v>
      </c>
      <c r="Q172" s="27" t="e">
        <f t="shared" si="29"/>
        <v>#DIV/0!</v>
      </c>
      <c r="R172" s="27" t="e">
        <f t="shared" si="30"/>
        <v>#DIV/0!</v>
      </c>
      <c r="S172" s="28"/>
    </row>
    <row r="173" spans="1:19" x14ac:dyDescent="0.3">
      <c r="A173" s="29"/>
      <c r="B173" s="18" t="s">
        <v>295</v>
      </c>
      <c r="C173" s="19"/>
      <c r="D173" s="19"/>
      <c r="E173" s="20">
        <f t="shared" si="25"/>
        <v>0</v>
      </c>
      <c r="F173" s="20">
        <f t="shared" si="26"/>
        <v>0</v>
      </c>
      <c r="G173" s="19"/>
      <c r="H173" s="19"/>
      <c r="I173" s="21"/>
      <c r="J173" s="21"/>
      <c r="K173" s="22"/>
      <c r="L173" s="23"/>
      <c r="M173" s="23"/>
      <c r="N173" s="24">
        <v>18995</v>
      </c>
      <c r="O173" s="25" t="e">
        <f t="shared" si="27"/>
        <v>#DIV/0!</v>
      </c>
      <c r="P173" s="26" t="e">
        <f t="shared" si="28"/>
        <v>#DIV/0!</v>
      </c>
      <c r="Q173" s="27" t="e">
        <f t="shared" si="29"/>
        <v>#DIV/0!</v>
      </c>
      <c r="R173" s="27" t="e">
        <f t="shared" si="30"/>
        <v>#DIV/0!</v>
      </c>
      <c r="S173" s="28"/>
    </row>
    <row r="174" spans="1:19" x14ac:dyDescent="0.3">
      <c r="A174" s="29"/>
      <c r="B174" s="18" t="s">
        <v>61</v>
      </c>
      <c r="C174" s="19">
        <v>5</v>
      </c>
      <c r="D174" s="19">
        <v>10</v>
      </c>
      <c r="E174" s="20">
        <f t="shared" si="25"/>
        <v>50</v>
      </c>
      <c r="F174" s="20">
        <f t="shared" si="26"/>
        <v>600</v>
      </c>
      <c r="G174" s="19">
        <v>130</v>
      </c>
      <c r="H174" s="19">
        <v>470</v>
      </c>
      <c r="I174" s="21">
        <v>0.7833</v>
      </c>
      <c r="J174" s="21">
        <v>0.9486</v>
      </c>
      <c r="K174" s="22">
        <v>11577</v>
      </c>
      <c r="L174" s="23">
        <v>12204</v>
      </c>
      <c r="M174" s="23">
        <v>0</v>
      </c>
      <c r="N174" s="24">
        <f>SUM(N172:N173)</f>
        <v>33525.599999999999</v>
      </c>
      <c r="O174" s="25">
        <f t="shared" si="27"/>
        <v>670.51199999999994</v>
      </c>
      <c r="P174" s="26">
        <f t="shared" si="28"/>
        <v>46.308</v>
      </c>
      <c r="Q174" s="27">
        <f t="shared" si="29"/>
        <v>1.1577</v>
      </c>
      <c r="R174" s="27">
        <f t="shared" si="30"/>
        <v>3352.56</v>
      </c>
      <c r="S174" s="28"/>
    </row>
    <row r="175" spans="1:19" x14ac:dyDescent="0.3">
      <c r="A175" s="29">
        <v>11</v>
      </c>
      <c r="B175" s="18" t="s">
        <v>295</v>
      </c>
      <c r="C175" s="19"/>
      <c r="D175" s="19"/>
      <c r="E175" s="20">
        <f t="shared" si="25"/>
        <v>0</v>
      </c>
      <c r="F175" s="20">
        <f t="shared" si="26"/>
        <v>0</v>
      </c>
      <c r="G175" s="19"/>
      <c r="H175" s="19"/>
      <c r="I175" s="21"/>
      <c r="J175" s="21"/>
      <c r="K175" s="22"/>
      <c r="L175" s="23"/>
      <c r="M175" s="23"/>
      <c r="N175" s="24">
        <v>22498.2</v>
      </c>
      <c r="O175" s="25" t="e">
        <f t="shared" si="27"/>
        <v>#DIV/0!</v>
      </c>
      <c r="P175" s="26" t="e">
        <f t="shared" si="28"/>
        <v>#DIV/0!</v>
      </c>
      <c r="Q175" s="27" t="e">
        <f t="shared" si="29"/>
        <v>#DIV/0!</v>
      </c>
      <c r="R175" s="27" t="e">
        <f t="shared" si="30"/>
        <v>#DIV/0!</v>
      </c>
      <c r="S175" s="28"/>
    </row>
    <row r="176" spans="1:19" x14ac:dyDescent="0.3">
      <c r="A176" s="29"/>
      <c r="B176" s="18" t="s">
        <v>1497</v>
      </c>
      <c r="C176" s="19"/>
      <c r="D176" s="19"/>
      <c r="E176" s="20">
        <f t="shared" si="25"/>
        <v>0</v>
      </c>
      <c r="F176" s="20">
        <f t="shared" si="26"/>
        <v>0</v>
      </c>
      <c r="G176" s="19"/>
      <c r="H176" s="19"/>
      <c r="I176" s="21"/>
      <c r="J176" s="21"/>
      <c r="K176" s="22"/>
      <c r="L176" s="23"/>
      <c r="M176" s="23"/>
      <c r="N176" s="24">
        <v>6865.5</v>
      </c>
      <c r="O176" s="25" t="e">
        <f t="shared" si="27"/>
        <v>#DIV/0!</v>
      </c>
      <c r="P176" s="26" t="e">
        <f t="shared" si="28"/>
        <v>#DIV/0!</v>
      </c>
      <c r="Q176" s="27" t="e">
        <f t="shared" si="29"/>
        <v>#DIV/0!</v>
      </c>
      <c r="R176" s="27" t="e">
        <f t="shared" si="30"/>
        <v>#DIV/0!</v>
      </c>
      <c r="S176" s="28"/>
    </row>
    <row r="177" spans="1:19" x14ac:dyDescent="0.3">
      <c r="A177" s="29"/>
      <c r="B177" s="18" t="s">
        <v>61</v>
      </c>
      <c r="C177" s="19">
        <v>5</v>
      </c>
      <c r="D177" s="19">
        <v>8</v>
      </c>
      <c r="E177" s="20">
        <f t="shared" si="25"/>
        <v>40</v>
      </c>
      <c r="F177" s="20">
        <f t="shared" si="26"/>
        <v>480</v>
      </c>
      <c r="G177" s="19">
        <v>50</v>
      </c>
      <c r="H177" s="19">
        <v>430</v>
      </c>
      <c r="I177" s="21">
        <v>0.86670000000000003</v>
      </c>
      <c r="J177" s="21">
        <v>0.95120000000000005</v>
      </c>
      <c r="K177" s="22">
        <v>12004</v>
      </c>
      <c r="L177" s="23">
        <v>12624</v>
      </c>
      <c r="M177" s="23">
        <v>14166</v>
      </c>
      <c r="N177" s="24">
        <f>SUM(N175:N176)</f>
        <v>29363.7</v>
      </c>
      <c r="O177" s="25">
        <f t="shared" si="27"/>
        <v>734.09249999999997</v>
      </c>
      <c r="P177" s="26">
        <f t="shared" si="28"/>
        <v>60.02</v>
      </c>
      <c r="Q177" s="27">
        <f t="shared" si="29"/>
        <v>1.5004999999999999</v>
      </c>
      <c r="R177" s="27">
        <f t="shared" si="30"/>
        <v>3670.4625000000001</v>
      </c>
      <c r="S177" s="28"/>
    </row>
    <row r="178" spans="1:19" ht="16.5" customHeight="1" x14ac:dyDescent="0.3">
      <c r="A178" s="29" t="s">
        <v>123</v>
      </c>
      <c r="B178" s="18" t="s">
        <v>1497</v>
      </c>
      <c r="C178" s="19"/>
      <c r="D178" s="19"/>
      <c r="E178" s="20">
        <f t="shared" si="25"/>
        <v>0</v>
      </c>
      <c r="F178" s="20">
        <f t="shared" si="26"/>
        <v>0</v>
      </c>
      <c r="G178" s="19"/>
      <c r="H178" s="19"/>
      <c r="I178" s="21"/>
      <c r="J178" s="21"/>
      <c r="K178" s="22"/>
      <c r="L178" s="23"/>
      <c r="M178" s="23"/>
      <c r="N178" s="24">
        <v>23471.5</v>
      </c>
      <c r="O178" s="25" t="e">
        <f t="shared" si="27"/>
        <v>#DIV/0!</v>
      </c>
      <c r="P178" s="26" t="e">
        <f t="shared" si="28"/>
        <v>#DIV/0!</v>
      </c>
      <c r="Q178" s="27" t="e">
        <f t="shared" si="29"/>
        <v>#DIV/0!</v>
      </c>
      <c r="R178" s="27" t="e">
        <f t="shared" si="30"/>
        <v>#DIV/0!</v>
      </c>
      <c r="S178" s="28"/>
    </row>
    <row r="179" spans="1:19" x14ac:dyDescent="0.3">
      <c r="A179" s="29"/>
      <c r="B179" s="18" t="s">
        <v>1384</v>
      </c>
      <c r="C179" s="19"/>
      <c r="D179" s="19"/>
      <c r="E179" s="20">
        <f t="shared" si="25"/>
        <v>0</v>
      </c>
      <c r="F179" s="20">
        <f t="shared" si="26"/>
        <v>0</v>
      </c>
      <c r="G179" s="19"/>
      <c r="H179" s="19"/>
      <c r="I179" s="21"/>
      <c r="J179" s="21"/>
      <c r="K179" s="22"/>
      <c r="L179" s="23"/>
      <c r="M179" s="23"/>
      <c r="N179" s="24">
        <v>10237</v>
      </c>
      <c r="O179" s="25" t="e">
        <f t="shared" si="27"/>
        <v>#DIV/0!</v>
      </c>
      <c r="P179" s="26" t="e">
        <f t="shared" si="28"/>
        <v>#DIV/0!</v>
      </c>
      <c r="Q179" s="27" t="e">
        <f t="shared" si="29"/>
        <v>#DIV/0!</v>
      </c>
      <c r="R179" s="27" t="e">
        <f t="shared" si="30"/>
        <v>#DIV/0!</v>
      </c>
      <c r="S179" s="28"/>
    </row>
    <row r="180" spans="1:19" x14ac:dyDescent="0.3">
      <c r="A180" s="29"/>
      <c r="B180" s="18" t="s">
        <v>61</v>
      </c>
      <c r="C180" s="19">
        <v>5</v>
      </c>
      <c r="D180" s="19">
        <v>10</v>
      </c>
      <c r="E180" s="20">
        <f t="shared" si="25"/>
        <v>50</v>
      </c>
      <c r="F180" s="20">
        <f t="shared" si="26"/>
        <v>600</v>
      </c>
      <c r="G180" s="19">
        <v>80</v>
      </c>
      <c r="H180" s="19">
        <v>520</v>
      </c>
      <c r="I180" s="21">
        <v>0.86670000000000003</v>
      </c>
      <c r="J180" s="21">
        <v>0.95120000000000005</v>
      </c>
      <c r="K180" s="22">
        <v>15743</v>
      </c>
      <c r="L180" s="23">
        <v>16551</v>
      </c>
      <c r="M180" s="23">
        <v>0</v>
      </c>
      <c r="N180" s="24">
        <f>SUM(N178:N179)</f>
        <v>33708.5</v>
      </c>
      <c r="O180" s="25">
        <f t="shared" si="27"/>
        <v>674.17</v>
      </c>
      <c r="P180" s="26">
        <f t="shared" si="28"/>
        <v>62.972000000000001</v>
      </c>
      <c r="Q180" s="27">
        <f t="shared" si="29"/>
        <v>1.5743</v>
      </c>
      <c r="R180" s="27">
        <f t="shared" si="30"/>
        <v>3370.85</v>
      </c>
      <c r="S180" s="28"/>
    </row>
    <row r="181" spans="1:19" x14ac:dyDescent="0.3">
      <c r="A181" s="29">
        <v>12</v>
      </c>
      <c r="B181" s="18" t="s">
        <v>1384</v>
      </c>
      <c r="C181" s="19"/>
      <c r="D181" s="19"/>
      <c r="E181" s="20">
        <f t="shared" si="25"/>
        <v>0</v>
      </c>
      <c r="F181" s="20">
        <f t="shared" si="26"/>
        <v>0</v>
      </c>
      <c r="G181" s="19"/>
      <c r="H181" s="19"/>
      <c r="I181" s="21"/>
      <c r="J181" s="21"/>
      <c r="K181" s="22"/>
      <c r="L181" s="23"/>
      <c r="M181" s="23"/>
      <c r="N181" s="24">
        <v>7163</v>
      </c>
      <c r="O181" s="25" t="e">
        <f t="shared" si="27"/>
        <v>#DIV/0!</v>
      </c>
      <c r="P181" s="26" t="e">
        <f t="shared" si="28"/>
        <v>#DIV/0!</v>
      </c>
      <c r="Q181" s="27" t="e">
        <f t="shared" si="29"/>
        <v>#DIV/0!</v>
      </c>
      <c r="R181" s="27" t="e">
        <f t="shared" si="30"/>
        <v>#DIV/0!</v>
      </c>
      <c r="S181" s="28"/>
    </row>
    <row r="182" spans="1:19" x14ac:dyDescent="0.3">
      <c r="A182" s="29"/>
      <c r="B182" s="18" t="s">
        <v>1499</v>
      </c>
      <c r="C182" s="19"/>
      <c r="D182" s="19"/>
      <c r="E182" s="20">
        <f t="shared" si="25"/>
        <v>0</v>
      </c>
      <c r="F182" s="20">
        <f t="shared" si="26"/>
        <v>0</v>
      </c>
      <c r="G182" s="19"/>
      <c r="H182" s="19"/>
      <c r="I182" s="21"/>
      <c r="J182" s="21"/>
      <c r="K182" s="22"/>
      <c r="L182" s="23"/>
      <c r="M182" s="23"/>
      <c r="N182" s="24">
        <v>4290</v>
      </c>
      <c r="O182" s="25" t="e">
        <f t="shared" si="27"/>
        <v>#DIV/0!</v>
      </c>
      <c r="P182" s="26" t="e">
        <f t="shared" si="28"/>
        <v>#DIV/0!</v>
      </c>
      <c r="Q182" s="27" t="e">
        <f t="shared" si="29"/>
        <v>#DIV/0!</v>
      </c>
      <c r="R182" s="27" t="e">
        <f t="shared" si="30"/>
        <v>#DIV/0!</v>
      </c>
      <c r="S182" s="28"/>
    </row>
    <row r="183" spans="1:19" x14ac:dyDescent="0.3">
      <c r="A183" s="29"/>
      <c r="B183" s="18" t="s">
        <v>145</v>
      </c>
      <c r="C183" s="19"/>
      <c r="D183" s="19"/>
      <c r="E183" s="20">
        <f t="shared" si="25"/>
        <v>0</v>
      </c>
      <c r="F183" s="20">
        <f t="shared" si="26"/>
        <v>0</v>
      </c>
      <c r="G183" s="19"/>
      <c r="H183" s="19"/>
      <c r="I183" s="21"/>
      <c r="J183" s="21"/>
      <c r="K183" s="22"/>
      <c r="L183" s="23"/>
      <c r="M183" s="23"/>
      <c r="N183" s="24">
        <v>23421.9</v>
      </c>
      <c r="O183" s="25" t="e">
        <f t="shared" si="27"/>
        <v>#DIV/0!</v>
      </c>
      <c r="P183" s="26" t="e">
        <f t="shared" si="28"/>
        <v>#DIV/0!</v>
      </c>
      <c r="Q183" s="27" t="e">
        <f t="shared" si="29"/>
        <v>#DIV/0!</v>
      </c>
      <c r="R183" s="27" t="e">
        <f t="shared" si="30"/>
        <v>#DIV/0!</v>
      </c>
      <c r="S183" s="28"/>
    </row>
    <row r="184" spans="1:19" x14ac:dyDescent="0.3">
      <c r="A184" s="29"/>
      <c r="B184" s="18" t="s">
        <v>61</v>
      </c>
      <c r="C184" s="19">
        <v>5</v>
      </c>
      <c r="D184" s="19">
        <v>11</v>
      </c>
      <c r="E184" s="20">
        <f t="shared" si="25"/>
        <v>55</v>
      </c>
      <c r="F184" s="20">
        <f t="shared" si="26"/>
        <v>660</v>
      </c>
      <c r="G184" s="19">
        <v>110</v>
      </c>
      <c r="H184" s="19">
        <v>550</v>
      </c>
      <c r="I184" s="21">
        <v>0.83330000000000004</v>
      </c>
      <c r="J184" s="21">
        <v>0.92649999999999999</v>
      </c>
      <c r="K184" s="22">
        <v>15990</v>
      </c>
      <c r="L184" s="23">
        <v>17258</v>
      </c>
      <c r="M184" s="23">
        <v>555</v>
      </c>
      <c r="N184" s="24">
        <f>SUM(N181:N183)</f>
        <v>34874.9</v>
      </c>
      <c r="O184" s="25">
        <f t="shared" si="27"/>
        <v>634.08909090909094</v>
      </c>
      <c r="P184" s="26">
        <f t="shared" si="28"/>
        <v>58.145454545454548</v>
      </c>
      <c r="Q184" s="27">
        <f t="shared" si="29"/>
        <v>1.4536363636363638</v>
      </c>
      <c r="R184" s="27">
        <f t="shared" si="30"/>
        <v>3170.4454545454546</v>
      </c>
      <c r="S184" s="28"/>
    </row>
    <row r="185" spans="1:19" x14ac:dyDescent="0.3">
      <c r="A185" s="29" t="s">
        <v>127</v>
      </c>
      <c r="B185" s="18" t="s">
        <v>145</v>
      </c>
      <c r="C185" s="19"/>
      <c r="D185" s="19"/>
      <c r="E185" s="20">
        <f t="shared" si="25"/>
        <v>0</v>
      </c>
      <c r="F185" s="20">
        <f t="shared" si="26"/>
        <v>0</v>
      </c>
      <c r="G185" s="19"/>
      <c r="H185" s="19"/>
      <c r="I185" s="21"/>
      <c r="J185" s="21"/>
      <c r="K185" s="22"/>
      <c r="L185" s="23"/>
      <c r="M185" s="23"/>
      <c r="N185" s="24">
        <v>29603.1</v>
      </c>
      <c r="O185" s="25" t="e">
        <f t="shared" si="27"/>
        <v>#DIV/0!</v>
      </c>
      <c r="P185" s="26" t="e">
        <f t="shared" si="28"/>
        <v>#DIV/0!</v>
      </c>
      <c r="Q185" s="27" t="e">
        <f t="shared" si="29"/>
        <v>#DIV/0!</v>
      </c>
      <c r="R185" s="27" t="e">
        <f t="shared" si="30"/>
        <v>#DIV/0!</v>
      </c>
      <c r="S185" s="28"/>
    </row>
    <row r="186" spans="1:19" x14ac:dyDescent="0.3">
      <c r="A186" s="29"/>
      <c r="B186" s="18" t="s">
        <v>250</v>
      </c>
      <c r="C186" s="19"/>
      <c r="D186" s="19"/>
      <c r="E186" s="20">
        <f t="shared" si="25"/>
        <v>0</v>
      </c>
      <c r="F186" s="20">
        <f t="shared" si="26"/>
        <v>0</v>
      </c>
      <c r="G186" s="19"/>
      <c r="H186" s="19"/>
      <c r="I186" s="21"/>
      <c r="J186" s="21"/>
      <c r="K186" s="22"/>
      <c r="L186" s="23"/>
      <c r="M186" s="23"/>
      <c r="N186" s="24">
        <v>277.92</v>
      </c>
      <c r="O186" s="25" t="e">
        <f t="shared" si="27"/>
        <v>#DIV/0!</v>
      </c>
      <c r="P186" s="26" t="e">
        <f t="shared" si="28"/>
        <v>#DIV/0!</v>
      </c>
      <c r="Q186" s="27" t="e">
        <f t="shared" si="29"/>
        <v>#DIV/0!</v>
      </c>
      <c r="R186" s="27" t="e">
        <f t="shared" si="30"/>
        <v>#DIV/0!</v>
      </c>
      <c r="S186" s="28"/>
    </row>
    <row r="187" spans="1:19" x14ac:dyDescent="0.3">
      <c r="A187" s="29"/>
      <c r="B187" s="18" t="s">
        <v>61</v>
      </c>
      <c r="C187" s="19">
        <v>5</v>
      </c>
      <c r="D187" s="19">
        <v>10</v>
      </c>
      <c r="E187" s="20">
        <f t="shared" si="25"/>
        <v>50</v>
      </c>
      <c r="F187" s="20">
        <f t="shared" si="26"/>
        <v>600</v>
      </c>
      <c r="G187" s="19">
        <v>80</v>
      </c>
      <c r="H187" s="19">
        <v>520</v>
      </c>
      <c r="I187" s="21">
        <v>0.86670000000000003</v>
      </c>
      <c r="J187" s="21">
        <v>0.90900000000000003</v>
      </c>
      <c r="K187" s="22">
        <v>12411</v>
      </c>
      <c r="L187" s="23">
        <v>13653</v>
      </c>
      <c r="M187" s="23">
        <v>0</v>
      </c>
      <c r="N187" s="24">
        <f>SUM(N185:N186)</f>
        <v>29881.019999999997</v>
      </c>
      <c r="O187" s="25">
        <f t="shared" si="27"/>
        <v>597.6203999999999</v>
      </c>
      <c r="P187" s="26">
        <f t="shared" si="28"/>
        <v>49.643999999999998</v>
      </c>
      <c r="Q187" s="27">
        <f t="shared" si="29"/>
        <v>1.2410999999999999</v>
      </c>
      <c r="R187" s="27">
        <f t="shared" si="30"/>
        <v>2988.1019999999999</v>
      </c>
      <c r="S187" s="28"/>
    </row>
    <row r="188" spans="1:19" x14ac:dyDescent="0.3">
      <c r="A188" s="29">
        <v>13</v>
      </c>
      <c r="B188" s="18" t="s">
        <v>250</v>
      </c>
      <c r="C188" s="19"/>
      <c r="D188" s="19"/>
      <c r="E188" s="20">
        <f t="shared" si="25"/>
        <v>0</v>
      </c>
      <c r="F188" s="20">
        <f t="shared" si="26"/>
        <v>0</v>
      </c>
      <c r="G188" s="19"/>
      <c r="H188" s="19"/>
      <c r="I188" s="21"/>
      <c r="J188" s="21"/>
      <c r="K188" s="22"/>
      <c r="L188" s="23"/>
      <c r="M188" s="23"/>
      <c r="N188" s="24">
        <v>17092.080000000002</v>
      </c>
      <c r="O188" s="25" t="e">
        <f t="shared" si="27"/>
        <v>#DIV/0!</v>
      </c>
      <c r="P188" s="26" t="e">
        <f t="shared" si="28"/>
        <v>#DIV/0!</v>
      </c>
      <c r="Q188" s="27" t="e">
        <f t="shared" si="29"/>
        <v>#DIV/0!</v>
      </c>
      <c r="R188" s="27" t="e">
        <f t="shared" si="30"/>
        <v>#DIV/0!</v>
      </c>
      <c r="S188" s="28"/>
    </row>
    <row r="189" spans="1:19" ht="16.5" customHeight="1" x14ac:dyDescent="0.3">
      <c r="A189" s="29"/>
      <c r="B189" s="18" t="s">
        <v>94</v>
      </c>
      <c r="C189" s="19"/>
      <c r="D189" s="19"/>
      <c r="E189" s="20">
        <f t="shared" si="25"/>
        <v>0</v>
      </c>
      <c r="F189" s="20">
        <f t="shared" si="26"/>
        <v>0</v>
      </c>
      <c r="G189" s="19"/>
      <c r="H189" s="19"/>
      <c r="I189" s="21"/>
      <c r="J189" s="21"/>
      <c r="K189" s="22"/>
      <c r="L189" s="23"/>
      <c r="M189" s="23"/>
      <c r="N189" s="24">
        <v>11364.84</v>
      </c>
      <c r="O189" s="25" t="e">
        <f t="shared" si="27"/>
        <v>#DIV/0!</v>
      </c>
      <c r="P189" s="26" t="e">
        <f t="shared" si="28"/>
        <v>#DIV/0!</v>
      </c>
      <c r="Q189" s="27" t="e">
        <f t="shared" si="29"/>
        <v>#DIV/0!</v>
      </c>
      <c r="R189" s="27" t="e">
        <f t="shared" si="30"/>
        <v>#DIV/0!</v>
      </c>
      <c r="S189" s="28"/>
    </row>
    <row r="190" spans="1:19" x14ac:dyDescent="0.3">
      <c r="A190" s="29"/>
      <c r="B190" s="18" t="s">
        <v>1500</v>
      </c>
      <c r="C190" s="19">
        <v>5</v>
      </c>
      <c r="D190" s="19">
        <v>11</v>
      </c>
      <c r="E190" s="20">
        <f t="shared" si="25"/>
        <v>55</v>
      </c>
      <c r="F190" s="20">
        <f t="shared" si="26"/>
        <v>660</v>
      </c>
      <c r="G190" s="19">
        <v>70</v>
      </c>
      <c r="H190" s="19">
        <v>590</v>
      </c>
      <c r="I190" s="21">
        <v>0.89390000000000003</v>
      </c>
      <c r="J190" s="21">
        <v>0.89970000000000006</v>
      </c>
      <c r="K190" s="22">
        <v>15017</v>
      </c>
      <c r="L190" s="23">
        <v>16691</v>
      </c>
      <c r="M190" s="23">
        <v>23556</v>
      </c>
      <c r="N190" s="24">
        <f>SUM(N188:N189)</f>
        <v>28456.920000000002</v>
      </c>
      <c r="O190" s="25">
        <f t="shared" si="27"/>
        <v>517.39854545454546</v>
      </c>
      <c r="P190" s="26">
        <f t="shared" si="28"/>
        <v>54.607272727272729</v>
      </c>
      <c r="Q190" s="27">
        <f t="shared" si="29"/>
        <v>1.3651818181818183</v>
      </c>
      <c r="R190" s="27">
        <f t="shared" si="30"/>
        <v>2586.9927272727273</v>
      </c>
      <c r="S190" s="28"/>
    </row>
    <row r="191" spans="1:19" x14ac:dyDescent="0.3">
      <c r="A191" s="29" t="s">
        <v>138</v>
      </c>
      <c r="B191" s="18" t="s">
        <v>94</v>
      </c>
      <c r="C191" s="19"/>
      <c r="D191" s="19"/>
      <c r="E191" s="20">
        <f t="shared" si="25"/>
        <v>0</v>
      </c>
      <c r="F191" s="20">
        <f t="shared" si="26"/>
        <v>0</v>
      </c>
      <c r="G191" s="19"/>
      <c r="H191" s="19"/>
      <c r="I191" s="21"/>
      <c r="J191" s="21"/>
      <c r="K191" s="22"/>
      <c r="L191" s="23"/>
      <c r="M191" s="23"/>
      <c r="N191" s="24">
        <v>13115.16</v>
      </c>
      <c r="O191" s="25" t="e">
        <f t="shared" si="27"/>
        <v>#DIV/0!</v>
      </c>
      <c r="P191" s="26" t="e">
        <f t="shared" si="28"/>
        <v>#DIV/0!</v>
      </c>
      <c r="Q191" s="27" t="e">
        <f t="shared" si="29"/>
        <v>#DIV/0!</v>
      </c>
      <c r="R191" s="27" t="e">
        <f t="shared" si="30"/>
        <v>#DIV/0!</v>
      </c>
      <c r="S191" s="28"/>
    </row>
    <row r="192" spans="1:19" x14ac:dyDescent="0.3">
      <c r="A192" s="29"/>
      <c r="B192" s="18" t="s">
        <v>93</v>
      </c>
      <c r="C192" s="19"/>
      <c r="D192" s="19"/>
      <c r="E192" s="20">
        <f t="shared" si="25"/>
        <v>0</v>
      </c>
      <c r="F192" s="20">
        <f t="shared" si="26"/>
        <v>0</v>
      </c>
      <c r="G192" s="19"/>
      <c r="H192" s="19"/>
      <c r="I192" s="21"/>
      <c r="J192" s="21"/>
      <c r="K192" s="22"/>
      <c r="L192" s="23"/>
      <c r="M192" s="23"/>
      <c r="N192" s="24">
        <v>13543.38</v>
      </c>
      <c r="O192" s="25" t="e">
        <f t="shared" si="27"/>
        <v>#DIV/0!</v>
      </c>
      <c r="P192" s="26" t="e">
        <f t="shared" si="28"/>
        <v>#DIV/0!</v>
      </c>
      <c r="Q192" s="27" t="e">
        <f t="shared" si="29"/>
        <v>#DIV/0!</v>
      </c>
      <c r="R192" s="27" t="e">
        <f t="shared" si="30"/>
        <v>#DIV/0!</v>
      </c>
      <c r="S192" s="28"/>
    </row>
    <row r="193" spans="1:19" x14ac:dyDescent="0.3">
      <c r="A193" s="29"/>
      <c r="B193" s="18" t="s">
        <v>1502</v>
      </c>
      <c r="C193" s="19"/>
      <c r="D193" s="31"/>
      <c r="E193" s="20">
        <f t="shared" si="25"/>
        <v>0</v>
      </c>
      <c r="F193" s="20">
        <f t="shared" si="26"/>
        <v>0</v>
      </c>
      <c r="G193" s="19"/>
      <c r="H193" s="19"/>
      <c r="I193" s="21"/>
      <c r="J193" s="21"/>
      <c r="K193" s="22"/>
      <c r="L193" s="23"/>
      <c r="M193" s="23"/>
      <c r="N193" s="24">
        <v>456</v>
      </c>
      <c r="O193" s="25" t="e">
        <f t="shared" si="27"/>
        <v>#DIV/0!</v>
      </c>
      <c r="P193" s="26" t="e">
        <f t="shared" si="28"/>
        <v>#DIV/0!</v>
      </c>
      <c r="Q193" s="27" t="e">
        <f t="shared" si="29"/>
        <v>#DIV/0!</v>
      </c>
      <c r="R193" s="27" t="e">
        <f t="shared" si="30"/>
        <v>#DIV/0!</v>
      </c>
      <c r="S193" s="28"/>
    </row>
    <row r="194" spans="1:19" x14ac:dyDescent="0.3">
      <c r="A194" s="29"/>
      <c r="B194" s="18" t="s">
        <v>61</v>
      </c>
      <c r="C194" s="19">
        <v>5</v>
      </c>
      <c r="D194" s="31">
        <v>10</v>
      </c>
      <c r="E194" s="20">
        <f t="shared" si="25"/>
        <v>50</v>
      </c>
      <c r="F194" s="20">
        <f t="shared" si="26"/>
        <v>600</v>
      </c>
      <c r="G194" s="19">
        <v>50</v>
      </c>
      <c r="H194" s="19">
        <v>550</v>
      </c>
      <c r="I194" s="21">
        <v>0.91669999999999996</v>
      </c>
      <c r="J194" s="21">
        <v>0.90090000000000003</v>
      </c>
      <c r="K194" s="22">
        <v>14309</v>
      </c>
      <c r="L194" s="23">
        <v>15883</v>
      </c>
      <c r="M194" s="23">
        <v>0</v>
      </c>
      <c r="N194" s="24">
        <f>SUM(N191:N193)</f>
        <v>27114.54</v>
      </c>
      <c r="O194" s="25">
        <f t="shared" si="27"/>
        <v>542.29079999999999</v>
      </c>
      <c r="P194" s="26">
        <f t="shared" si="28"/>
        <v>57.235999999999997</v>
      </c>
      <c r="Q194" s="27">
        <f t="shared" si="29"/>
        <v>1.4309000000000001</v>
      </c>
      <c r="R194" s="27">
        <f t="shared" si="30"/>
        <v>2711.4540000000002</v>
      </c>
      <c r="S194" s="28"/>
    </row>
    <row r="195" spans="1:19" x14ac:dyDescent="0.3">
      <c r="A195" s="29">
        <v>16</v>
      </c>
      <c r="B195" s="18" t="s">
        <v>346</v>
      </c>
      <c r="C195" s="19"/>
      <c r="D195" s="31"/>
      <c r="E195" s="20">
        <f t="shared" si="25"/>
        <v>0</v>
      </c>
      <c r="F195" s="20">
        <f t="shared" si="26"/>
        <v>0</v>
      </c>
      <c r="G195" s="19"/>
      <c r="H195" s="19"/>
      <c r="I195" s="21"/>
      <c r="J195" s="21"/>
      <c r="K195" s="22"/>
      <c r="L195" s="23"/>
      <c r="M195" s="23"/>
      <c r="N195" s="24">
        <v>15228</v>
      </c>
      <c r="O195" s="25" t="e">
        <f t="shared" si="27"/>
        <v>#DIV/0!</v>
      </c>
      <c r="P195" s="26" t="e">
        <f t="shared" si="28"/>
        <v>#DIV/0!</v>
      </c>
      <c r="Q195" s="27" t="e">
        <f t="shared" si="29"/>
        <v>#DIV/0!</v>
      </c>
      <c r="R195" s="27" t="e">
        <f t="shared" si="30"/>
        <v>#DIV/0!</v>
      </c>
      <c r="S195" s="28"/>
    </row>
    <row r="196" spans="1:19" x14ac:dyDescent="0.3">
      <c r="A196" s="29"/>
      <c r="B196" s="18" t="s">
        <v>82</v>
      </c>
      <c r="C196" s="19"/>
      <c r="D196" s="31"/>
      <c r="E196" s="20">
        <f t="shared" si="25"/>
        <v>0</v>
      </c>
      <c r="F196" s="20">
        <f t="shared" si="26"/>
        <v>0</v>
      </c>
      <c r="G196" s="19"/>
      <c r="H196" s="19"/>
      <c r="I196" s="21"/>
      <c r="J196" s="21"/>
      <c r="K196" s="22"/>
      <c r="L196" s="23"/>
      <c r="M196" s="23"/>
      <c r="N196" s="24">
        <v>14442.5</v>
      </c>
      <c r="O196" s="25" t="e">
        <f t="shared" si="27"/>
        <v>#DIV/0!</v>
      </c>
      <c r="P196" s="26" t="e">
        <f t="shared" si="28"/>
        <v>#DIV/0!</v>
      </c>
      <c r="Q196" s="27" t="e">
        <f t="shared" si="29"/>
        <v>#DIV/0!</v>
      </c>
      <c r="R196" s="27" t="e">
        <f t="shared" si="30"/>
        <v>#DIV/0!</v>
      </c>
      <c r="S196" s="28"/>
    </row>
    <row r="197" spans="1:19" x14ac:dyDescent="0.3">
      <c r="A197" s="29"/>
      <c r="B197" s="18" t="s">
        <v>61</v>
      </c>
      <c r="C197" s="19">
        <v>5</v>
      </c>
      <c r="D197" s="31">
        <v>11</v>
      </c>
      <c r="E197" s="20">
        <f t="shared" si="25"/>
        <v>55</v>
      </c>
      <c r="F197" s="20">
        <f t="shared" si="26"/>
        <v>660</v>
      </c>
      <c r="G197" s="19">
        <v>60</v>
      </c>
      <c r="H197" s="19">
        <v>600</v>
      </c>
      <c r="I197" s="21">
        <v>0.90910000000000002</v>
      </c>
      <c r="J197" s="21">
        <v>0.89049999999999996</v>
      </c>
      <c r="K197" s="22">
        <v>15344</v>
      </c>
      <c r="L197" s="23">
        <v>17231</v>
      </c>
      <c r="M197" s="23">
        <v>28572</v>
      </c>
      <c r="N197" s="24">
        <f>SUM(N195:N196)</f>
        <v>29670.5</v>
      </c>
      <c r="O197" s="25">
        <f t="shared" si="27"/>
        <v>539.4636363636364</v>
      </c>
      <c r="P197" s="26">
        <f t="shared" si="28"/>
        <v>55.79636363636363</v>
      </c>
      <c r="Q197" s="27">
        <f t="shared" si="29"/>
        <v>1.3949090909090911</v>
      </c>
      <c r="R197" s="27">
        <f t="shared" si="30"/>
        <v>2697.318181818182</v>
      </c>
      <c r="S197" s="28"/>
    </row>
    <row r="198" spans="1:19" x14ac:dyDescent="0.3">
      <c r="A198" s="29" t="s">
        <v>1507</v>
      </c>
      <c r="B198" s="18" t="s">
        <v>1508</v>
      </c>
      <c r="C198" s="19"/>
      <c r="D198" s="19"/>
      <c r="E198" s="20">
        <f t="shared" si="25"/>
        <v>0</v>
      </c>
      <c r="F198" s="20">
        <f t="shared" si="26"/>
        <v>0</v>
      </c>
      <c r="G198" s="19"/>
      <c r="H198" s="19"/>
      <c r="I198" s="21"/>
      <c r="J198" s="21"/>
      <c r="K198" s="22"/>
      <c r="L198" s="23"/>
      <c r="M198" s="23"/>
      <c r="N198" s="24">
        <v>7297.55</v>
      </c>
      <c r="O198" s="25" t="e">
        <f t="shared" si="27"/>
        <v>#DIV/0!</v>
      </c>
      <c r="P198" s="26" t="e">
        <f t="shared" si="28"/>
        <v>#DIV/0!</v>
      </c>
      <c r="Q198" s="27" t="e">
        <f t="shared" si="29"/>
        <v>#DIV/0!</v>
      </c>
      <c r="R198" s="27" t="e">
        <f t="shared" si="30"/>
        <v>#DIV/0!</v>
      </c>
      <c r="S198" s="28"/>
    </row>
    <row r="199" spans="1:19" x14ac:dyDescent="0.3">
      <c r="A199" s="29"/>
      <c r="B199" s="18" t="s">
        <v>1509</v>
      </c>
      <c r="C199" s="19"/>
      <c r="D199" s="19"/>
      <c r="E199" s="20">
        <f t="shared" si="25"/>
        <v>0</v>
      </c>
      <c r="F199" s="20">
        <f t="shared" si="26"/>
        <v>0</v>
      </c>
      <c r="G199" s="19"/>
      <c r="H199" s="19"/>
      <c r="I199" s="21"/>
      <c r="J199" s="21"/>
      <c r="K199" s="22"/>
      <c r="L199" s="23"/>
      <c r="M199" s="23"/>
      <c r="N199" s="24">
        <v>30134.5</v>
      </c>
      <c r="O199" s="25" t="e">
        <f t="shared" si="27"/>
        <v>#DIV/0!</v>
      </c>
      <c r="P199" s="26" t="e">
        <f t="shared" si="28"/>
        <v>#DIV/0!</v>
      </c>
      <c r="Q199" s="27" t="e">
        <f t="shared" si="29"/>
        <v>#DIV/0!</v>
      </c>
      <c r="R199" s="27" t="e">
        <f t="shared" si="30"/>
        <v>#DIV/0!</v>
      </c>
      <c r="S199" s="28"/>
    </row>
    <row r="200" spans="1:19" x14ac:dyDescent="0.3">
      <c r="A200" s="29"/>
      <c r="B200" s="18" t="s">
        <v>61</v>
      </c>
      <c r="C200" s="19">
        <v>5</v>
      </c>
      <c r="D200" s="19">
        <v>10</v>
      </c>
      <c r="E200" s="20">
        <f t="shared" si="25"/>
        <v>50</v>
      </c>
      <c r="F200" s="20">
        <f t="shared" si="26"/>
        <v>600</v>
      </c>
      <c r="G200" s="19">
        <v>60</v>
      </c>
      <c r="H200" s="19">
        <v>540</v>
      </c>
      <c r="I200" s="21">
        <v>0.9</v>
      </c>
      <c r="J200" s="21">
        <v>0.92549999999999999</v>
      </c>
      <c r="K200" s="22">
        <v>13175</v>
      </c>
      <c r="L200" s="23">
        <v>14236</v>
      </c>
      <c r="M200" s="23">
        <v>0</v>
      </c>
      <c r="N200" s="24">
        <f>SUM(N198:N199)</f>
        <v>37432.050000000003</v>
      </c>
      <c r="O200" s="25">
        <f t="shared" si="27"/>
        <v>748.64100000000008</v>
      </c>
      <c r="P200" s="26">
        <f t="shared" si="28"/>
        <v>52.7</v>
      </c>
      <c r="Q200" s="27">
        <f t="shared" si="29"/>
        <v>1.3174999999999999</v>
      </c>
      <c r="R200" s="27">
        <f t="shared" si="30"/>
        <v>3743.2050000000004</v>
      </c>
      <c r="S200" s="28"/>
    </row>
    <row r="201" spans="1:19" x14ac:dyDescent="0.3">
      <c r="A201" s="29">
        <v>17</v>
      </c>
      <c r="B201" s="18" t="s">
        <v>1512</v>
      </c>
      <c r="C201" s="19"/>
      <c r="D201" s="19"/>
      <c r="E201" s="20">
        <f t="shared" si="25"/>
        <v>0</v>
      </c>
      <c r="F201" s="20">
        <f t="shared" si="26"/>
        <v>0</v>
      </c>
      <c r="G201" s="19"/>
      <c r="H201" s="19"/>
      <c r="I201" s="21"/>
      <c r="J201" s="21"/>
      <c r="K201" s="22"/>
      <c r="L201" s="23"/>
      <c r="M201" s="23"/>
      <c r="N201" s="24">
        <v>6605.5</v>
      </c>
      <c r="O201" s="25" t="e">
        <f t="shared" si="27"/>
        <v>#DIV/0!</v>
      </c>
      <c r="P201" s="26" t="e">
        <f t="shared" si="28"/>
        <v>#DIV/0!</v>
      </c>
      <c r="Q201" s="27" t="e">
        <f t="shared" si="29"/>
        <v>#DIV/0!</v>
      </c>
      <c r="R201" s="27" t="e">
        <f t="shared" si="30"/>
        <v>#DIV/0!</v>
      </c>
      <c r="S201" s="28"/>
    </row>
    <row r="202" spans="1:19" x14ac:dyDescent="0.3">
      <c r="A202" s="29"/>
      <c r="B202" s="18" t="s">
        <v>1513</v>
      </c>
      <c r="C202" s="19"/>
      <c r="D202" s="19"/>
      <c r="E202" s="20">
        <f t="shared" si="25"/>
        <v>0</v>
      </c>
      <c r="F202" s="20">
        <f t="shared" si="26"/>
        <v>0</v>
      </c>
      <c r="G202" s="19"/>
      <c r="H202" s="19"/>
      <c r="I202" s="21"/>
      <c r="J202" s="21"/>
      <c r="K202" s="22"/>
      <c r="L202" s="23"/>
      <c r="M202" s="23"/>
      <c r="N202" s="24">
        <v>12300</v>
      </c>
      <c r="O202" s="25" t="e">
        <f t="shared" si="27"/>
        <v>#DIV/0!</v>
      </c>
      <c r="P202" s="26" t="e">
        <f t="shared" si="28"/>
        <v>#DIV/0!</v>
      </c>
      <c r="Q202" s="27" t="e">
        <f t="shared" si="29"/>
        <v>#DIV/0!</v>
      </c>
      <c r="R202" s="27" t="e">
        <f t="shared" si="30"/>
        <v>#DIV/0!</v>
      </c>
      <c r="S202" s="28"/>
    </row>
    <row r="203" spans="1:19" x14ac:dyDescent="0.3">
      <c r="A203" s="29"/>
      <c r="B203" s="18" t="s">
        <v>1514</v>
      </c>
      <c r="C203" s="19"/>
      <c r="D203" s="19"/>
      <c r="E203" s="20">
        <f t="shared" si="25"/>
        <v>0</v>
      </c>
      <c r="F203" s="20">
        <f t="shared" si="26"/>
        <v>0</v>
      </c>
      <c r="G203" s="19"/>
      <c r="H203" s="19"/>
      <c r="I203" s="21"/>
      <c r="J203" s="21"/>
      <c r="K203" s="22"/>
      <c r="L203" s="23"/>
      <c r="M203" s="23"/>
      <c r="N203" s="24">
        <v>19860</v>
      </c>
      <c r="O203" s="25" t="e">
        <f t="shared" si="27"/>
        <v>#DIV/0!</v>
      </c>
      <c r="P203" s="26" t="e">
        <f t="shared" si="28"/>
        <v>#DIV/0!</v>
      </c>
      <c r="Q203" s="27" t="e">
        <f t="shared" si="29"/>
        <v>#DIV/0!</v>
      </c>
      <c r="R203" s="27" t="e">
        <f t="shared" si="30"/>
        <v>#DIV/0!</v>
      </c>
      <c r="S203" s="28"/>
    </row>
    <row r="204" spans="1:19" x14ac:dyDescent="0.3">
      <c r="A204" s="29"/>
      <c r="B204" s="18" t="s">
        <v>184</v>
      </c>
      <c r="C204" s="19">
        <v>5</v>
      </c>
      <c r="D204" s="19">
        <v>11</v>
      </c>
      <c r="E204" s="20">
        <f t="shared" si="25"/>
        <v>55</v>
      </c>
      <c r="F204" s="20">
        <f t="shared" si="26"/>
        <v>660</v>
      </c>
      <c r="G204" s="19">
        <v>160</v>
      </c>
      <c r="H204" s="19">
        <v>500</v>
      </c>
      <c r="I204" s="21">
        <v>0.75760000000000005</v>
      </c>
      <c r="J204" s="21">
        <v>0.92569999999999997</v>
      </c>
      <c r="K204" s="22">
        <v>12142</v>
      </c>
      <c r="L204" s="23">
        <v>13117</v>
      </c>
      <c r="M204" s="23">
        <v>19235</v>
      </c>
      <c r="N204" s="24">
        <f>SUM(N201:N203)</f>
        <v>38765.5</v>
      </c>
      <c r="O204" s="25">
        <f t="shared" si="27"/>
        <v>704.82727272727277</v>
      </c>
      <c r="P204" s="26">
        <f t="shared" si="28"/>
        <v>44.152727272727276</v>
      </c>
      <c r="Q204" s="27">
        <f t="shared" si="29"/>
        <v>1.1038181818181818</v>
      </c>
      <c r="R204" s="27">
        <f t="shared" si="30"/>
        <v>3524.1363636363635</v>
      </c>
      <c r="S204" s="28"/>
    </row>
    <row r="205" spans="1:19" x14ac:dyDescent="0.3">
      <c r="A205" s="29" t="s">
        <v>1517</v>
      </c>
      <c r="B205" s="18" t="s">
        <v>1518</v>
      </c>
      <c r="C205" s="19"/>
      <c r="D205" s="19"/>
      <c r="E205" s="20">
        <f t="shared" si="25"/>
        <v>0</v>
      </c>
      <c r="F205" s="20">
        <f t="shared" si="26"/>
        <v>0</v>
      </c>
      <c r="G205" s="19"/>
      <c r="H205" s="19"/>
      <c r="I205" s="21"/>
      <c r="J205" s="21"/>
      <c r="K205" s="22"/>
      <c r="L205" s="23"/>
      <c r="M205" s="23"/>
      <c r="N205" s="24">
        <v>19140</v>
      </c>
      <c r="O205" s="25" t="e">
        <f t="shared" si="27"/>
        <v>#DIV/0!</v>
      </c>
      <c r="P205" s="26" t="e">
        <f t="shared" si="28"/>
        <v>#DIV/0!</v>
      </c>
      <c r="Q205" s="27" t="e">
        <f t="shared" si="29"/>
        <v>#DIV/0!</v>
      </c>
      <c r="R205" s="27" t="e">
        <f t="shared" si="30"/>
        <v>#DIV/0!</v>
      </c>
      <c r="S205" s="28"/>
    </row>
    <row r="206" spans="1:19" x14ac:dyDescent="0.3">
      <c r="A206" s="29"/>
      <c r="B206" s="18" t="s">
        <v>1519</v>
      </c>
      <c r="C206" s="19"/>
      <c r="D206" s="19"/>
      <c r="E206" s="20">
        <f>C206*D206</f>
        <v>0</v>
      </c>
      <c r="F206" s="20">
        <f t="shared" si="26"/>
        <v>0</v>
      </c>
      <c r="G206" s="19"/>
      <c r="H206" s="19"/>
      <c r="I206" s="21"/>
      <c r="J206" s="21"/>
      <c r="K206" s="22"/>
      <c r="L206" s="23"/>
      <c r="M206" s="23"/>
      <c r="N206" s="24">
        <v>23948.75</v>
      </c>
      <c r="O206" s="25" t="e">
        <f t="shared" si="27"/>
        <v>#DIV/0!</v>
      </c>
      <c r="P206" s="26" t="e">
        <f t="shared" si="28"/>
        <v>#DIV/0!</v>
      </c>
      <c r="Q206" s="27" t="e">
        <f t="shared" si="29"/>
        <v>#DIV/0!</v>
      </c>
      <c r="R206" s="27" t="e">
        <f t="shared" si="30"/>
        <v>#DIV/0!</v>
      </c>
      <c r="S206" s="28"/>
    </row>
    <row r="207" spans="1:19" x14ac:dyDescent="0.3">
      <c r="A207" s="29"/>
      <c r="B207" s="18" t="s">
        <v>184</v>
      </c>
      <c r="C207" s="19">
        <v>5</v>
      </c>
      <c r="D207" s="19">
        <v>10</v>
      </c>
      <c r="E207" s="20">
        <f t="shared" si="25"/>
        <v>50</v>
      </c>
      <c r="F207" s="20">
        <f t="shared" si="26"/>
        <v>600</v>
      </c>
      <c r="G207" s="19">
        <v>60</v>
      </c>
      <c r="H207" s="19">
        <v>540</v>
      </c>
      <c r="I207" s="21">
        <v>0.9</v>
      </c>
      <c r="J207" s="21">
        <v>0.93589999999999995</v>
      </c>
      <c r="K207" s="22">
        <v>13484</v>
      </c>
      <c r="L207" s="23">
        <v>14408</v>
      </c>
      <c r="M207" s="23">
        <v>0</v>
      </c>
      <c r="N207" s="24">
        <f>SUM(N205:N206)</f>
        <v>43088.75</v>
      </c>
      <c r="O207" s="25">
        <f t="shared" si="27"/>
        <v>861.77499999999998</v>
      </c>
      <c r="P207" s="26">
        <f t="shared" si="28"/>
        <v>53.936</v>
      </c>
      <c r="Q207" s="27">
        <f t="shared" si="29"/>
        <v>1.3484</v>
      </c>
      <c r="R207" s="27">
        <f t="shared" si="30"/>
        <v>4308.875</v>
      </c>
      <c r="S207" s="28"/>
    </row>
    <row r="208" spans="1:19" x14ac:dyDescent="0.3">
      <c r="A208" s="29">
        <v>18</v>
      </c>
      <c r="B208" s="18" t="s">
        <v>1522</v>
      </c>
      <c r="C208" s="19"/>
      <c r="D208" s="19"/>
      <c r="E208" s="20">
        <f t="shared" si="25"/>
        <v>0</v>
      </c>
      <c r="F208" s="20">
        <f t="shared" si="26"/>
        <v>0</v>
      </c>
      <c r="G208" s="19"/>
      <c r="H208" s="19"/>
      <c r="I208" s="21"/>
      <c r="J208" s="21"/>
      <c r="K208" s="22"/>
      <c r="L208" s="23"/>
      <c r="M208" s="23"/>
      <c r="N208" s="24">
        <v>22678</v>
      </c>
      <c r="O208" s="25" t="e">
        <f t="shared" si="27"/>
        <v>#DIV/0!</v>
      </c>
      <c r="P208" s="26" t="e">
        <f t="shared" si="28"/>
        <v>#DIV/0!</v>
      </c>
      <c r="Q208" s="27" t="e">
        <f t="shared" si="29"/>
        <v>#DIV/0!</v>
      </c>
      <c r="R208" s="27" t="e">
        <f t="shared" si="30"/>
        <v>#DIV/0!</v>
      </c>
      <c r="S208" s="28"/>
    </row>
    <row r="209" spans="1:19" x14ac:dyDescent="0.3">
      <c r="A209" s="29"/>
      <c r="B209" s="18" t="s">
        <v>1523</v>
      </c>
      <c r="C209" s="19"/>
      <c r="D209" s="19"/>
      <c r="E209" s="20">
        <f t="shared" si="25"/>
        <v>0</v>
      </c>
      <c r="F209" s="20">
        <f t="shared" si="26"/>
        <v>0</v>
      </c>
      <c r="G209" s="19"/>
      <c r="H209" s="19"/>
      <c r="I209" s="21"/>
      <c r="J209" s="21"/>
      <c r="K209" s="22"/>
      <c r="L209" s="23"/>
      <c r="M209" s="23"/>
      <c r="N209" s="24">
        <v>5934.48</v>
      </c>
      <c r="O209" s="25" t="e">
        <f t="shared" si="27"/>
        <v>#DIV/0!</v>
      </c>
      <c r="P209" s="26" t="e">
        <f t="shared" si="28"/>
        <v>#DIV/0!</v>
      </c>
      <c r="Q209" s="27" t="e">
        <f t="shared" si="29"/>
        <v>#DIV/0!</v>
      </c>
      <c r="R209" s="27" t="e">
        <f t="shared" si="30"/>
        <v>#DIV/0!</v>
      </c>
      <c r="S209" s="28"/>
    </row>
    <row r="210" spans="1:19" x14ac:dyDescent="0.3">
      <c r="A210" s="29"/>
      <c r="B210" s="18" t="s">
        <v>1524</v>
      </c>
      <c r="C210" s="19">
        <v>5</v>
      </c>
      <c r="D210" s="19">
        <v>11</v>
      </c>
      <c r="E210" s="20">
        <f t="shared" si="25"/>
        <v>55</v>
      </c>
      <c r="F210" s="20">
        <f t="shared" si="26"/>
        <v>660</v>
      </c>
      <c r="G210" s="19">
        <v>70</v>
      </c>
      <c r="H210" s="19">
        <v>590</v>
      </c>
      <c r="I210" s="21">
        <v>0.89390000000000003</v>
      </c>
      <c r="J210" s="21">
        <v>0.91469999999999996</v>
      </c>
      <c r="K210" s="22">
        <v>10902</v>
      </c>
      <c r="L210" s="23">
        <v>11918</v>
      </c>
      <c r="M210" s="23">
        <v>3802</v>
      </c>
      <c r="N210" s="24">
        <f>SUM(N208:N209)</f>
        <v>28612.48</v>
      </c>
      <c r="O210" s="25">
        <f t="shared" si="27"/>
        <v>520.22690909090909</v>
      </c>
      <c r="P210" s="26">
        <f t="shared" si="28"/>
        <v>39.643636363636368</v>
      </c>
      <c r="Q210" s="27">
        <f t="shared" si="29"/>
        <v>0.99109090909090913</v>
      </c>
      <c r="R210" s="27">
        <f t="shared" si="30"/>
        <v>2601.1345454545453</v>
      </c>
      <c r="S210" s="28"/>
    </row>
    <row r="211" spans="1:19" x14ac:dyDescent="0.3">
      <c r="A211" s="29" t="s">
        <v>1526</v>
      </c>
      <c r="B211" s="18" t="s">
        <v>1527</v>
      </c>
      <c r="C211" s="19"/>
      <c r="D211" s="19"/>
      <c r="E211" s="20">
        <f t="shared" si="25"/>
        <v>0</v>
      </c>
      <c r="F211" s="20">
        <f t="shared" si="26"/>
        <v>0</v>
      </c>
      <c r="G211" s="19"/>
      <c r="H211" s="19"/>
      <c r="I211" s="21"/>
      <c r="J211" s="21"/>
      <c r="K211" s="22"/>
      <c r="L211" s="23"/>
      <c r="M211" s="23"/>
      <c r="N211" s="24">
        <v>7723.04</v>
      </c>
      <c r="O211" s="25" t="e">
        <f t="shared" si="27"/>
        <v>#DIV/0!</v>
      </c>
      <c r="P211" s="26" t="e">
        <f t="shared" si="28"/>
        <v>#DIV/0!</v>
      </c>
      <c r="Q211" s="27" t="e">
        <f t="shared" si="29"/>
        <v>#DIV/0!</v>
      </c>
      <c r="R211" s="27" t="e">
        <f t="shared" si="30"/>
        <v>#DIV/0!</v>
      </c>
      <c r="S211" s="28"/>
    </row>
    <row r="212" spans="1:19" x14ac:dyDescent="0.3">
      <c r="A212" s="29"/>
      <c r="B212" s="18" t="s">
        <v>1528</v>
      </c>
      <c r="C212" s="19"/>
      <c r="D212" s="19"/>
      <c r="E212" s="20">
        <f t="shared" si="25"/>
        <v>0</v>
      </c>
      <c r="F212" s="20">
        <f t="shared" si="26"/>
        <v>0</v>
      </c>
      <c r="G212" s="19"/>
      <c r="H212" s="19"/>
      <c r="I212" s="21"/>
      <c r="J212" s="21"/>
      <c r="K212" s="22"/>
      <c r="L212" s="23"/>
      <c r="M212" s="23"/>
      <c r="N212" s="24">
        <v>9000</v>
      </c>
      <c r="O212" s="25" t="e">
        <f t="shared" si="27"/>
        <v>#DIV/0!</v>
      </c>
      <c r="P212" s="26" t="e">
        <f t="shared" si="28"/>
        <v>#DIV/0!</v>
      </c>
      <c r="Q212" s="27" t="e">
        <f t="shared" si="29"/>
        <v>#DIV/0!</v>
      </c>
      <c r="R212" s="27" t="e">
        <f t="shared" si="30"/>
        <v>#DIV/0!</v>
      </c>
      <c r="S212" s="28"/>
    </row>
    <row r="213" spans="1:19" x14ac:dyDescent="0.3">
      <c r="A213" s="29"/>
      <c r="B213" s="18" t="s">
        <v>1529</v>
      </c>
      <c r="C213" s="19"/>
      <c r="D213" s="19"/>
      <c r="E213" s="20">
        <f t="shared" ref="E213:E276" si="32">C213*D213</f>
        <v>0</v>
      </c>
      <c r="F213" s="20">
        <f t="shared" ref="F213:F276" si="33">SUM(G213:H213)</f>
        <v>0</v>
      </c>
      <c r="G213" s="19"/>
      <c r="H213" s="19"/>
      <c r="I213" s="21"/>
      <c r="J213" s="21"/>
      <c r="K213" s="22"/>
      <c r="L213" s="23"/>
      <c r="M213" s="23"/>
      <c r="N213" s="24">
        <v>10236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184</v>
      </c>
      <c r="C214" s="19">
        <v>5</v>
      </c>
      <c r="D214" s="19">
        <v>10</v>
      </c>
      <c r="E214" s="20">
        <f t="shared" si="32"/>
        <v>50</v>
      </c>
      <c r="F214" s="20">
        <f t="shared" si="33"/>
        <v>600</v>
      </c>
      <c r="G214" s="19">
        <v>150</v>
      </c>
      <c r="H214" s="19">
        <v>450</v>
      </c>
      <c r="I214" s="21">
        <v>0.75</v>
      </c>
      <c r="J214" s="21">
        <v>0.90490000000000004</v>
      </c>
      <c r="K214" s="22">
        <v>13346</v>
      </c>
      <c r="L214" s="23">
        <v>14749</v>
      </c>
      <c r="M214" s="23">
        <v>0</v>
      </c>
      <c r="N214" s="24">
        <f>SUM(N211:N213)</f>
        <v>26959.040000000001</v>
      </c>
      <c r="O214" s="25">
        <f>N214/E214</f>
        <v>539.18079999999998</v>
      </c>
      <c r="P214" s="26">
        <f>((K214*200000)/E214)/1000000</f>
        <v>53.384</v>
      </c>
      <c r="Q214" s="27">
        <f>(K214/D214)/1000</f>
        <v>1.3346</v>
      </c>
      <c r="R214" s="27">
        <f>N214/D214</f>
        <v>2695.904</v>
      </c>
      <c r="S214" s="28"/>
    </row>
    <row r="215" spans="1:19" x14ac:dyDescent="0.3">
      <c r="A215" s="29">
        <v>19</v>
      </c>
      <c r="B215" s="18" t="s">
        <v>1532</v>
      </c>
      <c r="C215" s="19"/>
      <c r="D215" s="19"/>
      <c r="E215" s="20">
        <f t="shared" si="32"/>
        <v>0</v>
      </c>
      <c r="F215" s="20">
        <f t="shared" si="33"/>
        <v>0</v>
      </c>
      <c r="G215" s="19"/>
      <c r="H215" s="19"/>
      <c r="I215" s="21"/>
      <c r="J215" s="21"/>
      <c r="K215" s="22"/>
      <c r="L215" s="23"/>
      <c r="M215" s="23"/>
      <c r="N215" s="24">
        <v>21996</v>
      </c>
      <c r="O215" s="25" t="e">
        <f>N215/E215</f>
        <v>#DIV/0!</v>
      </c>
      <c r="P215" s="26" t="e">
        <f>((K215*200000)/E215)/1000000</f>
        <v>#DIV/0!</v>
      </c>
      <c r="Q215" s="27" t="e">
        <f>(K215/D215)/1000</f>
        <v>#DIV/0!</v>
      </c>
      <c r="R215" s="27" t="e">
        <f>N215/D215</f>
        <v>#DIV/0!</v>
      </c>
      <c r="S215" s="28"/>
    </row>
    <row r="216" spans="1:19" x14ac:dyDescent="0.3">
      <c r="A216" s="29"/>
      <c r="B216" s="18" t="s">
        <v>1533</v>
      </c>
      <c r="C216" s="19"/>
      <c r="D216" s="19"/>
      <c r="E216" s="20">
        <f t="shared" si="32"/>
        <v>0</v>
      </c>
      <c r="F216" s="20">
        <f t="shared" si="33"/>
        <v>0</v>
      </c>
      <c r="G216" s="19"/>
      <c r="H216" s="19"/>
      <c r="I216" s="21"/>
      <c r="J216" s="21"/>
      <c r="K216" s="22"/>
      <c r="L216" s="23"/>
      <c r="M216" s="23"/>
      <c r="N216" s="24">
        <v>20075.599999999999</v>
      </c>
      <c r="O216" s="25" t="e">
        <f t="shared" ref="O216:O278" si="34">N216/E216</f>
        <v>#DIV/0!</v>
      </c>
      <c r="P216" s="26" t="e">
        <f t="shared" ref="P216:P277" si="35">((K216*200000)/E216)/1000000</f>
        <v>#DIV/0!</v>
      </c>
      <c r="Q216" s="27" t="e">
        <f t="shared" ref="Q216:Q278" si="36">(K216/D216)/1000</f>
        <v>#DIV/0!</v>
      </c>
      <c r="R216" s="27" t="e">
        <f t="shared" ref="R216:R278" si="37">N216/D216</f>
        <v>#DIV/0!</v>
      </c>
      <c r="S216" s="28"/>
    </row>
    <row r="217" spans="1:19" x14ac:dyDescent="0.3">
      <c r="A217" s="29"/>
      <c r="B217" s="18" t="s">
        <v>1534</v>
      </c>
      <c r="C217" s="19">
        <v>5</v>
      </c>
      <c r="D217" s="19">
        <v>11</v>
      </c>
      <c r="E217" s="20">
        <f t="shared" si="32"/>
        <v>55</v>
      </c>
      <c r="F217" s="20">
        <f t="shared" si="33"/>
        <v>660</v>
      </c>
      <c r="G217" s="19">
        <v>60</v>
      </c>
      <c r="H217" s="19">
        <v>600</v>
      </c>
      <c r="I217" s="21">
        <v>0.90910000000000002</v>
      </c>
      <c r="J217" s="21">
        <v>0.95089999999999997</v>
      </c>
      <c r="K217" s="22">
        <v>17628</v>
      </c>
      <c r="L217" s="23">
        <v>18539</v>
      </c>
      <c r="M217" s="23">
        <v>30222</v>
      </c>
      <c r="N217" s="24">
        <f>SUM(N215:N216)</f>
        <v>42071.6</v>
      </c>
      <c r="O217" s="25">
        <f t="shared" si="34"/>
        <v>764.93818181818176</v>
      </c>
      <c r="P217" s="26">
        <f t="shared" si="35"/>
        <v>64.101818181818174</v>
      </c>
      <c r="Q217" s="27">
        <f t="shared" si="36"/>
        <v>1.6025454545454545</v>
      </c>
      <c r="R217" s="27">
        <f t="shared" si="37"/>
        <v>3824.6909090909089</v>
      </c>
      <c r="S217" s="28"/>
    </row>
    <row r="218" spans="1:19" x14ac:dyDescent="0.3">
      <c r="A218" s="29" t="s">
        <v>1537</v>
      </c>
      <c r="B218" s="18" t="s">
        <v>1533</v>
      </c>
      <c r="C218" s="19"/>
      <c r="D218" s="19"/>
      <c r="E218" s="20">
        <f t="shared" si="32"/>
        <v>0</v>
      </c>
      <c r="F218" s="20">
        <f t="shared" si="33"/>
        <v>0</v>
      </c>
      <c r="G218" s="19"/>
      <c r="H218" s="19"/>
      <c r="I218" s="21"/>
      <c r="J218" s="21"/>
      <c r="K218" s="22"/>
      <c r="L218" s="23"/>
      <c r="M218" s="23"/>
      <c r="N218" s="24">
        <v>19716</v>
      </c>
      <c r="O218" s="25" t="e">
        <f t="shared" si="34"/>
        <v>#DIV/0!</v>
      </c>
      <c r="P218" s="26" t="e">
        <f t="shared" si="35"/>
        <v>#DIV/0!</v>
      </c>
      <c r="Q218" s="27" t="e">
        <f t="shared" si="36"/>
        <v>#DIV/0!</v>
      </c>
      <c r="R218" s="27" t="e">
        <f t="shared" si="37"/>
        <v>#DIV/0!</v>
      </c>
      <c r="S218" s="28"/>
    </row>
    <row r="219" spans="1:19" x14ac:dyDescent="0.3">
      <c r="A219" s="29"/>
      <c r="B219" s="18" t="s">
        <v>1538</v>
      </c>
      <c r="C219" s="19"/>
      <c r="D219" s="19"/>
      <c r="E219" s="20">
        <f t="shared" si="32"/>
        <v>0</v>
      </c>
      <c r="F219" s="20">
        <f t="shared" si="33"/>
        <v>0</v>
      </c>
      <c r="G219" s="19"/>
      <c r="H219" s="19"/>
      <c r="I219" s="21"/>
      <c r="J219" s="21"/>
      <c r="K219" s="22"/>
      <c r="L219" s="23"/>
      <c r="M219" s="23"/>
      <c r="N219" s="24">
        <v>18000</v>
      </c>
      <c r="O219" s="25" t="e">
        <f t="shared" si="34"/>
        <v>#DIV/0!</v>
      </c>
      <c r="P219" s="26" t="e">
        <f t="shared" si="35"/>
        <v>#DIV/0!</v>
      </c>
      <c r="Q219" s="27" t="e">
        <f t="shared" si="36"/>
        <v>#DIV/0!</v>
      </c>
      <c r="R219" s="27" t="e">
        <f t="shared" si="37"/>
        <v>#DIV/0!</v>
      </c>
      <c r="S219" s="28"/>
    </row>
    <row r="220" spans="1:19" x14ac:dyDescent="0.3">
      <c r="A220" s="29"/>
      <c r="B220" s="18" t="s">
        <v>184</v>
      </c>
      <c r="C220" s="19">
        <v>5</v>
      </c>
      <c r="D220" s="19">
        <v>10</v>
      </c>
      <c r="E220" s="20">
        <f t="shared" si="32"/>
        <v>50</v>
      </c>
      <c r="F220" s="20">
        <f t="shared" si="33"/>
        <v>600</v>
      </c>
      <c r="G220" s="19">
        <v>60</v>
      </c>
      <c r="H220" s="19">
        <v>540</v>
      </c>
      <c r="I220" s="21">
        <v>0.9</v>
      </c>
      <c r="J220" s="21">
        <v>0.94059999999999999</v>
      </c>
      <c r="K220" s="22">
        <v>14573</v>
      </c>
      <c r="L220" s="23">
        <v>15493</v>
      </c>
      <c r="M220" s="23">
        <v>0</v>
      </c>
      <c r="N220" s="24">
        <f>SUM(N218:N219)</f>
        <v>37716</v>
      </c>
      <c r="O220" s="25">
        <f t="shared" si="34"/>
        <v>754.32</v>
      </c>
      <c r="P220" s="26">
        <f t="shared" si="35"/>
        <v>58.292000000000002</v>
      </c>
      <c r="Q220" s="27">
        <f t="shared" si="36"/>
        <v>1.4573</v>
      </c>
      <c r="R220" s="27">
        <f t="shared" si="37"/>
        <v>3771.6</v>
      </c>
      <c r="S220" s="28"/>
    </row>
    <row r="221" spans="1:19" x14ac:dyDescent="0.3">
      <c r="A221" s="29">
        <v>20</v>
      </c>
      <c r="B221" s="18" t="s">
        <v>1541</v>
      </c>
      <c r="C221" s="19"/>
      <c r="D221" s="19"/>
      <c r="E221" s="20">
        <f t="shared" si="32"/>
        <v>0</v>
      </c>
      <c r="F221" s="20">
        <f t="shared" si="33"/>
        <v>0</v>
      </c>
      <c r="G221" s="19"/>
      <c r="H221" s="19"/>
      <c r="I221" s="21"/>
      <c r="J221" s="21"/>
      <c r="K221" s="22"/>
      <c r="L221" s="23"/>
      <c r="M221" s="23"/>
      <c r="N221" s="24">
        <v>9000</v>
      </c>
      <c r="O221" s="25" t="e">
        <f t="shared" si="34"/>
        <v>#DIV/0!</v>
      </c>
      <c r="P221" s="26" t="e">
        <f t="shared" si="35"/>
        <v>#DIV/0!</v>
      </c>
      <c r="Q221" s="27" t="e">
        <f t="shared" si="36"/>
        <v>#DIV/0!</v>
      </c>
      <c r="R221" s="27" t="e">
        <f t="shared" si="37"/>
        <v>#DIV/0!</v>
      </c>
      <c r="S221" s="28"/>
    </row>
    <row r="222" spans="1:19" x14ac:dyDescent="0.3">
      <c r="A222" s="29"/>
      <c r="B222" s="18" t="s">
        <v>1542</v>
      </c>
      <c r="C222" s="19"/>
      <c r="D222" s="19"/>
      <c r="E222" s="20">
        <f t="shared" si="32"/>
        <v>0</v>
      </c>
      <c r="F222" s="20">
        <f t="shared" si="33"/>
        <v>0</v>
      </c>
      <c r="G222" s="19"/>
      <c r="H222" s="19"/>
      <c r="I222" s="21"/>
      <c r="J222" s="21"/>
      <c r="K222" s="22"/>
      <c r="L222" s="23"/>
      <c r="M222" s="23"/>
      <c r="N222" s="24">
        <v>38068</v>
      </c>
      <c r="O222" s="25" t="e">
        <f t="shared" si="34"/>
        <v>#DIV/0!</v>
      </c>
      <c r="P222" s="26" t="e">
        <f t="shared" si="35"/>
        <v>#DIV/0!</v>
      </c>
      <c r="Q222" s="27" t="e">
        <f t="shared" si="36"/>
        <v>#DIV/0!</v>
      </c>
      <c r="R222" s="27" t="e">
        <f t="shared" si="37"/>
        <v>#DIV/0!</v>
      </c>
      <c r="S222" s="28"/>
    </row>
    <row r="223" spans="1:19" x14ac:dyDescent="0.3">
      <c r="A223" s="29"/>
      <c r="B223" s="18" t="s">
        <v>1543</v>
      </c>
      <c r="C223" s="19">
        <v>5</v>
      </c>
      <c r="D223" s="19">
        <v>11</v>
      </c>
      <c r="E223" s="20">
        <f t="shared" si="32"/>
        <v>55</v>
      </c>
      <c r="F223" s="20">
        <f t="shared" si="33"/>
        <v>660</v>
      </c>
      <c r="G223" s="19">
        <v>60</v>
      </c>
      <c r="H223" s="19">
        <v>600</v>
      </c>
      <c r="I223" s="21">
        <v>0.90910000000000002</v>
      </c>
      <c r="J223" s="21">
        <v>0.94650000000000001</v>
      </c>
      <c r="K223" s="22">
        <v>17294</v>
      </c>
      <c r="L223" s="23">
        <v>18271</v>
      </c>
      <c r="M223" s="23">
        <v>18995</v>
      </c>
      <c r="N223" s="24">
        <f>SUM(N221:N222)</f>
        <v>47068</v>
      </c>
      <c r="O223" s="25">
        <f t="shared" si="34"/>
        <v>855.78181818181815</v>
      </c>
      <c r="P223" s="26">
        <f t="shared" si="35"/>
        <v>62.887272727272723</v>
      </c>
      <c r="Q223" s="27">
        <f t="shared" si="36"/>
        <v>1.5721818181818183</v>
      </c>
      <c r="R223" s="27">
        <f t="shared" si="37"/>
        <v>4278.909090909091</v>
      </c>
      <c r="S223" s="28"/>
    </row>
    <row r="224" spans="1:19" x14ac:dyDescent="0.3">
      <c r="A224" s="29" t="s">
        <v>1546</v>
      </c>
      <c r="B224" s="18" t="s">
        <v>1542</v>
      </c>
      <c r="C224" s="19"/>
      <c r="D224" s="19"/>
      <c r="E224" s="20">
        <f t="shared" si="32"/>
        <v>0</v>
      </c>
      <c r="F224" s="20">
        <f t="shared" si="33"/>
        <v>0</v>
      </c>
      <c r="G224" s="19"/>
      <c r="H224" s="19"/>
      <c r="I224" s="21"/>
      <c r="J224" s="21"/>
      <c r="K224" s="22"/>
      <c r="L224" s="23"/>
      <c r="M224" s="23"/>
      <c r="N224" s="24">
        <v>25940.799999999999</v>
      </c>
      <c r="O224" s="25" t="e">
        <f t="shared" si="34"/>
        <v>#DIV/0!</v>
      </c>
      <c r="P224" s="26" t="e">
        <f t="shared" si="35"/>
        <v>#DIV/0!</v>
      </c>
      <c r="Q224" s="27" t="e">
        <f t="shared" si="36"/>
        <v>#DIV/0!</v>
      </c>
      <c r="R224" s="27" t="e">
        <f t="shared" si="37"/>
        <v>#DIV/0!</v>
      </c>
      <c r="S224" s="28"/>
    </row>
    <row r="225" spans="1:19" x14ac:dyDescent="0.3">
      <c r="A225" s="29"/>
      <c r="B225" s="18" t="s">
        <v>1547</v>
      </c>
      <c r="C225" s="19"/>
      <c r="D225" s="19"/>
      <c r="E225" s="20">
        <f t="shared" si="32"/>
        <v>0</v>
      </c>
      <c r="F225" s="20">
        <f t="shared" si="33"/>
        <v>0</v>
      </c>
      <c r="G225" s="19"/>
      <c r="H225" s="19"/>
      <c r="I225" s="21"/>
      <c r="J225" s="21"/>
      <c r="K225" s="22"/>
      <c r="L225" s="23"/>
      <c r="M225" s="23"/>
      <c r="N225" s="24">
        <v>7200</v>
      </c>
      <c r="O225" s="25" t="e">
        <f t="shared" si="34"/>
        <v>#DIV/0!</v>
      </c>
      <c r="P225" s="26" t="e">
        <f t="shared" si="35"/>
        <v>#DIV/0!</v>
      </c>
      <c r="Q225" s="27" t="e">
        <f t="shared" si="36"/>
        <v>#DIV/0!</v>
      </c>
      <c r="R225" s="27" t="e">
        <f t="shared" si="37"/>
        <v>#DIV/0!</v>
      </c>
      <c r="S225" s="28"/>
    </row>
    <row r="226" spans="1:19" x14ac:dyDescent="0.3">
      <c r="A226" s="29"/>
      <c r="B226" s="18" t="s">
        <v>1548</v>
      </c>
      <c r="C226" s="19"/>
      <c r="D226" s="19"/>
      <c r="E226" s="20">
        <f t="shared" si="32"/>
        <v>0</v>
      </c>
      <c r="F226" s="20">
        <f t="shared" si="33"/>
        <v>0</v>
      </c>
      <c r="G226" s="19"/>
      <c r="H226" s="19"/>
      <c r="I226" s="21"/>
      <c r="J226" s="21"/>
      <c r="K226" s="22"/>
      <c r="L226" s="23"/>
      <c r="M226" s="23"/>
      <c r="N226" s="24">
        <v>3864</v>
      </c>
      <c r="O226" s="25" t="e">
        <f t="shared" si="34"/>
        <v>#DIV/0!</v>
      </c>
      <c r="P226" s="26" t="e">
        <f t="shared" si="35"/>
        <v>#DIV/0!</v>
      </c>
      <c r="Q226" s="27" t="e">
        <f t="shared" si="36"/>
        <v>#DIV/0!</v>
      </c>
      <c r="R226" s="27" t="e">
        <f t="shared" si="37"/>
        <v>#DIV/0!</v>
      </c>
      <c r="S226" s="28"/>
    </row>
    <row r="227" spans="1:19" x14ac:dyDescent="0.3">
      <c r="A227" s="29"/>
      <c r="B227" s="18" t="s">
        <v>1549</v>
      </c>
      <c r="C227" s="19">
        <v>5</v>
      </c>
      <c r="D227" s="19">
        <v>10</v>
      </c>
      <c r="E227" s="20">
        <f t="shared" si="32"/>
        <v>50</v>
      </c>
      <c r="F227" s="20">
        <f t="shared" si="33"/>
        <v>600</v>
      </c>
      <c r="G227" s="19">
        <v>110</v>
      </c>
      <c r="H227" s="19">
        <v>490</v>
      </c>
      <c r="I227" s="21">
        <v>0.81669999999999998</v>
      </c>
      <c r="J227" s="21">
        <v>0.94879999999999998</v>
      </c>
      <c r="K227" s="22">
        <v>14470</v>
      </c>
      <c r="L227" s="23">
        <v>15250</v>
      </c>
      <c r="M227" s="23">
        <v>0</v>
      </c>
      <c r="N227" s="24">
        <f>SUM(N224:N226)</f>
        <v>37004.800000000003</v>
      </c>
      <c r="O227" s="25">
        <f t="shared" si="34"/>
        <v>740.096</v>
      </c>
      <c r="P227" s="26">
        <f t="shared" si="35"/>
        <v>57.88</v>
      </c>
      <c r="Q227" s="27">
        <f t="shared" si="36"/>
        <v>1.4470000000000001</v>
      </c>
      <c r="R227" s="27">
        <f t="shared" si="37"/>
        <v>3700.4800000000005</v>
      </c>
      <c r="S227" s="28"/>
    </row>
    <row r="228" spans="1:19" x14ac:dyDescent="0.3">
      <c r="A228" s="29">
        <v>23</v>
      </c>
      <c r="B228" s="18" t="s">
        <v>1548</v>
      </c>
      <c r="C228" s="19"/>
      <c r="D228" s="19"/>
      <c r="E228" s="20">
        <f t="shared" si="32"/>
        <v>0</v>
      </c>
      <c r="F228" s="20">
        <f t="shared" si="33"/>
        <v>0</v>
      </c>
      <c r="G228" s="19"/>
      <c r="H228" s="19"/>
      <c r="I228" s="21"/>
      <c r="J228" s="21"/>
      <c r="K228" s="22"/>
      <c r="L228" s="23"/>
      <c r="M228" s="23"/>
      <c r="N228" s="24">
        <v>14251.72</v>
      </c>
      <c r="O228" s="25" t="e">
        <f t="shared" si="34"/>
        <v>#DIV/0!</v>
      </c>
      <c r="P228" s="26" t="e">
        <f t="shared" si="35"/>
        <v>#DIV/0!</v>
      </c>
      <c r="Q228" s="27" t="e">
        <f t="shared" si="36"/>
        <v>#DIV/0!</v>
      </c>
      <c r="R228" s="27" t="e">
        <f t="shared" si="37"/>
        <v>#DIV/0!</v>
      </c>
      <c r="S228" s="28"/>
    </row>
    <row r="229" spans="1:19" x14ac:dyDescent="0.3">
      <c r="A229" s="29"/>
      <c r="B229" s="18" t="s">
        <v>1553</v>
      </c>
      <c r="C229" s="19"/>
      <c r="D229" s="19"/>
      <c r="E229" s="20">
        <f t="shared" si="32"/>
        <v>0</v>
      </c>
      <c r="F229" s="20">
        <f t="shared" si="33"/>
        <v>0</v>
      </c>
      <c r="G229" s="19"/>
      <c r="H229" s="19"/>
      <c r="I229" s="21"/>
      <c r="J229" s="21"/>
      <c r="K229" s="22"/>
      <c r="L229" s="23"/>
      <c r="M229" s="23"/>
      <c r="N229" s="24">
        <v>29016.799999999999</v>
      </c>
      <c r="O229" s="25" t="e">
        <f t="shared" si="34"/>
        <v>#DIV/0!</v>
      </c>
      <c r="P229" s="26" t="e">
        <f t="shared" si="35"/>
        <v>#DIV/0!</v>
      </c>
      <c r="Q229" s="27" t="e">
        <f t="shared" si="36"/>
        <v>#DIV/0!</v>
      </c>
      <c r="R229" s="27" t="e">
        <f t="shared" si="37"/>
        <v>#DIV/0!</v>
      </c>
      <c r="S229" s="28"/>
    </row>
    <row r="230" spans="1:19" ht="15" customHeight="1" x14ac:dyDescent="0.3">
      <c r="A230" s="29"/>
      <c r="B230" s="18" t="s">
        <v>184</v>
      </c>
      <c r="C230" s="19">
        <v>5</v>
      </c>
      <c r="D230" s="19">
        <v>11</v>
      </c>
      <c r="E230" s="20">
        <f t="shared" si="32"/>
        <v>55</v>
      </c>
      <c r="F230" s="20">
        <f t="shared" si="33"/>
        <v>660</v>
      </c>
      <c r="G230" s="19">
        <v>60</v>
      </c>
      <c r="H230" s="19">
        <v>600</v>
      </c>
      <c r="I230" s="21">
        <v>0.90910000000000002</v>
      </c>
      <c r="J230" s="21">
        <v>0.98980000000000001</v>
      </c>
      <c r="K230" s="22">
        <v>20529</v>
      </c>
      <c r="L230" s="23">
        <v>20741</v>
      </c>
      <c r="M230" s="23">
        <v>13688</v>
      </c>
      <c r="N230" s="24">
        <f>SUM(N228:N229)</f>
        <v>43268.52</v>
      </c>
      <c r="O230" s="25">
        <f t="shared" si="34"/>
        <v>786.70036363636359</v>
      </c>
      <c r="P230" s="26">
        <f t="shared" si="35"/>
        <v>74.650909090909096</v>
      </c>
      <c r="Q230" s="27">
        <f t="shared" si="36"/>
        <v>1.8662727272727273</v>
      </c>
      <c r="R230" s="27">
        <f t="shared" si="37"/>
        <v>3933.5018181818177</v>
      </c>
      <c r="S230" s="28"/>
    </row>
    <row r="231" spans="1:19" x14ac:dyDescent="0.3">
      <c r="A231" s="29" t="s">
        <v>1554</v>
      </c>
      <c r="B231" s="18" t="s">
        <v>1558</v>
      </c>
      <c r="C231" s="19"/>
      <c r="D231" s="19"/>
      <c r="E231" s="20">
        <f t="shared" si="32"/>
        <v>0</v>
      </c>
      <c r="F231" s="20">
        <f t="shared" si="33"/>
        <v>0</v>
      </c>
      <c r="G231" s="19"/>
      <c r="H231" s="19"/>
      <c r="I231" s="21"/>
      <c r="J231" s="21"/>
      <c r="K231" s="22"/>
      <c r="L231" s="23"/>
      <c r="M231" s="23"/>
      <c r="N231" s="24">
        <v>27529.439999999999</v>
      </c>
      <c r="O231" s="25" t="e">
        <f t="shared" si="34"/>
        <v>#DIV/0!</v>
      </c>
      <c r="P231" s="26" t="e">
        <f t="shared" si="35"/>
        <v>#DIV/0!</v>
      </c>
      <c r="Q231" s="27" t="e">
        <f t="shared" si="36"/>
        <v>#DIV/0!</v>
      </c>
      <c r="R231" s="27" t="e">
        <f t="shared" si="37"/>
        <v>#DIV/0!</v>
      </c>
      <c r="S231" s="28"/>
    </row>
    <row r="232" spans="1:19" x14ac:dyDescent="0.3">
      <c r="A232" s="29"/>
      <c r="B232" s="18" t="s">
        <v>1559</v>
      </c>
      <c r="C232" s="19"/>
      <c r="D232" s="19"/>
      <c r="E232" s="20">
        <f t="shared" si="32"/>
        <v>0</v>
      </c>
      <c r="F232" s="20">
        <f t="shared" si="33"/>
        <v>0</v>
      </c>
      <c r="G232" s="19"/>
      <c r="H232" s="19"/>
      <c r="I232" s="21"/>
      <c r="J232" s="21"/>
      <c r="K232" s="22"/>
      <c r="L232" s="23"/>
      <c r="M232" s="23"/>
      <c r="N232" s="24">
        <v>8548.4</v>
      </c>
      <c r="O232" s="25" t="e">
        <f t="shared" si="34"/>
        <v>#DIV/0!</v>
      </c>
      <c r="P232" s="26" t="e">
        <f t="shared" si="35"/>
        <v>#DIV/0!</v>
      </c>
      <c r="Q232" s="27" t="e">
        <f t="shared" si="36"/>
        <v>#DIV/0!</v>
      </c>
      <c r="R232" s="27" t="e">
        <f t="shared" si="37"/>
        <v>#DIV/0!</v>
      </c>
      <c r="S232" s="28"/>
    </row>
    <row r="233" spans="1:19" x14ac:dyDescent="0.3">
      <c r="A233" s="29"/>
      <c r="B233" s="18" t="s">
        <v>184</v>
      </c>
      <c r="C233" s="19">
        <v>5</v>
      </c>
      <c r="D233" s="19">
        <v>10</v>
      </c>
      <c r="E233" s="20">
        <f t="shared" si="32"/>
        <v>50</v>
      </c>
      <c r="F233" s="20">
        <f t="shared" si="33"/>
        <v>600</v>
      </c>
      <c r="G233" s="19">
        <v>70</v>
      </c>
      <c r="H233" s="19">
        <v>530</v>
      </c>
      <c r="I233" s="21">
        <v>0.88329999999999997</v>
      </c>
      <c r="J233" s="21">
        <v>0.9758</v>
      </c>
      <c r="K233" s="22">
        <v>17616</v>
      </c>
      <c r="L233" s="23">
        <v>18053</v>
      </c>
      <c r="M233" s="23">
        <v>0</v>
      </c>
      <c r="N233" s="24">
        <f>SUM(N231:N232)</f>
        <v>36077.839999999997</v>
      </c>
      <c r="O233" s="25">
        <f t="shared" si="34"/>
        <v>721.55679999999995</v>
      </c>
      <c r="P233" s="26">
        <f t="shared" si="35"/>
        <v>70.463999999999999</v>
      </c>
      <c r="Q233" s="27">
        <f t="shared" si="36"/>
        <v>1.7615999999999998</v>
      </c>
      <c r="R233" s="27">
        <f t="shared" si="37"/>
        <v>3607.7839999999997</v>
      </c>
      <c r="S233" s="28"/>
    </row>
    <row r="234" spans="1:19" x14ac:dyDescent="0.3">
      <c r="A234" s="29">
        <v>24</v>
      </c>
      <c r="B234" s="18" t="s">
        <v>1560</v>
      </c>
      <c r="C234" s="19"/>
      <c r="D234" s="19"/>
      <c r="E234" s="20">
        <f t="shared" si="32"/>
        <v>0</v>
      </c>
      <c r="F234" s="20">
        <f t="shared" si="33"/>
        <v>0</v>
      </c>
      <c r="G234" s="19"/>
      <c r="H234" s="19"/>
      <c r="I234" s="21"/>
      <c r="J234" s="21"/>
      <c r="K234" s="22"/>
      <c r="L234" s="23"/>
      <c r="M234" s="23"/>
      <c r="N234" s="24">
        <v>17409.84</v>
      </c>
      <c r="O234" s="25" t="e">
        <f t="shared" si="34"/>
        <v>#DIV/0!</v>
      </c>
      <c r="P234" s="26" t="e">
        <f t="shared" si="35"/>
        <v>#DIV/0!</v>
      </c>
      <c r="Q234" s="27" t="e">
        <f t="shared" si="36"/>
        <v>#DIV/0!</v>
      </c>
      <c r="R234" s="27" t="e">
        <f t="shared" si="37"/>
        <v>#DIV/0!</v>
      </c>
      <c r="S234" s="28"/>
    </row>
    <row r="235" spans="1:19" x14ac:dyDescent="0.3">
      <c r="A235" s="29"/>
      <c r="B235" s="18" t="s">
        <v>1561</v>
      </c>
      <c r="C235" s="19"/>
      <c r="D235" s="19"/>
      <c r="E235" s="20">
        <f t="shared" si="32"/>
        <v>0</v>
      </c>
      <c r="F235" s="20">
        <f t="shared" si="33"/>
        <v>0</v>
      </c>
      <c r="G235" s="19"/>
      <c r="H235" s="19"/>
      <c r="I235" s="21"/>
      <c r="J235" s="21"/>
      <c r="K235" s="22"/>
      <c r="L235" s="23"/>
      <c r="M235" s="23"/>
      <c r="N235" s="24">
        <v>23640</v>
      </c>
      <c r="O235" s="25" t="e">
        <f t="shared" si="34"/>
        <v>#DIV/0!</v>
      </c>
      <c r="P235" s="26" t="e">
        <f t="shared" si="35"/>
        <v>#DIV/0!</v>
      </c>
      <c r="Q235" s="27" t="e">
        <f t="shared" si="36"/>
        <v>#DIV/0!</v>
      </c>
      <c r="R235" s="27" t="e">
        <f t="shared" si="37"/>
        <v>#DIV/0!</v>
      </c>
      <c r="S235" s="28"/>
    </row>
    <row r="236" spans="1:19" x14ac:dyDescent="0.3">
      <c r="A236" s="29"/>
      <c r="B236" s="18" t="s">
        <v>184</v>
      </c>
      <c r="C236" s="19">
        <v>5</v>
      </c>
      <c r="D236" s="19">
        <v>11</v>
      </c>
      <c r="E236" s="20">
        <f t="shared" si="32"/>
        <v>55</v>
      </c>
      <c r="F236" s="20">
        <f t="shared" si="33"/>
        <v>660</v>
      </c>
      <c r="G236" s="19">
        <v>50</v>
      </c>
      <c r="H236" s="19">
        <v>610</v>
      </c>
      <c r="I236" s="21">
        <v>0.92420000000000002</v>
      </c>
      <c r="J236" s="21">
        <v>0.96220000000000006</v>
      </c>
      <c r="K236" s="22">
        <v>21023</v>
      </c>
      <c r="L236" s="23">
        <v>21849</v>
      </c>
      <c r="M236" s="23">
        <v>7392</v>
      </c>
      <c r="N236" s="24">
        <f>SUM(N234:N235)</f>
        <v>41049.839999999997</v>
      </c>
      <c r="O236" s="25">
        <f t="shared" si="34"/>
        <v>746.36072727272722</v>
      </c>
      <c r="P236" s="26">
        <f t="shared" si="35"/>
        <v>76.447272727272733</v>
      </c>
      <c r="Q236" s="27">
        <f t="shared" si="36"/>
        <v>1.9111818181818183</v>
      </c>
      <c r="R236" s="27">
        <f t="shared" si="37"/>
        <v>3731.8036363636361</v>
      </c>
      <c r="S236" s="28"/>
    </row>
    <row r="237" spans="1:19" x14ac:dyDescent="0.3">
      <c r="A237" s="29" t="s">
        <v>1565</v>
      </c>
      <c r="B237" s="18" t="s">
        <v>1566</v>
      </c>
      <c r="C237" s="19"/>
      <c r="D237" s="19"/>
      <c r="E237" s="20">
        <f t="shared" si="32"/>
        <v>0</v>
      </c>
      <c r="F237" s="20">
        <f t="shared" si="33"/>
        <v>0</v>
      </c>
      <c r="G237" s="19"/>
      <c r="H237" s="19"/>
      <c r="I237" s="21"/>
      <c r="J237" s="21"/>
      <c r="K237" s="22"/>
      <c r="L237" s="23"/>
      <c r="M237" s="23"/>
      <c r="N237" s="24">
        <v>22986</v>
      </c>
      <c r="O237" s="25" t="e">
        <f t="shared" si="34"/>
        <v>#DIV/0!</v>
      </c>
      <c r="P237" s="26" t="e">
        <f t="shared" si="35"/>
        <v>#DIV/0!</v>
      </c>
      <c r="Q237" s="27" t="e">
        <f t="shared" si="36"/>
        <v>#DIV/0!</v>
      </c>
      <c r="R237" s="27" t="e">
        <f t="shared" si="37"/>
        <v>#DIV/0!</v>
      </c>
      <c r="S237" s="28"/>
    </row>
    <row r="238" spans="1:19" x14ac:dyDescent="0.3">
      <c r="A238" s="29"/>
      <c r="B238" s="18" t="s">
        <v>1567</v>
      </c>
      <c r="C238" s="19"/>
      <c r="D238" s="19"/>
      <c r="E238" s="20">
        <f t="shared" si="32"/>
        <v>0</v>
      </c>
      <c r="F238" s="20">
        <f t="shared" si="33"/>
        <v>0</v>
      </c>
      <c r="G238" s="19"/>
      <c r="H238" s="19"/>
      <c r="I238" s="21"/>
      <c r="J238" s="21"/>
      <c r="K238" s="22"/>
      <c r="L238" s="23"/>
      <c r="M238" s="23"/>
      <c r="N238" s="24">
        <v>10772.4</v>
      </c>
      <c r="O238" s="25" t="e">
        <f t="shared" si="34"/>
        <v>#DIV/0!</v>
      </c>
      <c r="P238" s="26" t="e">
        <f t="shared" si="35"/>
        <v>#DIV/0!</v>
      </c>
      <c r="Q238" s="27" t="e">
        <f t="shared" si="36"/>
        <v>#DIV/0!</v>
      </c>
      <c r="R238" s="27" t="e">
        <f t="shared" si="37"/>
        <v>#DIV/0!</v>
      </c>
      <c r="S238" s="28"/>
    </row>
    <row r="239" spans="1:19" x14ac:dyDescent="0.3">
      <c r="A239" s="29"/>
      <c r="B239" s="18" t="s">
        <v>1568</v>
      </c>
      <c r="C239" s="19">
        <v>5</v>
      </c>
      <c r="D239" s="19">
        <v>10</v>
      </c>
      <c r="E239" s="20">
        <f t="shared" si="32"/>
        <v>50</v>
      </c>
      <c r="F239" s="20">
        <f t="shared" si="33"/>
        <v>600</v>
      </c>
      <c r="G239" s="19">
        <v>120</v>
      </c>
      <c r="H239" s="19">
        <v>480</v>
      </c>
      <c r="I239" s="21">
        <v>0.8</v>
      </c>
      <c r="J239" s="21">
        <v>0.94269999999999998</v>
      </c>
      <c r="K239" s="22">
        <v>15629</v>
      </c>
      <c r="L239" s="23">
        <v>16579</v>
      </c>
      <c r="M239" s="23">
        <v>0</v>
      </c>
      <c r="N239" s="24">
        <f>SUM(N237:N238)</f>
        <v>33758.400000000001</v>
      </c>
      <c r="O239" s="25">
        <f t="shared" si="34"/>
        <v>675.16800000000001</v>
      </c>
      <c r="P239" s="26">
        <f t="shared" si="35"/>
        <v>62.515999999999998</v>
      </c>
      <c r="Q239" s="27">
        <f t="shared" si="36"/>
        <v>1.5629000000000002</v>
      </c>
      <c r="R239" s="27">
        <f t="shared" si="37"/>
        <v>3375.84</v>
      </c>
      <c r="S239" s="28"/>
    </row>
    <row r="240" spans="1:19" ht="15.75" customHeight="1" x14ac:dyDescent="0.3">
      <c r="A240" s="29">
        <v>25</v>
      </c>
      <c r="B240" s="18" t="s">
        <v>1573</v>
      </c>
      <c r="C240" s="19"/>
      <c r="D240" s="19"/>
      <c r="E240" s="20">
        <f t="shared" si="32"/>
        <v>0</v>
      </c>
      <c r="F240" s="20">
        <f t="shared" si="33"/>
        <v>0</v>
      </c>
      <c r="G240" s="19"/>
      <c r="H240" s="19"/>
      <c r="I240" s="21"/>
      <c r="J240" s="21"/>
      <c r="K240" s="22"/>
      <c r="L240" s="23"/>
      <c r="M240" s="23"/>
      <c r="N240" s="24">
        <v>27440.97</v>
      </c>
      <c r="O240" s="25" t="e">
        <f t="shared" si="34"/>
        <v>#DIV/0!</v>
      </c>
      <c r="P240" s="26" t="e">
        <f t="shared" si="35"/>
        <v>#DIV/0!</v>
      </c>
      <c r="Q240" s="27" t="e">
        <f t="shared" si="36"/>
        <v>#DIV/0!</v>
      </c>
      <c r="R240" s="27" t="e">
        <f t="shared" si="37"/>
        <v>#DIV/0!</v>
      </c>
      <c r="S240" s="28"/>
    </row>
    <row r="241" spans="1:19" x14ac:dyDescent="0.3">
      <c r="A241" s="29"/>
      <c r="B241" s="18" t="s">
        <v>1574</v>
      </c>
      <c r="C241" s="19"/>
      <c r="D241" s="19"/>
      <c r="E241" s="20">
        <f t="shared" si="32"/>
        <v>0</v>
      </c>
      <c r="F241" s="20">
        <f t="shared" si="33"/>
        <v>0</v>
      </c>
      <c r="G241" s="19"/>
      <c r="H241" s="19"/>
      <c r="I241" s="21"/>
      <c r="J241" s="21"/>
      <c r="K241" s="22"/>
      <c r="L241" s="23"/>
      <c r="M241" s="23"/>
      <c r="N241" s="24">
        <v>3160.63</v>
      </c>
      <c r="O241" s="25" t="e">
        <f t="shared" si="34"/>
        <v>#DIV/0!</v>
      </c>
      <c r="P241" s="26" t="e">
        <f t="shared" si="35"/>
        <v>#DIV/0!</v>
      </c>
      <c r="Q241" s="27" t="e">
        <f t="shared" si="36"/>
        <v>#DIV/0!</v>
      </c>
      <c r="R241" s="27" t="e">
        <f t="shared" si="37"/>
        <v>#DIV/0!</v>
      </c>
      <c r="S241" s="28"/>
    </row>
    <row r="242" spans="1:19" x14ac:dyDescent="0.3">
      <c r="A242" s="29"/>
      <c r="B242" s="18" t="s">
        <v>184</v>
      </c>
      <c r="C242" s="19">
        <v>5</v>
      </c>
      <c r="D242" s="19">
        <v>11</v>
      </c>
      <c r="E242" s="20">
        <f t="shared" si="32"/>
        <v>55</v>
      </c>
      <c r="F242" s="20">
        <f t="shared" si="33"/>
        <v>660</v>
      </c>
      <c r="G242" s="19">
        <v>60</v>
      </c>
      <c r="H242" s="19">
        <v>600</v>
      </c>
      <c r="I242" s="21">
        <v>0.90910000000000002</v>
      </c>
      <c r="J242" s="21">
        <v>0.92569999999999997</v>
      </c>
      <c r="K242" s="22">
        <v>10343</v>
      </c>
      <c r="L242" s="23">
        <v>11173</v>
      </c>
      <c r="M242" s="23">
        <v>35064</v>
      </c>
      <c r="N242" s="24">
        <f>SUM(N240:N241)</f>
        <v>30601.600000000002</v>
      </c>
      <c r="O242" s="25">
        <f t="shared" si="34"/>
        <v>556.39272727272726</v>
      </c>
      <c r="P242" s="26">
        <f t="shared" si="35"/>
        <v>37.610909090909097</v>
      </c>
      <c r="Q242" s="27">
        <f t="shared" si="36"/>
        <v>0.94027272727272726</v>
      </c>
      <c r="R242" s="27">
        <f t="shared" si="37"/>
        <v>2781.9636363636364</v>
      </c>
      <c r="S242" s="28"/>
    </row>
    <row r="243" spans="1:19" x14ac:dyDescent="0.3">
      <c r="A243" s="29" t="s">
        <v>1575</v>
      </c>
      <c r="B243" s="18" t="s">
        <v>1578</v>
      </c>
      <c r="C243" s="19"/>
      <c r="D243" s="19"/>
      <c r="E243" s="20">
        <f t="shared" si="32"/>
        <v>0</v>
      </c>
      <c r="F243" s="20">
        <f t="shared" si="33"/>
        <v>0</v>
      </c>
      <c r="G243" s="19"/>
      <c r="H243" s="19"/>
      <c r="I243" s="21"/>
      <c r="J243" s="21"/>
      <c r="K243" s="22"/>
      <c r="L243" s="23"/>
      <c r="M243" s="23"/>
      <c r="N243" s="24">
        <v>9825.86</v>
      </c>
      <c r="O243" s="25" t="e">
        <f t="shared" si="34"/>
        <v>#DIV/0!</v>
      </c>
      <c r="P243" s="26" t="e">
        <f t="shared" si="35"/>
        <v>#DIV/0!</v>
      </c>
      <c r="Q243" s="27" t="e">
        <f t="shared" si="36"/>
        <v>#DIV/0!</v>
      </c>
      <c r="R243" s="27" t="e">
        <f t="shared" si="37"/>
        <v>#DIV/0!</v>
      </c>
      <c r="S243" s="28"/>
    </row>
    <row r="244" spans="1:19" x14ac:dyDescent="0.3">
      <c r="A244" s="29"/>
      <c r="B244" s="18" t="s">
        <v>1579</v>
      </c>
      <c r="C244" s="19"/>
      <c r="D244" s="19"/>
      <c r="E244" s="20">
        <f t="shared" si="32"/>
        <v>0</v>
      </c>
      <c r="F244" s="20">
        <f t="shared" si="33"/>
        <v>0</v>
      </c>
      <c r="G244" s="19"/>
      <c r="H244" s="19"/>
      <c r="I244" s="21"/>
      <c r="J244" s="21"/>
      <c r="K244" s="22"/>
      <c r="L244" s="23"/>
      <c r="M244" s="23"/>
      <c r="N244" s="24">
        <v>12880</v>
      </c>
      <c r="O244" s="25" t="e">
        <f t="shared" si="34"/>
        <v>#DIV/0!</v>
      </c>
      <c r="P244" s="26" t="e">
        <f t="shared" si="35"/>
        <v>#DIV/0!</v>
      </c>
      <c r="Q244" s="27" t="e">
        <f t="shared" si="36"/>
        <v>#DIV/0!</v>
      </c>
      <c r="R244" s="27" t="e">
        <f t="shared" si="37"/>
        <v>#DIV/0!</v>
      </c>
      <c r="S244" s="28"/>
    </row>
    <row r="245" spans="1:19" x14ac:dyDescent="0.3">
      <c r="A245" s="29"/>
      <c r="B245" s="18" t="s">
        <v>1580</v>
      </c>
      <c r="C245" s="19"/>
      <c r="D245" s="19"/>
      <c r="E245" s="20">
        <f t="shared" si="32"/>
        <v>0</v>
      </c>
      <c r="F245" s="20">
        <f t="shared" si="33"/>
        <v>0</v>
      </c>
      <c r="G245" s="19"/>
      <c r="H245" s="19"/>
      <c r="I245" s="21"/>
      <c r="J245" s="21"/>
      <c r="K245" s="22"/>
      <c r="L245" s="23"/>
      <c r="M245" s="23"/>
      <c r="N245" s="24">
        <v>9562.5</v>
      </c>
      <c r="O245" s="25" t="e">
        <f t="shared" si="34"/>
        <v>#DIV/0!</v>
      </c>
      <c r="P245" s="26" t="e">
        <f t="shared" si="35"/>
        <v>#DIV/0!</v>
      </c>
      <c r="Q245" s="27" t="e">
        <f t="shared" si="36"/>
        <v>#DIV/0!</v>
      </c>
      <c r="R245" s="27" t="e">
        <f t="shared" si="37"/>
        <v>#DIV/0!</v>
      </c>
      <c r="S245" s="28"/>
    </row>
    <row r="246" spans="1:19" x14ac:dyDescent="0.3">
      <c r="A246" s="29"/>
      <c r="B246" s="18" t="s">
        <v>61</v>
      </c>
      <c r="C246" s="19">
        <v>5</v>
      </c>
      <c r="D246" s="19">
        <v>10</v>
      </c>
      <c r="E246" s="20">
        <f t="shared" si="32"/>
        <v>50</v>
      </c>
      <c r="F246" s="20">
        <f t="shared" si="33"/>
        <v>600</v>
      </c>
      <c r="G246" s="19">
        <v>50</v>
      </c>
      <c r="H246" s="19">
        <v>550</v>
      </c>
      <c r="I246" s="21">
        <v>0.91669999999999996</v>
      </c>
      <c r="J246" s="21">
        <v>0.91239999999999999</v>
      </c>
      <c r="K246" s="22">
        <v>15787</v>
      </c>
      <c r="L246" s="23">
        <v>17303</v>
      </c>
      <c r="M246" s="23">
        <v>0</v>
      </c>
      <c r="N246" s="24">
        <f>SUM(N243:N245)</f>
        <v>32268.36</v>
      </c>
      <c r="O246" s="25">
        <f t="shared" si="34"/>
        <v>645.36720000000003</v>
      </c>
      <c r="P246" s="26">
        <f t="shared" si="35"/>
        <v>63.148000000000003</v>
      </c>
      <c r="Q246" s="27">
        <f t="shared" si="36"/>
        <v>1.5787</v>
      </c>
      <c r="R246" s="27">
        <f t="shared" si="37"/>
        <v>3226.8360000000002</v>
      </c>
      <c r="S246" s="28"/>
    </row>
    <row r="247" spans="1:19" x14ac:dyDescent="0.3">
      <c r="A247" s="29">
        <v>26</v>
      </c>
      <c r="B247" s="18" t="s">
        <v>1580</v>
      </c>
      <c r="C247" s="19"/>
      <c r="D247" s="19"/>
      <c r="E247" s="20">
        <f t="shared" si="32"/>
        <v>0</v>
      </c>
      <c r="F247" s="20">
        <f t="shared" si="33"/>
        <v>0</v>
      </c>
      <c r="G247" s="19"/>
      <c r="H247" s="19"/>
      <c r="I247" s="21"/>
      <c r="J247" s="21"/>
      <c r="K247" s="22"/>
      <c r="L247" s="23"/>
      <c r="M247" s="23"/>
      <c r="N247" s="24">
        <v>18562.5</v>
      </c>
      <c r="O247" s="25" t="e">
        <f t="shared" si="34"/>
        <v>#DIV/0!</v>
      </c>
      <c r="P247" s="26" t="e">
        <f t="shared" si="35"/>
        <v>#DIV/0!</v>
      </c>
      <c r="Q247" s="27" t="e">
        <f t="shared" si="36"/>
        <v>#DIV/0!</v>
      </c>
      <c r="R247" s="27" t="e">
        <f t="shared" si="37"/>
        <v>#DIV/0!</v>
      </c>
      <c r="S247" s="28"/>
    </row>
    <row r="248" spans="1:19" x14ac:dyDescent="0.3">
      <c r="A248" s="29"/>
      <c r="B248" s="18" t="s">
        <v>1582</v>
      </c>
      <c r="C248" s="19"/>
      <c r="D248" s="19"/>
      <c r="E248" s="20">
        <f t="shared" si="32"/>
        <v>0</v>
      </c>
      <c r="F248" s="20">
        <f t="shared" si="33"/>
        <v>0</v>
      </c>
      <c r="G248" s="19"/>
      <c r="H248" s="19"/>
      <c r="I248" s="21"/>
      <c r="J248" s="21"/>
      <c r="K248" s="22"/>
      <c r="L248" s="23"/>
      <c r="M248" s="23"/>
      <c r="N248" s="24">
        <v>16613.3</v>
      </c>
      <c r="O248" s="25" t="e">
        <f t="shared" si="34"/>
        <v>#DIV/0!</v>
      </c>
      <c r="P248" s="26" t="e">
        <f t="shared" si="35"/>
        <v>#DIV/0!</v>
      </c>
      <c r="Q248" s="27" t="e">
        <f t="shared" si="36"/>
        <v>#DIV/0!</v>
      </c>
      <c r="R248" s="27" t="e">
        <f t="shared" si="37"/>
        <v>#DIV/0!</v>
      </c>
      <c r="S248" s="28"/>
    </row>
    <row r="249" spans="1:19" x14ac:dyDescent="0.3">
      <c r="A249" s="29"/>
      <c r="B249" s="18" t="s">
        <v>1583</v>
      </c>
      <c r="C249" s="19">
        <v>5</v>
      </c>
      <c r="D249" s="19">
        <v>11</v>
      </c>
      <c r="E249" s="20">
        <f t="shared" si="32"/>
        <v>55</v>
      </c>
      <c r="F249" s="20">
        <f t="shared" si="33"/>
        <v>660</v>
      </c>
      <c r="G249" s="19">
        <v>50</v>
      </c>
      <c r="H249" s="19">
        <v>610</v>
      </c>
      <c r="I249" s="21">
        <v>0.92420000000000002</v>
      </c>
      <c r="J249" s="21">
        <v>0.90210000000000001</v>
      </c>
      <c r="K249" s="22">
        <v>17210</v>
      </c>
      <c r="L249" s="23">
        <v>19077</v>
      </c>
      <c r="M249" s="23">
        <v>16875</v>
      </c>
      <c r="N249" s="24">
        <f>SUM(N247:N248)</f>
        <v>35175.800000000003</v>
      </c>
      <c r="O249" s="25">
        <f t="shared" si="34"/>
        <v>639.56000000000006</v>
      </c>
      <c r="P249" s="26">
        <f t="shared" si="35"/>
        <v>62.581818181818178</v>
      </c>
      <c r="Q249" s="27">
        <f t="shared" si="36"/>
        <v>1.5645454545454545</v>
      </c>
      <c r="R249" s="27">
        <f t="shared" si="37"/>
        <v>3197.8</v>
      </c>
      <c r="S249" s="28"/>
    </row>
    <row r="250" spans="1:19" x14ac:dyDescent="0.3">
      <c r="A250" s="29" t="s">
        <v>1584</v>
      </c>
      <c r="B250" s="18" t="s">
        <v>1585</v>
      </c>
      <c r="C250" s="19"/>
      <c r="D250" s="19"/>
      <c r="E250" s="20">
        <f t="shared" si="32"/>
        <v>0</v>
      </c>
      <c r="F250" s="20">
        <f t="shared" si="33"/>
        <v>0</v>
      </c>
      <c r="G250" s="19"/>
      <c r="H250" s="19"/>
      <c r="I250" s="21"/>
      <c r="J250" s="21"/>
      <c r="K250" s="22"/>
      <c r="L250" s="23"/>
      <c r="M250" s="23"/>
      <c r="N250" s="24">
        <v>10406</v>
      </c>
      <c r="O250" s="25" t="e">
        <f t="shared" si="34"/>
        <v>#DIV/0!</v>
      </c>
      <c r="P250" s="26" t="e">
        <f t="shared" si="35"/>
        <v>#DIV/0!</v>
      </c>
      <c r="Q250" s="27" t="e">
        <f t="shared" si="36"/>
        <v>#DIV/0!</v>
      </c>
      <c r="R250" s="27" t="e">
        <f t="shared" si="37"/>
        <v>#DIV/0!</v>
      </c>
      <c r="S250" s="28"/>
    </row>
    <row r="251" spans="1:19" x14ac:dyDescent="0.3">
      <c r="A251" s="29"/>
      <c r="B251" s="18" t="s">
        <v>1586</v>
      </c>
      <c r="C251" s="19"/>
      <c r="D251" s="19"/>
      <c r="E251" s="20">
        <f t="shared" si="32"/>
        <v>0</v>
      </c>
      <c r="F251" s="20">
        <f t="shared" si="33"/>
        <v>0</v>
      </c>
      <c r="G251" s="19"/>
      <c r="H251" s="19"/>
      <c r="I251" s="21"/>
      <c r="J251" s="21"/>
      <c r="K251" s="22"/>
      <c r="L251" s="23"/>
      <c r="M251" s="23"/>
      <c r="N251" s="24">
        <v>14877</v>
      </c>
      <c r="O251" s="25" t="e">
        <f t="shared" si="34"/>
        <v>#DIV/0!</v>
      </c>
      <c r="P251" s="26" t="e">
        <f t="shared" si="35"/>
        <v>#DIV/0!</v>
      </c>
      <c r="Q251" s="27" t="e">
        <f t="shared" si="36"/>
        <v>#DIV/0!</v>
      </c>
      <c r="R251" s="27" t="e">
        <f t="shared" si="37"/>
        <v>#DIV/0!</v>
      </c>
      <c r="S251" s="28"/>
    </row>
    <row r="252" spans="1:19" x14ac:dyDescent="0.3">
      <c r="A252" s="29"/>
      <c r="B252" s="18" t="s">
        <v>61</v>
      </c>
      <c r="C252" s="19">
        <v>5</v>
      </c>
      <c r="D252" s="19">
        <v>10</v>
      </c>
      <c r="E252" s="20">
        <f t="shared" si="32"/>
        <v>50</v>
      </c>
      <c r="F252" s="20">
        <f t="shared" si="33"/>
        <v>600</v>
      </c>
      <c r="G252" s="19">
        <v>130</v>
      </c>
      <c r="H252" s="19">
        <v>470</v>
      </c>
      <c r="I252" s="21">
        <v>0.7833</v>
      </c>
      <c r="J252" s="21">
        <v>0.85780000000000001</v>
      </c>
      <c r="K252" s="22">
        <v>8393</v>
      </c>
      <c r="L252" s="23">
        <v>9784</v>
      </c>
      <c r="M252" s="23">
        <v>0</v>
      </c>
      <c r="N252" s="24">
        <f>SUM(N250:N251)</f>
        <v>25283</v>
      </c>
      <c r="O252" s="25">
        <f t="shared" si="34"/>
        <v>505.66</v>
      </c>
      <c r="P252" s="26">
        <f t="shared" si="35"/>
        <v>33.572000000000003</v>
      </c>
      <c r="Q252" s="27">
        <f t="shared" si="36"/>
        <v>0.83929999999999993</v>
      </c>
      <c r="R252" s="27">
        <f t="shared" si="37"/>
        <v>2528.3000000000002</v>
      </c>
      <c r="S252" s="28"/>
    </row>
    <row r="253" spans="1:19" x14ac:dyDescent="0.3">
      <c r="A253" s="29">
        <v>27</v>
      </c>
      <c r="B253" s="18" t="s">
        <v>1587</v>
      </c>
      <c r="C253" s="19"/>
      <c r="D253" s="19"/>
      <c r="E253" s="20">
        <f t="shared" si="32"/>
        <v>0</v>
      </c>
      <c r="F253" s="20">
        <f t="shared" si="33"/>
        <v>0</v>
      </c>
      <c r="G253" s="19"/>
      <c r="H253" s="19"/>
      <c r="I253" s="21"/>
      <c r="J253" s="21"/>
      <c r="K253" s="22"/>
      <c r="L253" s="23"/>
      <c r="M253" s="23"/>
      <c r="N253" s="24">
        <v>2223</v>
      </c>
      <c r="O253" s="25" t="e">
        <f t="shared" si="34"/>
        <v>#DIV/0!</v>
      </c>
      <c r="P253" s="26" t="e">
        <f t="shared" si="35"/>
        <v>#DIV/0!</v>
      </c>
      <c r="Q253" s="27" t="e">
        <f t="shared" si="36"/>
        <v>#DIV/0!</v>
      </c>
      <c r="R253" s="27" t="e">
        <f t="shared" si="37"/>
        <v>#DIV/0!</v>
      </c>
      <c r="S253" s="28"/>
    </row>
    <row r="254" spans="1:19" x14ac:dyDescent="0.3">
      <c r="A254" s="29"/>
      <c r="B254" s="18" t="s">
        <v>1588</v>
      </c>
      <c r="C254" s="19"/>
      <c r="D254" s="19"/>
      <c r="E254" s="20">
        <f t="shared" si="32"/>
        <v>0</v>
      </c>
      <c r="F254" s="20">
        <f t="shared" si="33"/>
        <v>0</v>
      </c>
      <c r="G254" s="19"/>
      <c r="H254" s="19"/>
      <c r="I254" s="21"/>
      <c r="J254" s="21"/>
      <c r="K254" s="22"/>
      <c r="L254" s="23"/>
      <c r="M254" s="23"/>
      <c r="N254" s="24">
        <v>34020</v>
      </c>
      <c r="O254" s="25" t="e">
        <f t="shared" si="34"/>
        <v>#DIV/0!</v>
      </c>
      <c r="P254" s="26" t="e">
        <f t="shared" si="35"/>
        <v>#DIV/0!</v>
      </c>
      <c r="Q254" s="27" t="e">
        <f t="shared" si="36"/>
        <v>#DIV/0!</v>
      </c>
      <c r="R254" s="27" t="e">
        <f t="shared" si="37"/>
        <v>#DIV/0!</v>
      </c>
      <c r="S254" s="28"/>
    </row>
    <row r="255" spans="1:19" x14ac:dyDescent="0.3">
      <c r="A255" s="29"/>
      <c r="B255" s="18" t="s">
        <v>61</v>
      </c>
      <c r="C255" s="19">
        <v>5</v>
      </c>
      <c r="D255" s="19">
        <v>11</v>
      </c>
      <c r="E255" s="20">
        <f t="shared" si="32"/>
        <v>55</v>
      </c>
      <c r="F255" s="20">
        <f t="shared" si="33"/>
        <v>660</v>
      </c>
      <c r="G255" s="19">
        <v>100</v>
      </c>
      <c r="H255" s="19">
        <v>560</v>
      </c>
      <c r="I255" s="21">
        <v>0.84850000000000003</v>
      </c>
      <c r="J255" s="21">
        <v>0.86990000000000001</v>
      </c>
      <c r="K255" s="22">
        <v>8044</v>
      </c>
      <c r="L255" s="23">
        <v>9247</v>
      </c>
      <c r="M255" s="23">
        <v>16452</v>
      </c>
      <c r="N255" s="24">
        <f>SUM(N253:N254)</f>
        <v>36243</v>
      </c>
      <c r="O255" s="25">
        <f t="shared" si="34"/>
        <v>658.9636363636364</v>
      </c>
      <c r="P255" s="26">
        <f t="shared" si="35"/>
        <v>29.25090909090909</v>
      </c>
      <c r="Q255" s="27">
        <f t="shared" si="36"/>
        <v>0.7312727272727273</v>
      </c>
      <c r="R255" s="27">
        <f t="shared" si="37"/>
        <v>3294.818181818182</v>
      </c>
      <c r="S255" s="28"/>
    </row>
    <row r="256" spans="1:19" x14ac:dyDescent="0.3">
      <c r="A256" s="29" t="s">
        <v>1590</v>
      </c>
      <c r="B256" s="18" t="s">
        <v>1588</v>
      </c>
      <c r="C256" s="19"/>
      <c r="D256" s="19"/>
      <c r="E256" s="20">
        <f t="shared" si="32"/>
        <v>0</v>
      </c>
      <c r="F256" s="20">
        <f t="shared" si="33"/>
        <v>0</v>
      </c>
      <c r="G256" s="19"/>
      <c r="H256" s="19"/>
      <c r="I256" s="21"/>
      <c r="J256" s="21"/>
      <c r="K256" s="22"/>
      <c r="L256" s="23"/>
      <c r="M256" s="23"/>
      <c r="N256" s="24">
        <v>36330</v>
      </c>
      <c r="O256" s="25" t="e">
        <f t="shared" si="34"/>
        <v>#DIV/0!</v>
      </c>
      <c r="P256" s="26" t="e">
        <f t="shared" si="35"/>
        <v>#DIV/0!</v>
      </c>
      <c r="Q256" s="27" t="e">
        <f t="shared" si="36"/>
        <v>#DIV/0!</v>
      </c>
      <c r="R256" s="27" t="e">
        <f t="shared" si="37"/>
        <v>#DIV/0!</v>
      </c>
      <c r="S256" s="28"/>
    </row>
    <row r="257" spans="1:19" x14ac:dyDescent="0.3">
      <c r="A257" s="29"/>
      <c r="B257" s="18" t="s">
        <v>61</v>
      </c>
      <c r="C257" s="19">
        <v>5</v>
      </c>
      <c r="D257" s="19">
        <v>10</v>
      </c>
      <c r="E257" s="20">
        <f t="shared" si="32"/>
        <v>50</v>
      </c>
      <c r="F257" s="20">
        <f t="shared" si="33"/>
        <v>600</v>
      </c>
      <c r="G257" s="19">
        <v>60</v>
      </c>
      <c r="H257" s="19">
        <v>540</v>
      </c>
      <c r="I257" s="21">
        <v>0.9</v>
      </c>
      <c r="J257" s="21">
        <v>0.91210000000000002</v>
      </c>
      <c r="K257" s="22">
        <v>8063</v>
      </c>
      <c r="L257" s="23">
        <v>8840</v>
      </c>
      <c r="M257" s="23">
        <v>0</v>
      </c>
      <c r="N257" s="24">
        <f>SUM(N256)</f>
        <v>36330</v>
      </c>
      <c r="O257" s="25">
        <f t="shared" si="34"/>
        <v>726.6</v>
      </c>
      <c r="P257" s="26">
        <f t="shared" si="35"/>
        <v>32.252000000000002</v>
      </c>
      <c r="Q257" s="27">
        <f t="shared" si="36"/>
        <v>0.80629999999999991</v>
      </c>
      <c r="R257" s="27">
        <f t="shared" si="37"/>
        <v>3633</v>
      </c>
      <c r="S257" s="28"/>
    </row>
    <row r="258" spans="1:19" x14ac:dyDescent="0.3">
      <c r="A258" s="29">
        <v>30</v>
      </c>
      <c r="B258" s="18" t="s">
        <v>1588</v>
      </c>
      <c r="C258" s="19"/>
      <c r="D258" s="19"/>
      <c r="E258" s="20">
        <f t="shared" si="32"/>
        <v>0</v>
      </c>
      <c r="F258" s="20">
        <f t="shared" si="33"/>
        <v>0</v>
      </c>
      <c r="G258" s="19"/>
      <c r="H258" s="19"/>
      <c r="I258" s="21"/>
      <c r="J258" s="21"/>
      <c r="K258" s="22"/>
      <c r="L258" s="23"/>
      <c r="M258" s="23"/>
      <c r="N258" s="24">
        <v>1660</v>
      </c>
      <c r="O258" s="25" t="e">
        <f t="shared" si="34"/>
        <v>#DIV/0!</v>
      </c>
      <c r="P258" s="26" t="e">
        <f t="shared" si="35"/>
        <v>#DIV/0!</v>
      </c>
      <c r="Q258" s="27" t="e">
        <f t="shared" si="36"/>
        <v>#DIV/0!</v>
      </c>
      <c r="R258" s="27" t="e">
        <f t="shared" si="37"/>
        <v>#DIV/0!</v>
      </c>
      <c r="S258" s="28"/>
    </row>
    <row r="259" spans="1:19" x14ac:dyDescent="0.3">
      <c r="A259" s="29"/>
      <c r="B259" s="18" t="s">
        <v>1594</v>
      </c>
      <c r="C259" s="19"/>
      <c r="D259" s="19"/>
      <c r="E259" s="20">
        <f t="shared" si="32"/>
        <v>0</v>
      </c>
      <c r="F259" s="20">
        <f t="shared" si="33"/>
        <v>0</v>
      </c>
      <c r="G259" s="19"/>
      <c r="H259" s="19"/>
      <c r="I259" s="21"/>
      <c r="J259" s="21"/>
      <c r="K259" s="22"/>
      <c r="L259" s="23"/>
      <c r="M259" s="23"/>
      <c r="N259" s="24">
        <v>35598.85</v>
      </c>
      <c r="O259" s="25" t="e">
        <f t="shared" si="34"/>
        <v>#DIV/0!</v>
      </c>
      <c r="P259" s="26" t="e">
        <f t="shared" si="35"/>
        <v>#DIV/0!</v>
      </c>
      <c r="Q259" s="27" t="e">
        <f t="shared" si="36"/>
        <v>#DIV/0!</v>
      </c>
      <c r="R259" s="27" t="e">
        <f t="shared" si="37"/>
        <v>#DIV/0!</v>
      </c>
      <c r="S259" s="28"/>
    </row>
    <row r="260" spans="1:19" x14ac:dyDescent="0.3">
      <c r="A260" s="29"/>
      <c r="B260" s="18" t="s">
        <v>61</v>
      </c>
      <c r="C260" s="19">
        <v>5</v>
      </c>
      <c r="D260" s="19">
        <v>11</v>
      </c>
      <c r="E260" s="20">
        <f t="shared" si="32"/>
        <v>55</v>
      </c>
      <c r="F260" s="20">
        <f t="shared" si="33"/>
        <v>660</v>
      </c>
      <c r="G260" s="19">
        <v>120</v>
      </c>
      <c r="H260" s="19">
        <v>540</v>
      </c>
      <c r="I260" s="21">
        <v>0.81820000000000004</v>
      </c>
      <c r="J260" s="21">
        <v>0.95799999999999996</v>
      </c>
      <c r="K260" s="22">
        <v>17926</v>
      </c>
      <c r="L260" s="23">
        <v>18711</v>
      </c>
      <c r="M260" s="23">
        <v>9966</v>
      </c>
      <c r="N260" s="24">
        <f>SUM(N258:N259)</f>
        <v>37258.85</v>
      </c>
      <c r="O260" s="25">
        <f t="shared" si="34"/>
        <v>677.43363636363631</v>
      </c>
      <c r="P260" s="26">
        <f t="shared" si="35"/>
        <v>65.185454545454547</v>
      </c>
      <c r="Q260" s="27">
        <f t="shared" si="36"/>
        <v>1.6296363636363638</v>
      </c>
      <c r="R260" s="27">
        <f t="shared" si="37"/>
        <v>3387.1681818181819</v>
      </c>
      <c r="S260" s="28"/>
    </row>
    <row r="261" spans="1:19" x14ac:dyDescent="0.3">
      <c r="A261" s="29" t="s">
        <v>1597</v>
      </c>
      <c r="B261" s="18" t="s">
        <v>1594</v>
      </c>
      <c r="C261" s="19"/>
      <c r="D261" s="19"/>
      <c r="E261" s="20">
        <f t="shared" si="32"/>
        <v>0</v>
      </c>
      <c r="F261" s="20">
        <f t="shared" si="33"/>
        <v>0</v>
      </c>
      <c r="G261" s="19"/>
      <c r="H261" s="19"/>
      <c r="I261" s="21"/>
      <c r="J261" s="21"/>
      <c r="K261" s="22"/>
      <c r="L261" s="23"/>
      <c r="M261" s="23"/>
      <c r="N261" s="24">
        <v>38966.550000000003</v>
      </c>
      <c r="O261" s="25" t="e">
        <f t="shared" si="34"/>
        <v>#DIV/0!</v>
      </c>
      <c r="P261" s="26" t="e">
        <f t="shared" si="35"/>
        <v>#DIV/0!</v>
      </c>
      <c r="Q261" s="27" t="e">
        <f t="shared" si="36"/>
        <v>#DIV/0!</v>
      </c>
      <c r="R261" s="27" t="e">
        <f t="shared" si="37"/>
        <v>#DIV/0!</v>
      </c>
      <c r="S261" s="28"/>
    </row>
    <row r="262" spans="1:19" x14ac:dyDescent="0.3">
      <c r="A262" s="29"/>
      <c r="B262" s="18" t="s">
        <v>61</v>
      </c>
      <c r="C262" s="19">
        <v>5</v>
      </c>
      <c r="D262" s="19">
        <v>10</v>
      </c>
      <c r="E262" s="20">
        <f t="shared" si="32"/>
        <v>50</v>
      </c>
      <c r="F262" s="20">
        <f t="shared" si="33"/>
        <v>600</v>
      </c>
      <c r="G262" s="19">
        <v>40</v>
      </c>
      <c r="H262" s="19">
        <v>560</v>
      </c>
      <c r="I262" s="21">
        <v>0.93330000000000002</v>
      </c>
      <c r="J262" s="21">
        <v>0.96950000000000003</v>
      </c>
      <c r="K262" s="22">
        <v>19218</v>
      </c>
      <c r="L262" s="23">
        <v>19823</v>
      </c>
      <c r="M262" s="23">
        <v>0</v>
      </c>
      <c r="N262" s="24">
        <f>SUM(N261)</f>
        <v>38966.550000000003</v>
      </c>
      <c r="O262" s="25">
        <f t="shared" si="34"/>
        <v>779.33100000000002</v>
      </c>
      <c r="P262" s="26">
        <f t="shared" si="35"/>
        <v>76.872</v>
      </c>
      <c r="Q262" s="27">
        <f t="shared" si="36"/>
        <v>1.9218</v>
      </c>
      <c r="R262" s="27">
        <f t="shared" si="37"/>
        <v>3896.6550000000002</v>
      </c>
      <c r="S262" s="28"/>
    </row>
    <row r="263" spans="1:19" x14ac:dyDescent="0.3">
      <c r="A263" s="29">
        <v>31</v>
      </c>
      <c r="B263" s="18" t="s">
        <v>1602</v>
      </c>
      <c r="C263" s="19"/>
      <c r="D263" s="19"/>
      <c r="E263" s="20">
        <f t="shared" si="32"/>
        <v>0</v>
      </c>
      <c r="F263" s="20">
        <f t="shared" si="33"/>
        <v>0</v>
      </c>
      <c r="G263" s="19"/>
      <c r="H263" s="19"/>
      <c r="I263" s="21"/>
      <c r="J263" s="21"/>
      <c r="K263" s="22"/>
      <c r="L263" s="23"/>
      <c r="M263" s="23"/>
      <c r="N263" s="24">
        <v>22836.1</v>
      </c>
      <c r="O263" s="25" t="e">
        <f t="shared" si="34"/>
        <v>#DIV/0!</v>
      </c>
      <c r="P263" s="26" t="e">
        <f t="shared" si="35"/>
        <v>#DIV/0!</v>
      </c>
      <c r="Q263" s="27" t="e">
        <f t="shared" si="36"/>
        <v>#DIV/0!</v>
      </c>
      <c r="R263" s="27" t="e">
        <f t="shared" si="37"/>
        <v>#DIV/0!</v>
      </c>
      <c r="S263" s="28"/>
    </row>
    <row r="264" spans="1:19" x14ac:dyDescent="0.3">
      <c r="A264" s="29"/>
      <c r="B264" s="18" t="s">
        <v>1603</v>
      </c>
      <c r="C264" s="19"/>
      <c r="D264" s="19"/>
      <c r="E264" s="20">
        <f t="shared" si="32"/>
        <v>0</v>
      </c>
      <c r="F264" s="20">
        <f t="shared" si="33"/>
        <v>0</v>
      </c>
      <c r="G264" s="19"/>
      <c r="H264" s="19"/>
      <c r="I264" s="21"/>
      <c r="J264" s="21"/>
      <c r="K264" s="22"/>
      <c r="L264" s="23"/>
      <c r="M264" s="23"/>
      <c r="N264" s="24">
        <v>2900</v>
      </c>
      <c r="O264" s="25" t="e">
        <f t="shared" si="34"/>
        <v>#DIV/0!</v>
      </c>
      <c r="P264" s="26" t="e">
        <f t="shared" si="35"/>
        <v>#DIV/0!</v>
      </c>
      <c r="Q264" s="27" t="e">
        <f t="shared" si="36"/>
        <v>#DIV/0!</v>
      </c>
      <c r="R264" s="27" t="e">
        <f t="shared" si="37"/>
        <v>#DIV/0!</v>
      </c>
      <c r="S264" s="28"/>
    </row>
    <row r="265" spans="1:19" x14ac:dyDescent="0.3">
      <c r="A265" s="29"/>
      <c r="B265" s="18" t="s">
        <v>1604</v>
      </c>
      <c r="C265" s="19"/>
      <c r="D265" s="19"/>
      <c r="E265" s="20">
        <f t="shared" si="32"/>
        <v>0</v>
      </c>
      <c r="F265" s="20">
        <f t="shared" si="33"/>
        <v>0</v>
      </c>
      <c r="G265" s="19"/>
      <c r="H265" s="19"/>
      <c r="I265" s="21"/>
      <c r="J265" s="21"/>
      <c r="K265" s="22"/>
      <c r="L265" s="23"/>
      <c r="M265" s="23"/>
      <c r="N265" s="24">
        <v>10165</v>
      </c>
      <c r="O265" s="25" t="e">
        <f t="shared" si="34"/>
        <v>#DIV/0!</v>
      </c>
      <c r="P265" s="26" t="e">
        <f t="shared" si="35"/>
        <v>#DIV/0!</v>
      </c>
      <c r="Q265" s="27" t="e">
        <f t="shared" si="36"/>
        <v>#DIV/0!</v>
      </c>
      <c r="R265" s="27" t="e">
        <f t="shared" si="37"/>
        <v>#DIV/0!</v>
      </c>
      <c r="S265" s="28"/>
    </row>
    <row r="266" spans="1:19" x14ac:dyDescent="0.3">
      <c r="A266" s="29"/>
      <c r="B266" s="18" t="s">
        <v>1605</v>
      </c>
      <c r="C266" s="19">
        <v>5</v>
      </c>
      <c r="D266" s="19">
        <v>11</v>
      </c>
      <c r="E266" s="20">
        <f t="shared" si="32"/>
        <v>55</v>
      </c>
      <c r="F266" s="20">
        <f t="shared" si="33"/>
        <v>660</v>
      </c>
      <c r="G266" s="19">
        <v>140</v>
      </c>
      <c r="H266" s="19">
        <v>520</v>
      </c>
      <c r="I266" s="21">
        <v>0.78790000000000004</v>
      </c>
      <c r="J266" s="21">
        <v>0.93559999999999999</v>
      </c>
      <c r="K266" s="22">
        <v>14807</v>
      </c>
      <c r="L266" s="23">
        <v>15826</v>
      </c>
      <c r="M266" s="23">
        <v>0</v>
      </c>
      <c r="N266" s="24">
        <f>SUM(N263:N265)</f>
        <v>35901.1</v>
      </c>
      <c r="O266" s="25">
        <f t="shared" si="34"/>
        <v>652.74727272727273</v>
      </c>
      <c r="P266" s="26">
        <f t="shared" si="35"/>
        <v>53.843636363636364</v>
      </c>
      <c r="Q266" s="27">
        <f t="shared" si="36"/>
        <v>1.346090909090909</v>
      </c>
      <c r="R266" s="27">
        <f t="shared" si="37"/>
        <v>3263.7363636363634</v>
      </c>
      <c r="S266" s="28"/>
    </row>
    <row r="267" spans="1:19" x14ac:dyDescent="0.3">
      <c r="A267" s="29" t="s">
        <v>1609</v>
      </c>
      <c r="B267" s="18" t="s">
        <v>1610</v>
      </c>
      <c r="C267" s="19"/>
      <c r="D267" s="19"/>
      <c r="E267" s="20">
        <f t="shared" si="32"/>
        <v>0</v>
      </c>
      <c r="F267" s="20">
        <f t="shared" si="33"/>
        <v>0</v>
      </c>
      <c r="G267" s="19"/>
      <c r="H267" s="19"/>
      <c r="I267" s="21"/>
      <c r="J267" s="21"/>
      <c r="K267" s="22"/>
      <c r="L267" s="23"/>
      <c r="M267" s="23"/>
      <c r="N267" s="24">
        <v>8560</v>
      </c>
      <c r="O267" s="25" t="e">
        <f t="shared" si="34"/>
        <v>#DIV/0!</v>
      </c>
      <c r="P267" s="26" t="e">
        <f t="shared" si="35"/>
        <v>#DIV/0!</v>
      </c>
      <c r="Q267" s="27" t="e">
        <f t="shared" si="36"/>
        <v>#DIV/0!</v>
      </c>
      <c r="R267" s="27" t="e">
        <f t="shared" si="37"/>
        <v>#DIV/0!</v>
      </c>
      <c r="S267" s="28"/>
    </row>
    <row r="268" spans="1:19" x14ac:dyDescent="0.3">
      <c r="A268" s="29"/>
      <c r="B268" s="18" t="s">
        <v>1611</v>
      </c>
      <c r="C268" s="19"/>
      <c r="D268" s="19"/>
      <c r="E268" s="20">
        <f t="shared" si="32"/>
        <v>0</v>
      </c>
      <c r="F268" s="20">
        <f t="shared" si="33"/>
        <v>0</v>
      </c>
      <c r="G268" s="19"/>
      <c r="H268" s="19"/>
      <c r="I268" s="21"/>
      <c r="J268" s="21"/>
      <c r="K268" s="22"/>
      <c r="L268" s="23"/>
      <c r="M268" s="23"/>
      <c r="N268" s="24">
        <v>34028.6</v>
      </c>
      <c r="O268" s="25" t="e">
        <f t="shared" si="34"/>
        <v>#DIV/0!</v>
      </c>
      <c r="P268" s="26" t="e">
        <f t="shared" si="35"/>
        <v>#DIV/0!</v>
      </c>
      <c r="Q268" s="27" t="e">
        <f t="shared" si="36"/>
        <v>#DIV/0!</v>
      </c>
      <c r="R268" s="27" t="e">
        <f t="shared" si="37"/>
        <v>#DIV/0!</v>
      </c>
      <c r="S268" s="28"/>
    </row>
    <row r="269" spans="1:19" x14ac:dyDescent="0.3">
      <c r="A269" s="29"/>
      <c r="B269" s="18" t="s">
        <v>61</v>
      </c>
      <c r="C269" s="19">
        <v>5</v>
      </c>
      <c r="D269" s="19">
        <v>10</v>
      </c>
      <c r="E269" s="20">
        <f t="shared" si="32"/>
        <v>50</v>
      </c>
      <c r="F269" s="20">
        <f t="shared" si="33"/>
        <v>600</v>
      </c>
      <c r="G269" s="19">
        <v>60</v>
      </c>
      <c r="H269" s="19">
        <v>540</v>
      </c>
      <c r="I269" s="21">
        <v>0.9</v>
      </c>
      <c r="J269" s="21">
        <v>0.92920000000000003</v>
      </c>
      <c r="K269" s="22">
        <v>11553</v>
      </c>
      <c r="L269" s="23">
        <v>12433</v>
      </c>
      <c r="M269" s="23">
        <v>0</v>
      </c>
      <c r="N269" s="24">
        <f>SUM(N267:N268)</f>
        <v>42588.6</v>
      </c>
      <c r="O269" s="25">
        <f t="shared" si="34"/>
        <v>851.77199999999993</v>
      </c>
      <c r="P269" s="26">
        <f t="shared" si="35"/>
        <v>46.212000000000003</v>
      </c>
      <c r="Q269" s="27">
        <f t="shared" si="36"/>
        <v>1.1553</v>
      </c>
      <c r="R269" s="27">
        <f t="shared" si="37"/>
        <v>4258.8599999999997</v>
      </c>
      <c r="S269" s="28"/>
    </row>
    <row r="270" spans="1:19" x14ac:dyDescent="0.3">
      <c r="A270" s="29"/>
      <c r="B270" s="18"/>
      <c r="C270" s="19"/>
      <c r="D270" s="19"/>
      <c r="E270" s="20">
        <f t="shared" si="32"/>
        <v>0</v>
      </c>
      <c r="F270" s="20">
        <f t="shared" si="33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4"/>
        <v>#DIV/0!</v>
      </c>
      <c r="P270" s="26" t="e">
        <f t="shared" si="35"/>
        <v>#DIV/0!</v>
      </c>
      <c r="Q270" s="27" t="e">
        <f t="shared" si="36"/>
        <v>#DIV/0!</v>
      </c>
      <c r="R270" s="27" t="e">
        <f t="shared" si="37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2"/>
        <v>0</v>
      </c>
      <c r="F271" s="20">
        <f t="shared" si="33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4"/>
        <v>#DIV/0!</v>
      </c>
      <c r="P271" s="26" t="e">
        <f t="shared" si="35"/>
        <v>#DIV/0!</v>
      </c>
      <c r="Q271" s="27" t="e">
        <f t="shared" si="36"/>
        <v>#DIV/0!</v>
      </c>
      <c r="R271" s="27" t="e">
        <f t="shared" si="37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2"/>
        <v>0</v>
      </c>
      <c r="F272" s="20">
        <f t="shared" si="33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4"/>
        <v>#DIV/0!</v>
      </c>
      <c r="P272" s="26" t="e">
        <f t="shared" si="35"/>
        <v>#DIV/0!</v>
      </c>
      <c r="Q272" s="27" t="e">
        <f t="shared" si="36"/>
        <v>#DIV/0!</v>
      </c>
      <c r="R272" s="27" t="e">
        <f t="shared" si="37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2"/>
        <v>0</v>
      </c>
      <c r="F273" s="20">
        <f t="shared" si="33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4"/>
        <v>#DIV/0!</v>
      </c>
      <c r="P273" s="26" t="e">
        <f t="shared" si="35"/>
        <v>#DIV/0!</v>
      </c>
      <c r="Q273" s="27" t="e">
        <f t="shared" si="36"/>
        <v>#DIV/0!</v>
      </c>
      <c r="R273" s="27" t="e">
        <f t="shared" si="37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2"/>
        <v>0</v>
      </c>
      <c r="F274" s="20">
        <f t="shared" si="33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4"/>
        <v>#DIV/0!</v>
      </c>
      <c r="P274" s="26" t="e">
        <f t="shared" si="35"/>
        <v>#DIV/0!</v>
      </c>
      <c r="Q274" s="27" t="e">
        <f t="shared" si="36"/>
        <v>#DIV/0!</v>
      </c>
      <c r="R274" s="27" t="e">
        <f t="shared" si="37"/>
        <v>#DIV/0!</v>
      </c>
      <c r="S274" s="28"/>
    </row>
    <row r="275" spans="1:19" x14ac:dyDescent="0.3">
      <c r="A275" s="29"/>
      <c r="B275" s="18"/>
      <c r="C275" s="19"/>
      <c r="D275" s="19"/>
      <c r="E275" s="20">
        <f t="shared" si="32"/>
        <v>0</v>
      </c>
      <c r="F275" s="20">
        <f t="shared" si="33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4"/>
        <v>#DIV/0!</v>
      </c>
      <c r="P275" s="26" t="e">
        <f t="shared" si="35"/>
        <v>#DIV/0!</v>
      </c>
      <c r="Q275" s="27" t="e">
        <f t="shared" si="36"/>
        <v>#DIV/0!</v>
      </c>
      <c r="R275" s="27" t="e">
        <f t="shared" si="37"/>
        <v>#DIV/0!</v>
      </c>
      <c r="S275" s="28"/>
    </row>
    <row r="276" spans="1:19" x14ac:dyDescent="0.3">
      <c r="A276" s="29"/>
      <c r="B276" s="18"/>
      <c r="C276" s="19"/>
      <c r="D276" s="19"/>
      <c r="E276" s="20">
        <f t="shared" si="32"/>
        <v>0</v>
      </c>
      <c r="F276" s="20">
        <f t="shared" si="33"/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34"/>
        <v>#DIV/0!</v>
      </c>
      <c r="P276" s="26" t="e">
        <f t="shared" si="35"/>
        <v>#DIV/0!</v>
      </c>
      <c r="Q276" s="27" t="e">
        <f t="shared" si="36"/>
        <v>#DIV/0!</v>
      </c>
      <c r="R276" s="27" t="e">
        <f t="shared" si="37"/>
        <v>#DIV/0!</v>
      </c>
      <c r="S276" s="28"/>
    </row>
    <row r="277" spans="1:19" ht="17.25" thickBot="1" x14ac:dyDescent="0.35">
      <c r="A277" s="29"/>
      <c r="B277" s="18"/>
      <c r="C277" s="19"/>
      <c r="D277" s="19"/>
      <c r="E277" s="20">
        <f>C277*D277</f>
        <v>0</v>
      </c>
      <c r="F277" s="20">
        <f>SUM(G277:H277)</f>
        <v>0</v>
      </c>
      <c r="G277" s="19"/>
      <c r="H277" s="19"/>
      <c r="I277" s="21"/>
      <c r="J277" s="21"/>
      <c r="K277" s="22"/>
      <c r="L277" s="23"/>
      <c r="M277" s="23"/>
      <c r="N277" s="24"/>
      <c r="O277" s="25" t="e">
        <f t="shared" si="34"/>
        <v>#DIV/0!</v>
      </c>
      <c r="P277" s="26" t="e">
        <f t="shared" si="35"/>
        <v>#DIV/0!</v>
      </c>
      <c r="Q277" s="27" t="e">
        <f t="shared" si="36"/>
        <v>#DIV/0!</v>
      </c>
      <c r="R277" s="27" t="e">
        <f t="shared" si="37"/>
        <v>#DIV/0!</v>
      </c>
      <c r="S277" s="28"/>
    </row>
    <row r="278" spans="1:19" ht="16.5" customHeight="1" x14ac:dyDescent="0.3">
      <c r="A278" s="205" t="s">
        <v>23</v>
      </c>
      <c r="B278" s="206"/>
      <c r="C278" s="209">
        <f t="shared" ref="C278:H278" si="38">SUM(C147:C277)</f>
        <v>190</v>
      </c>
      <c r="D278" s="209">
        <f t="shared" si="38"/>
        <v>393</v>
      </c>
      <c r="E278" s="209">
        <f t="shared" si="38"/>
        <v>1965</v>
      </c>
      <c r="F278" s="209">
        <f t="shared" si="38"/>
        <v>23580</v>
      </c>
      <c r="G278" s="209">
        <f t="shared" si="38"/>
        <v>2940</v>
      </c>
      <c r="H278" s="209">
        <f t="shared" si="38"/>
        <v>20640</v>
      </c>
      <c r="I278" s="198">
        <f>H146/D278</f>
        <v>0.87531806615776087</v>
      </c>
      <c r="J278" s="198">
        <f>K278/L278</f>
        <v>0.93276495928908132</v>
      </c>
      <c r="K278" s="187">
        <f>SUM(K147:K277)</f>
        <v>537628</v>
      </c>
      <c r="L278" s="187">
        <f>SUM(L147:L277)</f>
        <v>576381</v>
      </c>
      <c r="M278" s="187">
        <f>SUM(M147:M277)</f>
        <v>408200</v>
      </c>
      <c r="N278" s="200">
        <f>SUMIF(B147:B277,A278,N147:N277)</f>
        <v>1375986.5900000005</v>
      </c>
      <c r="O278" s="202">
        <f t="shared" si="34"/>
        <v>700.24762849872798</v>
      </c>
      <c r="P278" s="187">
        <f>((K278*200000)/E278)/1000000</f>
        <v>54.720407124681934</v>
      </c>
      <c r="Q278" s="189">
        <f t="shared" si="36"/>
        <v>1.3680101781170484</v>
      </c>
      <c r="R278" s="191">
        <f t="shared" si="37"/>
        <v>3501.2381424936402</v>
      </c>
      <c r="S278" s="193"/>
    </row>
    <row r="279" spans="1:19" ht="16.5" customHeight="1" thickBot="1" x14ac:dyDescent="0.35">
      <c r="A279" s="207"/>
      <c r="B279" s="208"/>
      <c r="C279" s="210"/>
      <c r="D279" s="210"/>
      <c r="E279" s="210"/>
      <c r="F279" s="210"/>
      <c r="G279" s="210"/>
      <c r="H279" s="210"/>
      <c r="I279" s="199"/>
      <c r="J279" s="199"/>
      <c r="K279" s="188"/>
      <c r="L279" s="188"/>
      <c r="M279" s="188"/>
      <c r="N279" s="201"/>
      <c r="O279" s="188"/>
      <c r="P279" s="188"/>
      <c r="Q279" s="190"/>
      <c r="R279" s="192"/>
      <c r="S279" s="194"/>
    </row>
    <row r="280" spans="1:19" ht="16.5" customHeight="1" x14ac:dyDescent="0.3">
      <c r="A280" s="195" t="s">
        <v>1479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6.5" customHeight="1" x14ac:dyDescent="0.3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</row>
    <row r="282" spans="1:19" ht="17.25" thickBot="1" x14ac:dyDescent="0.35">
      <c r="A282" s="196" t="s">
        <v>0</v>
      </c>
      <c r="B282" s="196"/>
      <c r="C282" s="1"/>
      <c r="D282" s="1"/>
      <c r="E282" s="1"/>
      <c r="F282" s="1"/>
      <c r="G282" s="1"/>
      <c r="H282" s="1"/>
      <c r="I282" s="2"/>
      <c r="J282" s="2"/>
      <c r="K282" s="3"/>
      <c r="L282" s="3"/>
      <c r="M282" s="3"/>
      <c r="N282" s="3"/>
      <c r="O282" s="3"/>
      <c r="P282" s="197" t="str">
        <f>P3</f>
        <v>작성자 김숙영</v>
      </c>
      <c r="Q282" s="197"/>
      <c r="R282" s="197"/>
      <c r="S282" s="197"/>
    </row>
    <row r="283" spans="1:19" ht="23.25" customHeight="1" x14ac:dyDescent="0.3">
      <c r="A283" s="173"/>
      <c r="B283" s="174"/>
      <c r="C283" s="171" t="s">
        <v>3</v>
      </c>
      <c r="D283" s="171" t="s">
        <v>4</v>
      </c>
      <c r="E283" s="179" t="s">
        <v>5</v>
      </c>
      <c r="F283" s="179" t="s">
        <v>6</v>
      </c>
      <c r="G283" s="181" t="s">
        <v>7</v>
      </c>
      <c r="H283" s="181" t="s">
        <v>8</v>
      </c>
      <c r="I283" s="185" t="s">
        <v>9</v>
      </c>
      <c r="J283" s="185" t="s">
        <v>10</v>
      </c>
      <c r="K283" s="171" t="s">
        <v>11</v>
      </c>
      <c r="L283" s="171" t="s">
        <v>12</v>
      </c>
      <c r="M283" s="171" t="s">
        <v>13</v>
      </c>
      <c r="N283" s="171" t="s">
        <v>14</v>
      </c>
      <c r="O283" s="171" t="s">
        <v>15</v>
      </c>
      <c r="P283" s="171" t="s">
        <v>16</v>
      </c>
      <c r="Q283" s="171" t="s">
        <v>17</v>
      </c>
      <c r="R283" s="171" t="s">
        <v>18</v>
      </c>
      <c r="S283" s="183" t="s">
        <v>19</v>
      </c>
    </row>
    <row r="284" spans="1:19" ht="23.25" customHeight="1" thickBot="1" x14ac:dyDescent="0.35">
      <c r="A284" s="175"/>
      <c r="B284" s="176"/>
      <c r="C284" s="172"/>
      <c r="D284" s="172"/>
      <c r="E284" s="180"/>
      <c r="F284" s="180"/>
      <c r="G284" s="182"/>
      <c r="H284" s="182"/>
      <c r="I284" s="186"/>
      <c r="J284" s="186"/>
      <c r="K284" s="172"/>
      <c r="L284" s="172"/>
      <c r="M284" s="172"/>
      <c r="N284" s="172"/>
      <c r="O284" s="172"/>
      <c r="P284" s="172"/>
      <c r="Q284" s="172"/>
      <c r="R284" s="172"/>
      <c r="S284" s="184"/>
    </row>
    <row r="285" spans="1:19" ht="16.5" customHeight="1" x14ac:dyDescent="0.3">
      <c r="A285" s="175"/>
      <c r="B285" s="176"/>
      <c r="C285" s="5"/>
      <c r="D285" s="5"/>
      <c r="E285" s="5"/>
      <c r="F285" s="5"/>
      <c r="G285" s="5"/>
      <c r="H285" s="5"/>
      <c r="I285" s="6">
        <v>0.75</v>
      </c>
      <c r="J285" s="6">
        <v>0.94499999999999995</v>
      </c>
      <c r="K285" s="5"/>
      <c r="L285" s="5"/>
      <c r="M285" s="5"/>
      <c r="N285" s="5"/>
      <c r="O285" s="5">
        <v>600</v>
      </c>
      <c r="P285" s="5">
        <v>100</v>
      </c>
      <c r="Q285" s="5">
        <v>2.7</v>
      </c>
      <c r="R285" s="5"/>
      <c r="S285" s="7" t="s">
        <v>21</v>
      </c>
    </row>
    <row r="286" spans="1:19" ht="16.5" customHeight="1" thickBot="1" x14ac:dyDescent="0.35">
      <c r="A286" s="177"/>
      <c r="B286" s="178"/>
      <c r="C286" s="9">
        <f>'10월'!C291</f>
        <v>361</v>
      </c>
      <c r="D286" s="9">
        <f>'10월'!D291</f>
        <v>786</v>
      </c>
      <c r="E286" s="9">
        <f>'10월'!E291</f>
        <v>3734</v>
      </c>
      <c r="F286" s="9">
        <f>'10월'!F291</f>
        <v>47160</v>
      </c>
      <c r="G286" s="10">
        <f>'10월'!G291/60</f>
        <v>132.58333333333334</v>
      </c>
      <c r="H286" s="10">
        <f>'10월'!H291/60</f>
        <v>653.41666666666663</v>
      </c>
      <c r="I286" s="11">
        <f>H286/'10월'!D291</f>
        <v>0.83131891433418148</v>
      </c>
      <c r="J286" s="11">
        <f>'10월'!J291</f>
        <v>0.93552428322478143</v>
      </c>
      <c r="K286" s="12">
        <f>'10월'!K291</f>
        <v>1531602</v>
      </c>
      <c r="L286" s="12">
        <f>'10월'!L291</f>
        <v>1637159</v>
      </c>
      <c r="M286" s="12">
        <f>'10월'!M291</f>
        <v>1426343</v>
      </c>
      <c r="N286" s="12">
        <f>'10월'!N291</f>
        <v>2406501.3800000008</v>
      </c>
      <c r="O286" s="12">
        <f>'10월'!O291</f>
        <v>644.48349758971631</v>
      </c>
      <c r="P286" s="12">
        <f>'10월'!P291</f>
        <v>82.035457953936799</v>
      </c>
      <c r="Q286" s="32">
        <f>'10월'!Q291</f>
        <v>1.9486030534351146</v>
      </c>
      <c r="R286" s="32">
        <f>'10월'!R291</f>
        <v>3061.7065903307898</v>
      </c>
      <c r="S286" s="17" t="s">
        <v>22</v>
      </c>
    </row>
    <row r="287" spans="1:19" ht="16.5" customHeight="1" x14ac:dyDescent="0.3">
      <c r="A287" s="134" t="s">
        <v>25</v>
      </c>
      <c r="B287" s="135"/>
      <c r="C287" s="138">
        <f>'10월'!C138</f>
        <v>171</v>
      </c>
      <c r="D287" s="140">
        <f>'10월'!D138</f>
        <v>393</v>
      </c>
      <c r="E287" s="140">
        <f>'10월'!E138</f>
        <v>1769</v>
      </c>
      <c r="F287" s="140">
        <f>'10월'!F138</f>
        <v>23580</v>
      </c>
      <c r="G287" s="140">
        <f>'10월'!G138</f>
        <v>5015</v>
      </c>
      <c r="H287" s="140">
        <f>'10월'!H138</f>
        <v>18565</v>
      </c>
      <c r="I287" s="163">
        <f>'10월'!I138</f>
        <v>0.78731976251060221</v>
      </c>
      <c r="J287" s="163">
        <f>'10월'!J138</f>
        <v>0.93702358080578596</v>
      </c>
      <c r="K287" s="165">
        <f>'10월'!K138</f>
        <v>993974</v>
      </c>
      <c r="L287" s="165">
        <f>'10월'!L138</f>
        <v>1060778</v>
      </c>
      <c r="M287" s="165">
        <f>'10월'!M138</f>
        <v>1018143</v>
      </c>
      <c r="N287" s="165">
        <f>'10월'!N138</f>
        <v>1030514.79</v>
      </c>
      <c r="O287" s="167">
        <f>'10월'!O138</f>
        <v>582.54086489542112</v>
      </c>
      <c r="P287" s="169">
        <f>'10월'!P138</f>
        <v>112.37693612210289</v>
      </c>
      <c r="Q287" s="159">
        <f>'10월'!Q138</f>
        <v>2.5291959287531807</v>
      </c>
      <c r="R287" s="159">
        <f>'10월'!R138</f>
        <v>2622.175038167939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34" t="s">
        <v>26</v>
      </c>
      <c r="B289" s="135"/>
      <c r="C289" s="138">
        <f>'10월'!C278</f>
        <v>190</v>
      </c>
      <c r="D289" s="140">
        <f>'10월'!D278</f>
        <v>393</v>
      </c>
      <c r="E289" s="140">
        <f>'10월'!E278</f>
        <v>1965</v>
      </c>
      <c r="F289" s="140">
        <f>'10월'!F278</f>
        <v>23580</v>
      </c>
      <c r="G289" s="140">
        <f>'10월'!G278</f>
        <v>2940</v>
      </c>
      <c r="H289" s="140">
        <f>'10월'!H278</f>
        <v>20640</v>
      </c>
      <c r="I289" s="163">
        <f>'10월'!I278</f>
        <v>0.87531806615776087</v>
      </c>
      <c r="J289" s="163">
        <f>'10월'!J278</f>
        <v>0.93276495928908132</v>
      </c>
      <c r="K289" s="165">
        <f>'10월'!K278</f>
        <v>537628</v>
      </c>
      <c r="L289" s="165">
        <f>'10월'!L278</f>
        <v>576381</v>
      </c>
      <c r="M289" s="165">
        <f>'10월'!M278</f>
        <v>408200</v>
      </c>
      <c r="N289" s="165">
        <f>'10월'!N278</f>
        <v>1375986.5900000005</v>
      </c>
      <c r="O289" s="167">
        <f>'10월'!O278</f>
        <v>700.24762849872798</v>
      </c>
      <c r="P289" s="169">
        <f>'10월'!P278</f>
        <v>54.720407124681934</v>
      </c>
      <c r="Q289" s="159">
        <f>'10월'!Q278</f>
        <v>1.3680101781170484</v>
      </c>
      <c r="R289" s="159">
        <f>'10월'!R278</f>
        <v>3501.2381424936402</v>
      </c>
      <c r="S289" s="161"/>
    </row>
    <row r="290" spans="1:19" ht="16.5" customHeight="1" thickBot="1" x14ac:dyDescent="0.35">
      <c r="A290" s="136"/>
      <c r="B290" s="137"/>
      <c r="C290" s="139"/>
      <c r="D290" s="141"/>
      <c r="E290" s="141"/>
      <c r="F290" s="141"/>
      <c r="G290" s="141"/>
      <c r="H290" s="141"/>
      <c r="I290" s="164"/>
      <c r="J290" s="164"/>
      <c r="K290" s="166"/>
      <c r="L290" s="166"/>
      <c r="M290" s="166"/>
      <c r="N290" s="166"/>
      <c r="O290" s="168"/>
      <c r="P290" s="170"/>
      <c r="Q290" s="160"/>
      <c r="R290" s="160"/>
      <c r="S290" s="162"/>
    </row>
    <row r="291" spans="1:19" ht="16.5" customHeight="1" x14ac:dyDescent="0.3">
      <c r="A291" s="152" t="s">
        <v>27</v>
      </c>
      <c r="B291" s="153"/>
      <c r="C291" s="146">
        <f t="shared" ref="C291:H291" si="39">SUM(C287:C290)</f>
        <v>361</v>
      </c>
      <c r="D291" s="146">
        <f t="shared" si="39"/>
        <v>786</v>
      </c>
      <c r="E291" s="146">
        <f t="shared" si="39"/>
        <v>3734</v>
      </c>
      <c r="F291" s="146">
        <f t="shared" si="39"/>
        <v>47160</v>
      </c>
      <c r="G291" s="146">
        <f t="shared" si="39"/>
        <v>7955</v>
      </c>
      <c r="H291" s="146">
        <f t="shared" si="39"/>
        <v>39205</v>
      </c>
      <c r="I291" s="148">
        <f>'10월'!H286/D291</f>
        <v>0.83131891433418148</v>
      </c>
      <c r="J291" s="148">
        <f>K291/L291</f>
        <v>0.93552428322478143</v>
      </c>
      <c r="K291" s="150">
        <f>SUM(K287:K290)</f>
        <v>1531602</v>
      </c>
      <c r="L291" s="150">
        <f>SUM(L287:L290)</f>
        <v>1637159</v>
      </c>
      <c r="M291" s="150">
        <f>SUM(M287:M290)</f>
        <v>1426343</v>
      </c>
      <c r="N291" s="156">
        <f>SUM(N287:N290)</f>
        <v>2406501.3800000008</v>
      </c>
      <c r="O291" s="158">
        <f>N291/E291</f>
        <v>644.48349758971631</v>
      </c>
      <c r="P291" s="150">
        <f>((K291*200000)/E291)/1000000</f>
        <v>82.035457953936799</v>
      </c>
      <c r="Q291" s="142">
        <f>(K291/D291)/1000</f>
        <v>1.9486030534351146</v>
      </c>
      <c r="R291" s="144">
        <f>N291/D291</f>
        <v>3061.7065903307898</v>
      </c>
      <c r="S291" s="33" t="s">
        <v>28</v>
      </c>
    </row>
    <row r="292" spans="1:19" ht="16.5" customHeight="1" thickBot="1" x14ac:dyDescent="0.35">
      <c r="A292" s="154"/>
      <c r="B292" s="155"/>
      <c r="C292" s="147"/>
      <c r="D292" s="147"/>
      <c r="E292" s="147"/>
      <c r="F292" s="147"/>
      <c r="G292" s="147"/>
      <c r="H292" s="147"/>
      <c r="I292" s="149"/>
      <c r="J292" s="149"/>
      <c r="K292" s="151"/>
      <c r="L292" s="151"/>
      <c r="M292" s="151"/>
      <c r="N292" s="157"/>
      <c r="O292" s="151"/>
      <c r="P292" s="151"/>
      <c r="Q292" s="143"/>
      <c r="R292" s="145"/>
      <c r="S292" s="34">
        <f>('10월'!K291/'10월'!N291/0.02466+1.44)/1.2</f>
        <v>22.707280112207116</v>
      </c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3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35"/>
      <c r="B306" s="36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7"/>
      <c r="B307" s="48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39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49"/>
      <c r="B312" s="50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51"/>
    </row>
    <row r="313" spans="1:19" x14ac:dyDescent="0.3">
      <c r="A313" s="35"/>
      <c r="B313" s="36"/>
      <c r="C313" s="40"/>
      <c r="D313" s="40"/>
      <c r="E313" s="40"/>
      <c r="F313" s="40"/>
      <c r="G313" s="40"/>
      <c r="H313" s="40"/>
      <c r="I313" s="41"/>
      <c r="J313" s="41"/>
      <c r="K313" s="42"/>
      <c r="L313" s="42"/>
      <c r="M313" s="44"/>
      <c r="N313" s="39"/>
      <c r="O313" s="42"/>
      <c r="P313" s="45"/>
      <c r="Q313" s="46"/>
      <c r="R313" s="46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4"/>
      <c r="L315" s="54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56"/>
      <c r="P316" s="57"/>
      <c r="Q316" s="58"/>
      <c r="R316" s="58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52"/>
      <c r="D318" s="52"/>
      <c r="E318" s="52"/>
      <c r="F318" s="52"/>
      <c r="G318" s="52"/>
      <c r="H318" s="52"/>
      <c r="I318" s="53"/>
      <c r="J318" s="53"/>
      <c r="K318" s="56"/>
      <c r="L318" s="56"/>
      <c r="M318" s="55"/>
      <c r="N318" s="51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39"/>
    </row>
    <row r="321" spans="1:19" x14ac:dyDescent="0.3">
      <c r="A321" s="35"/>
      <c r="B321" s="36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x14ac:dyDescent="0.3">
      <c r="A322" s="47"/>
      <c r="B322" s="48"/>
      <c r="C322" s="40"/>
      <c r="D322" s="40"/>
      <c r="E322" s="40"/>
      <c r="F322" s="40"/>
      <c r="G322" s="40"/>
      <c r="H322" s="40"/>
      <c r="I322" s="41"/>
      <c r="J322" s="41"/>
      <c r="K322" s="42"/>
      <c r="L322" s="43"/>
      <c r="M322" s="44"/>
      <c r="N322" s="39"/>
      <c r="O322" s="42"/>
      <c r="P322" s="45"/>
      <c r="Q322" s="46"/>
      <c r="R322" s="46"/>
      <c r="S322" s="39"/>
    </row>
    <row r="323" spans="1:19" ht="16.5" customHeight="1" x14ac:dyDescent="0.3">
      <c r="A323" s="120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ht="16.5" customHeight="1" x14ac:dyDescent="0.3">
      <c r="A324" s="121"/>
      <c r="B324" s="59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59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0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2"/>
    </row>
    <row r="327" spans="1:19" ht="23.25" customHeight="1" x14ac:dyDescent="0.3">
      <c r="A327" s="122"/>
      <c r="B327" s="61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63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41"/>
      <c r="J328" s="41"/>
      <c r="K328" s="42"/>
      <c r="L328" s="42"/>
      <c r="M328" s="44"/>
      <c r="N328" s="39"/>
      <c r="O328" s="42"/>
      <c r="P328" s="45"/>
      <c r="Q328" s="46"/>
      <c r="R328" s="46"/>
      <c r="S328" s="39"/>
    </row>
    <row r="329" spans="1:19" ht="25.5" x14ac:dyDescent="0.3">
      <c r="A329" s="35"/>
      <c r="B329" s="36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ht="25.5" x14ac:dyDescent="0.3">
      <c r="A330" s="64"/>
      <c r="B330" s="65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66"/>
      <c r="J331" s="66"/>
      <c r="K331" s="67"/>
      <c r="L331" s="67"/>
      <c r="M331" s="67"/>
      <c r="N331" s="67"/>
      <c r="O331" s="67"/>
      <c r="P331" s="60"/>
      <c r="Q331" s="60"/>
      <c r="R331" s="60"/>
      <c r="S331" s="39"/>
    </row>
    <row r="332" spans="1:19" x14ac:dyDescent="0.3">
      <c r="A332" s="35"/>
      <c r="B332" s="36"/>
      <c r="C332" s="68"/>
      <c r="D332" s="68"/>
      <c r="E332" s="69"/>
      <c r="F332" s="69"/>
      <c r="G332" s="70"/>
      <c r="H332" s="70"/>
      <c r="I332" s="71"/>
      <c r="J332" s="71"/>
      <c r="K332" s="68"/>
      <c r="L332" s="68"/>
      <c r="M332" s="68"/>
      <c r="N332" s="68"/>
      <c r="O332" s="68"/>
      <c r="P332" s="68"/>
      <c r="Q332" s="68"/>
      <c r="R332" s="68"/>
      <c r="S332" s="39"/>
    </row>
    <row r="333" spans="1:19" x14ac:dyDescent="0.3">
      <c r="A333" s="35"/>
      <c r="B333" s="36"/>
      <c r="C333" s="61"/>
      <c r="D333" s="61"/>
      <c r="E333" s="72"/>
      <c r="F333" s="72"/>
      <c r="G333" s="73"/>
      <c r="H333" s="73"/>
      <c r="I333" s="74"/>
      <c r="J333" s="74"/>
      <c r="K333" s="61"/>
      <c r="L333" s="61"/>
      <c r="M333" s="61"/>
      <c r="N333" s="61"/>
      <c r="O333" s="61"/>
      <c r="P333" s="61"/>
      <c r="Q333" s="61"/>
      <c r="R333" s="61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47"/>
      <c r="B337" s="48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3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5"/>
    </row>
    <row r="340" spans="1:19" x14ac:dyDescent="0.3">
      <c r="A340" s="35"/>
      <c r="B340" s="76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39"/>
    </row>
    <row r="341" spans="1:19" x14ac:dyDescent="0.3">
      <c r="A341" s="123"/>
      <c r="B341" s="78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41"/>
      <c r="J343" s="41"/>
      <c r="K343" s="42"/>
      <c r="L343" s="42"/>
      <c r="M343" s="44"/>
      <c r="N343" s="39"/>
      <c r="O343" s="42"/>
      <c r="P343" s="45"/>
      <c r="Q343" s="46"/>
      <c r="R343" s="46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36"/>
      <c r="D345" s="36"/>
      <c r="E345" s="36"/>
      <c r="F345" s="36"/>
      <c r="G345" s="36"/>
      <c r="H345" s="36"/>
      <c r="I345" s="81"/>
      <c r="J345" s="81"/>
      <c r="K345" s="43"/>
      <c r="L345" s="43"/>
      <c r="M345" s="43"/>
      <c r="N345" s="43"/>
      <c r="O345" s="82"/>
      <c r="P345" s="83"/>
      <c r="Q345" s="84"/>
      <c r="R345" s="84"/>
      <c r="S345" s="79"/>
    </row>
    <row r="346" spans="1:19" x14ac:dyDescent="0.3">
      <c r="A346" s="123"/>
      <c r="B346" s="80"/>
      <c r="C346" s="40"/>
      <c r="D346" s="40"/>
      <c r="E346" s="40"/>
      <c r="F346" s="40"/>
      <c r="G346" s="40"/>
      <c r="H346" s="40"/>
      <c r="I346" s="66"/>
      <c r="J346" s="66"/>
      <c r="K346" s="67"/>
      <c r="L346" s="67"/>
      <c r="M346" s="67"/>
      <c r="N346" s="67"/>
      <c r="O346" s="67"/>
      <c r="P346" s="40"/>
      <c r="Q346" s="85"/>
      <c r="R346" s="85"/>
      <c r="S346" s="79"/>
    </row>
    <row r="347" spans="1:19" x14ac:dyDescent="0.3">
      <c r="A347" s="123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16.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ht="23.25" customHeight="1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A364" s="123"/>
      <c r="B364" s="80"/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  <c r="S364" s="79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  <row r="370" spans="3:18" x14ac:dyDescent="0.3">
      <c r="C370" s="87"/>
      <c r="D370" s="87"/>
      <c r="E370" s="87"/>
      <c r="F370" s="87"/>
      <c r="G370" s="87"/>
      <c r="H370" s="87"/>
      <c r="I370" s="88"/>
      <c r="J370" s="88"/>
      <c r="K370" s="86"/>
      <c r="L370" s="86"/>
      <c r="M370" s="86"/>
      <c r="N370" s="86"/>
      <c r="O370" s="86"/>
      <c r="P370" s="87"/>
      <c r="Q370" s="87"/>
      <c r="R370" s="87"/>
    </row>
  </sheetData>
  <mergeCells count="156">
    <mergeCell ref="A289:B290"/>
    <mergeCell ref="C289:C290"/>
    <mergeCell ref="D289:D290"/>
    <mergeCell ref="E289:E290"/>
    <mergeCell ref="F289:F290"/>
    <mergeCell ref="G289:G290"/>
    <mergeCell ref="Q291:Q292"/>
    <mergeCell ref="R291:R292"/>
    <mergeCell ref="H291:H292"/>
    <mergeCell ref="I291:I292"/>
    <mergeCell ref="J291:J292"/>
    <mergeCell ref="K291:K292"/>
    <mergeCell ref="L291:L292"/>
    <mergeCell ref="M291:M292"/>
    <mergeCell ref="A291:B292"/>
    <mergeCell ref="C291:C292"/>
    <mergeCell ref="D291:D292"/>
    <mergeCell ref="E291:E292"/>
    <mergeCell ref="F291:F292"/>
    <mergeCell ref="G291:G292"/>
    <mergeCell ref="N291:N292"/>
    <mergeCell ref="O291:O292"/>
    <mergeCell ref="P291:P292"/>
    <mergeCell ref="Q289:Q290"/>
    <mergeCell ref="R289:R290"/>
    <mergeCell ref="S289:S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A287:B288"/>
    <mergeCell ref="C287:C288"/>
    <mergeCell ref="D287:D288"/>
    <mergeCell ref="E287:E288"/>
    <mergeCell ref="F287:F288"/>
    <mergeCell ref="G287:G288"/>
    <mergeCell ref="N283:N284"/>
    <mergeCell ref="O283:O284"/>
    <mergeCell ref="P283:P284"/>
    <mergeCell ref="A283:B286"/>
    <mergeCell ref="C283:C284"/>
    <mergeCell ref="D283:D284"/>
    <mergeCell ref="E283:E284"/>
    <mergeCell ref="F283:F284"/>
    <mergeCell ref="G283:G284"/>
    <mergeCell ref="N287:N288"/>
    <mergeCell ref="O287:O288"/>
    <mergeCell ref="P287:P288"/>
    <mergeCell ref="Q283:Q284"/>
    <mergeCell ref="R283:R284"/>
    <mergeCell ref="S283:S284"/>
    <mergeCell ref="H283:H284"/>
    <mergeCell ref="I283:I284"/>
    <mergeCell ref="J283:J284"/>
    <mergeCell ref="K283:K284"/>
    <mergeCell ref="L283:L284"/>
    <mergeCell ref="M283:M284"/>
    <mergeCell ref="P278:P279"/>
    <mergeCell ref="Q278:Q279"/>
    <mergeCell ref="R278:R279"/>
    <mergeCell ref="S278:S279"/>
    <mergeCell ref="A280:S281"/>
    <mergeCell ref="A282:B282"/>
    <mergeCell ref="P282:S282"/>
    <mergeCell ref="J278:J279"/>
    <mergeCell ref="K278:K279"/>
    <mergeCell ref="L278:L279"/>
    <mergeCell ref="M278:M279"/>
    <mergeCell ref="N278:N279"/>
    <mergeCell ref="O278:O279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A145:A146"/>
    <mergeCell ref="A278:B279"/>
    <mergeCell ref="C278:C279"/>
    <mergeCell ref="D278:D279"/>
    <mergeCell ref="E278:E279"/>
    <mergeCell ref="F278:F279"/>
    <mergeCell ref="G278:G279"/>
    <mergeCell ref="H278:H279"/>
    <mergeCell ref="I278:I279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9" max="19" man="1"/>
    <brk id="279" max="19" man="1"/>
    <brk id="35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0"/>
  <sheetViews>
    <sheetView topLeftCell="A254" zoomScaleNormal="100" zoomScaleSheetLayoutView="80" workbookViewId="0">
      <selection activeCell="M297" sqref="M297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8.25" style="38" bestFit="1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1612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198</v>
      </c>
      <c r="D7" s="9">
        <f>D138</f>
        <v>423</v>
      </c>
      <c r="E7" s="9">
        <f>E138</f>
        <v>1889</v>
      </c>
      <c r="F7" s="9">
        <f>F138</f>
        <v>25380</v>
      </c>
      <c r="G7" s="10">
        <f>G138/60</f>
        <v>84.75</v>
      </c>
      <c r="H7" s="10">
        <f>H138/60</f>
        <v>338.25</v>
      </c>
      <c r="I7" s="11">
        <f>H7/D138</f>
        <v>0.79964539007092195</v>
      </c>
      <c r="J7" s="11">
        <f t="shared" ref="J7:R7" si="0">J138</f>
        <v>0.93693424788321866</v>
      </c>
      <c r="K7" s="12">
        <f t="shared" si="0"/>
        <v>1118727.5999999996</v>
      </c>
      <c r="L7" s="12">
        <f t="shared" si="0"/>
        <v>1194030</v>
      </c>
      <c r="M7" s="12">
        <f t="shared" si="0"/>
        <v>1078144</v>
      </c>
      <c r="N7" s="12">
        <f t="shared" si="0"/>
        <v>1125129.3500000001</v>
      </c>
      <c r="O7" s="13">
        <f t="shared" si="0"/>
        <v>595.62167813658027</v>
      </c>
      <c r="P7" s="14">
        <f t="shared" si="0"/>
        <v>118.44654314452087</v>
      </c>
      <c r="Q7" s="15">
        <f t="shared" si="0"/>
        <v>2.6447460992907792</v>
      </c>
      <c r="R7" s="16">
        <f t="shared" si="0"/>
        <v>2659.8802600472814</v>
      </c>
      <c r="S7" s="17" t="s">
        <v>22</v>
      </c>
    </row>
    <row r="8" spans="1:19" ht="16.5" customHeight="1" x14ac:dyDescent="0.3">
      <c r="A8" s="130">
        <v>1</v>
      </c>
      <c r="B8" s="18" t="s">
        <v>593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19807.2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61</v>
      </c>
      <c r="C9" s="19">
        <v>5</v>
      </c>
      <c r="D9" s="19">
        <v>8</v>
      </c>
      <c r="E9" s="20">
        <f t="shared" si="1"/>
        <v>40</v>
      </c>
      <c r="F9" s="20">
        <f t="shared" si="2"/>
        <v>480</v>
      </c>
      <c r="G9" s="19">
        <v>100</v>
      </c>
      <c r="H9" s="19">
        <v>380</v>
      </c>
      <c r="I9" s="21">
        <v>0.79169999999999996</v>
      </c>
      <c r="J9" s="21">
        <v>0.94179999999999997</v>
      </c>
      <c r="K9" s="22">
        <v>24447</v>
      </c>
      <c r="L9" s="23">
        <v>25958</v>
      </c>
      <c r="M9" s="23">
        <v>88580</v>
      </c>
      <c r="N9" s="24">
        <f>SUM(N8)</f>
        <v>19807.2</v>
      </c>
      <c r="O9" s="25">
        <f t="shared" si="3"/>
        <v>495.18</v>
      </c>
      <c r="P9" s="26">
        <f t="shared" si="4"/>
        <v>122.235</v>
      </c>
      <c r="Q9" s="27">
        <f t="shared" si="5"/>
        <v>3.0558749999999999</v>
      </c>
      <c r="R9" s="27">
        <f t="shared" si="6"/>
        <v>2475.9</v>
      </c>
      <c r="S9" s="28"/>
    </row>
    <row r="10" spans="1:19" x14ac:dyDescent="0.3">
      <c r="A10" s="29" t="s">
        <v>241</v>
      </c>
      <c r="B10" s="18" t="s">
        <v>593</v>
      </c>
      <c r="C10" s="19"/>
      <c r="D10" s="19"/>
      <c r="E10" s="20">
        <f t="shared" si="1"/>
        <v>0</v>
      </c>
      <c r="F10" s="20">
        <f t="shared" si="2"/>
        <v>0</v>
      </c>
      <c r="G10" s="19"/>
      <c r="H10" s="19"/>
      <c r="I10" s="21"/>
      <c r="J10" s="21"/>
      <c r="K10" s="22"/>
      <c r="L10" s="23"/>
      <c r="M10" s="23"/>
      <c r="N10" s="24">
        <v>18311.400000000001</v>
      </c>
      <c r="O10" s="25" t="e">
        <f t="shared" si="3"/>
        <v>#DIV/0!</v>
      </c>
      <c r="P10" s="26" t="e">
        <f t="shared" si="4"/>
        <v>#DIV/0!</v>
      </c>
      <c r="Q10" s="27" t="e">
        <f t="shared" si="5"/>
        <v>#DIV/0!</v>
      </c>
      <c r="R10" s="27" t="e">
        <f t="shared" si="6"/>
        <v>#DIV/0!</v>
      </c>
      <c r="S10" s="28"/>
    </row>
    <row r="11" spans="1:19" x14ac:dyDescent="0.3">
      <c r="A11" s="29"/>
      <c r="B11" s="18" t="s">
        <v>1615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4693.95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61</v>
      </c>
      <c r="C12" s="19">
        <v>4</v>
      </c>
      <c r="D12" s="19">
        <v>10</v>
      </c>
      <c r="E12" s="20">
        <f t="shared" si="1"/>
        <v>40</v>
      </c>
      <c r="F12" s="20">
        <f t="shared" si="2"/>
        <v>600</v>
      </c>
      <c r="G12" s="19">
        <v>140</v>
      </c>
      <c r="H12" s="19">
        <v>460</v>
      </c>
      <c r="I12" s="21">
        <v>0.76670000000000005</v>
      </c>
      <c r="J12" s="21">
        <v>0.93989999999999996</v>
      </c>
      <c r="K12" s="22">
        <v>30087</v>
      </c>
      <c r="L12" s="23">
        <v>32011</v>
      </c>
      <c r="M12" s="23">
        <v>0</v>
      </c>
      <c r="N12" s="24">
        <f>SUM(N10:N11)</f>
        <v>23005.350000000002</v>
      </c>
      <c r="O12" s="25">
        <f t="shared" si="3"/>
        <v>575.13375000000008</v>
      </c>
      <c r="P12" s="26">
        <f t="shared" si="4"/>
        <v>150.435</v>
      </c>
      <c r="Q12" s="27">
        <f t="shared" si="5"/>
        <v>3.0086999999999997</v>
      </c>
      <c r="R12" s="27">
        <f t="shared" si="6"/>
        <v>2300.5350000000003</v>
      </c>
      <c r="S12" s="28"/>
    </row>
    <row r="13" spans="1:19" x14ac:dyDescent="0.3">
      <c r="A13" s="29">
        <v>2</v>
      </c>
      <c r="B13" s="18" t="s">
        <v>1615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20575.5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1205</v>
      </c>
      <c r="C14" s="19"/>
      <c r="D14" s="19"/>
      <c r="E14" s="20">
        <f t="shared" si="1"/>
        <v>0</v>
      </c>
      <c r="F14" s="20">
        <f t="shared" si="2"/>
        <v>0</v>
      </c>
      <c r="G14" s="19"/>
      <c r="H14" s="19"/>
      <c r="I14" s="21"/>
      <c r="J14" s="21"/>
      <c r="K14" s="22"/>
      <c r="L14" s="23"/>
      <c r="M14" s="23"/>
      <c r="N14" s="24">
        <v>25947.5</v>
      </c>
      <c r="O14" s="25" t="e">
        <f t="shared" si="3"/>
        <v>#DIV/0!</v>
      </c>
      <c r="P14" s="26" t="e">
        <f t="shared" si="4"/>
        <v>#DIV/0!</v>
      </c>
      <c r="Q14" s="27" t="e">
        <f t="shared" si="5"/>
        <v>#DIV/0!</v>
      </c>
      <c r="R14" s="27" t="e">
        <f t="shared" si="6"/>
        <v>#DIV/0!</v>
      </c>
      <c r="S14" s="28"/>
    </row>
    <row r="15" spans="1:19" x14ac:dyDescent="0.3">
      <c r="A15" s="29"/>
      <c r="B15" s="18" t="s">
        <v>1617</v>
      </c>
      <c r="C15" s="19">
        <v>4</v>
      </c>
      <c r="D15" s="19">
        <v>11</v>
      </c>
      <c r="E15" s="20">
        <f t="shared" si="1"/>
        <v>44</v>
      </c>
      <c r="F15" s="20">
        <f t="shared" si="2"/>
        <v>660</v>
      </c>
      <c r="G15" s="19">
        <v>70</v>
      </c>
      <c r="H15" s="19">
        <v>590</v>
      </c>
      <c r="I15" s="21">
        <v>0.89390000000000003</v>
      </c>
      <c r="J15" s="21">
        <v>0.94279999999999997</v>
      </c>
      <c r="K15" s="22">
        <v>42038</v>
      </c>
      <c r="L15" s="23">
        <v>44588</v>
      </c>
      <c r="M15" s="23">
        <v>69146</v>
      </c>
      <c r="N15" s="133">
        <f>SUM(N13:N14)</f>
        <v>46523</v>
      </c>
      <c r="O15" s="25">
        <f t="shared" si="3"/>
        <v>1057.340909090909</v>
      </c>
      <c r="P15" s="26">
        <f t="shared" si="4"/>
        <v>191.08181818181819</v>
      </c>
      <c r="Q15" s="27">
        <f t="shared" si="5"/>
        <v>3.8216363636363635</v>
      </c>
      <c r="R15" s="27">
        <f t="shared" si="6"/>
        <v>4229.363636363636</v>
      </c>
      <c r="S15" s="28"/>
    </row>
    <row r="16" spans="1:19" x14ac:dyDescent="0.3">
      <c r="A16" s="29" t="s">
        <v>254</v>
      </c>
      <c r="B16" s="18" t="s">
        <v>1205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5352.36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97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16380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1618</v>
      </c>
      <c r="C18" s="19"/>
      <c r="D18" s="19"/>
      <c r="E18" s="20">
        <f t="shared" si="1"/>
        <v>0</v>
      </c>
      <c r="F18" s="20">
        <f t="shared" si="2"/>
        <v>0</v>
      </c>
      <c r="G18" s="19"/>
      <c r="H18" s="19"/>
      <c r="I18" s="21"/>
      <c r="J18" s="21"/>
      <c r="K18" s="22"/>
      <c r="L18" s="23"/>
      <c r="M18" s="23"/>
      <c r="N18" s="24">
        <v>4117.5</v>
      </c>
      <c r="O18" s="25" t="e">
        <f t="shared" si="3"/>
        <v>#DIV/0!</v>
      </c>
      <c r="P18" s="26" t="e">
        <f t="shared" si="4"/>
        <v>#DIV/0!</v>
      </c>
      <c r="Q18" s="27" t="e">
        <f t="shared" si="5"/>
        <v>#DIV/0!</v>
      </c>
      <c r="R18" s="27" t="e">
        <f t="shared" si="6"/>
        <v>#DIV/0!</v>
      </c>
      <c r="S18" s="28"/>
    </row>
    <row r="19" spans="1:19" ht="16.5" customHeight="1" x14ac:dyDescent="0.3">
      <c r="A19" s="29"/>
      <c r="B19" s="18" t="s">
        <v>61</v>
      </c>
      <c r="C19" s="19">
        <v>4</v>
      </c>
      <c r="D19" s="19">
        <v>10</v>
      </c>
      <c r="E19" s="20">
        <f t="shared" si="1"/>
        <v>40</v>
      </c>
      <c r="F19" s="20">
        <f t="shared" si="2"/>
        <v>600</v>
      </c>
      <c r="G19" s="19">
        <v>80</v>
      </c>
      <c r="H19" s="19">
        <v>520</v>
      </c>
      <c r="I19" s="21">
        <v>0.86670000000000003</v>
      </c>
      <c r="J19" s="21">
        <v>0.9456</v>
      </c>
      <c r="K19" s="22">
        <v>37275</v>
      </c>
      <c r="L19" s="23">
        <v>39420</v>
      </c>
      <c r="M19" s="23">
        <v>0</v>
      </c>
      <c r="N19" s="24">
        <f>SUM(N16:N18)</f>
        <v>25849.86</v>
      </c>
      <c r="O19" s="25">
        <f t="shared" si="3"/>
        <v>646.24649999999997</v>
      </c>
      <c r="P19" s="26">
        <f t="shared" si="4"/>
        <v>186.375</v>
      </c>
      <c r="Q19" s="27">
        <f t="shared" si="5"/>
        <v>3.7275</v>
      </c>
      <c r="R19" s="27">
        <f t="shared" si="6"/>
        <v>2584.9859999999999</v>
      </c>
      <c r="S19" s="28"/>
    </row>
    <row r="20" spans="1:19" x14ac:dyDescent="0.3">
      <c r="A20" s="29">
        <v>3</v>
      </c>
      <c r="B20" s="18" t="s">
        <v>102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29463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61</v>
      </c>
      <c r="C21" s="19">
        <v>5</v>
      </c>
      <c r="D21" s="19">
        <v>11</v>
      </c>
      <c r="E21" s="20">
        <f t="shared" si="1"/>
        <v>55</v>
      </c>
      <c r="F21" s="20">
        <f t="shared" si="2"/>
        <v>660</v>
      </c>
      <c r="G21" s="19">
        <v>60</v>
      </c>
      <c r="H21" s="19">
        <v>600</v>
      </c>
      <c r="I21" s="21">
        <v>0.90910000000000002</v>
      </c>
      <c r="J21" s="21">
        <v>0.93</v>
      </c>
      <c r="K21" s="22">
        <v>41307</v>
      </c>
      <c r="L21" s="23">
        <v>44418</v>
      </c>
      <c r="M21" s="23">
        <v>56627</v>
      </c>
      <c r="N21" s="24">
        <f>SUM(N20)</f>
        <v>29463</v>
      </c>
      <c r="O21" s="25">
        <f t="shared" si="3"/>
        <v>535.69090909090914</v>
      </c>
      <c r="P21" s="26">
        <f t="shared" si="4"/>
        <v>150.20727272727271</v>
      </c>
      <c r="Q21" s="27">
        <f t="shared" si="5"/>
        <v>3.7551818181818182</v>
      </c>
      <c r="R21" s="27">
        <f t="shared" si="6"/>
        <v>2678.4545454545455</v>
      </c>
      <c r="S21" s="28"/>
    </row>
    <row r="22" spans="1:19" x14ac:dyDescent="0.3">
      <c r="A22" s="29" t="s">
        <v>64</v>
      </c>
      <c r="B22" s="18" t="s">
        <v>102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7740.9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1620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3624.75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109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3114.8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96</v>
      </c>
      <c r="C25" s="19"/>
      <c r="D25" s="19"/>
      <c r="E25" s="20">
        <f t="shared" si="1"/>
        <v>0</v>
      </c>
      <c r="F25" s="20">
        <f t="shared" si="2"/>
        <v>0</v>
      </c>
      <c r="G25" s="19"/>
      <c r="H25" s="19"/>
      <c r="I25" s="21"/>
      <c r="J25" s="21"/>
      <c r="K25" s="22"/>
      <c r="L25" s="23"/>
      <c r="M25" s="23"/>
      <c r="N25" s="24">
        <v>10345.5</v>
      </c>
      <c r="O25" s="25" t="e">
        <f t="shared" si="3"/>
        <v>#DIV/0!</v>
      </c>
      <c r="P25" s="26" t="e">
        <f t="shared" si="4"/>
        <v>#DIV/0!</v>
      </c>
      <c r="Q25" s="27" t="e">
        <f t="shared" si="5"/>
        <v>#DIV/0!</v>
      </c>
      <c r="R25" s="27" t="e">
        <f t="shared" si="6"/>
        <v>#DIV/0!</v>
      </c>
      <c r="S25" s="28"/>
    </row>
    <row r="26" spans="1:19" x14ac:dyDescent="0.3">
      <c r="A26" s="29"/>
      <c r="B26" s="18" t="s">
        <v>61</v>
      </c>
      <c r="C26" s="19">
        <v>4</v>
      </c>
      <c r="D26" s="19">
        <v>10</v>
      </c>
      <c r="E26" s="20">
        <f t="shared" si="1"/>
        <v>40</v>
      </c>
      <c r="F26" s="20">
        <f t="shared" si="2"/>
        <v>600</v>
      </c>
      <c r="G26" s="19">
        <v>150</v>
      </c>
      <c r="H26" s="19">
        <v>450</v>
      </c>
      <c r="I26" s="21">
        <v>0.75</v>
      </c>
      <c r="J26" s="21">
        <v>0.93689999999999996</v>
      </c>
      <c r="K26" s="22">
        <v>30966</v>
      </c>
      <c r="L26" s="23">
        <v>33051</v>
      </c>
      <c r="M26" s="23">
        <v>0</v>
      </c>
      <c r="N26" s="24">
        <f>SUM(N22:N25)</f>
        <v>24825.95</v>
      </c>
      <c r="O26" s="25">
        <f t="shared" si="3"/>
        <v>620.64875000000006</v>
      </c>
      <c r="P26" s="26">
        <f t="shared" si="4"/>
        <v>154.83000000000001</v>
      </c>
      <c r="Q26" s="27">
        <f t="shared" si="5"/>
        <v>3.0966</v>
      </c>
      <c r="R26" s="27">
        <f t="shared" si="6"/>
        <v>2482.5950000000003</v>
      </c>
      <c r="S26" s="28"/>
    </row>
    <row r="27" spans="1:19" x14ac:dyDescent="0.3">
      <c r="A27" s="29">
        <v>6</v>
      </c>
      <c r="B27" s="18" t="s">
        <v>282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18048.560000000001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161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5980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1617</v>
      </c>
      <c r="C29" s="19">
        <v>4</v>
      </c>
      <c r="D29" s="19">
        <v>11</v>
      </c>
      <c r="E29" s="20">
        <f t="shared" si="1"/>
        <v>44</v>
      </c>
      <c r="F29" s="20">
        <f t="shared" si="2"/>
        <v>660</v>
      </c>
      <c r="G29" s="19">
        <v>100</v>
      </c>
      <c r="H29" s="19">
        <v>560</v>
      </c>
      <c r="I29" s="21">
        <v>0.84850000000000003</v>
      </c>
      <c r="J29" s="21">
        <v>0.93840000000000001</v>
      </c>
      <c r="K29" s="22">
        <v>21306</v>
      </c>
      <c r="L29" s="23">
        <v>22704</v>
      </c>
      <c r="M29" s="23">
        <v>67960</v>
      </c>
      <c r="N29" s="24">
        <f>SUM(N27:N28)</f>
        <v>24028.560000000001</v>
      </c>
      <c r="O29" s="25">
        <f t="shared" si="3"/>
        <v>546.10363636363638</v>
      </c>
      <c r="P29" s="26">
        <f t="shared" si="4"/>
        <v>96.845454545454544</v>
      </c>
      <c r="Q29" s="27">
        <f t="shared" si="5"/>
        <v>1.9369090909090909</v>
      </c>
      <c r="R29" s="27">
        <f t="shared" si="6"/>
        <v>2184.4145454545455</v>
      </c>
      <c r="S29" s="28"/>
    </row>
    <row r="30" spans="1:19" x14ac:dyDescent="0.3">
      <c r="A30" s="29" t="s">
        <v>1623</v>
      </c>
      <c r="B30" s="18" t="s">
        <v>1624</v>
      </c>
      <c r="C30" s="19"/>
      <c r="D30" s="19"/>
      <c r="E30" s="20">
        <f t="shared" si="1"/>
        <v>0</v>
      </c>
      <c r="F30" s="20">
        <f t="shared" ref="F30:F31" si="7">SUM(G30:H30)</f>
        <v>0</v>
      </c>
      <c r="G30" s="19"/>
      <c r="H30" s="19"/>
      <c r="I30" s="21"/>
      <c r="J30" s="21"/>
      <c r="K30" s="22"/>
      <c r="L30" s="23"/>
      <c r="M30" s="23"/>
      <c r="N30" s="24">
        <v>35522.5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1625</v>
      </c>
      <c r="C31" s="19">
        <v>5</v>
      </c>
      <c r="D31" s="19">
        <v>10</v>
      </c>
      <c r="E31" s="20">
        <f t="shared" si="1"/>
        <v>50</v>
      </c>
      <c r="F31" s="20">
        <f t="shared" si="7"/>
        <v>600</v>
      </c>
      <c r="G31" s="19">
        <v>40</v>
      </c>
      <c r="H31" s="19">
        <v>560</v>
      </c>
      <c r="I31" s="21">
        <v>0.93330000000000002</v>
      </c>
      <c r="J31" s="21">
        <v>0.92259999999999998</v>
      </c>
      <c r="K31" s="22">
        <v>37282</v>
      </c>
      <c r="L31" s="23">
        <v>40408</v>
      </c>
      <c r="M31" s="23">
        <v>0</v>
      </c>
      <c r="N31" s="24">
        <f>SUM(N30)</f>
        <v>35522.5</v>
      </c>
      <c r="O31" s="25">
        <f t="shared" si="3"/>
        <v>710.45</v>
      </c>
      <c r="P31" s="26">
        <f t="shared" si="4"/>
        <v>149.12799999999999</v>
      </c>
      <c r="Q31" s="27">
        <f t="shared" si="5"/>
        <v>3.7281999999999997</v>
      </c>
      <c r="R31" s="27">
        <f t="shared" si="6"/>
        <v>3552.25</v>
      </c>
      <c r="S31" s="28"/>
    </row>
    <row r="32" spans="1:19" ht="16.5" customHeight="1" x14ac:dyDescent="0.3">
      <c r="A32" s="29">
        <v>7</v>
      </c>
      <c r="B32" s="18" t="s">
        <v>1627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10081.5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1628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15760.8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61</v>
      </c>
      <c r="C34" s="19">
        <v>4</v>
      </c>
      <c r="D34" s="19">
        <v>11</v>
      </c>
      <c r="E34" s="20">
        <f t="shared" si="1"/>
        <v>44</v>
      </c>
      <c r="F34" s="20">
        <f t="shared" si="2"/>
        <v>660</v>
      </c>
      <c r="G34" s="19">
        <v>145</v>
      </c>
      <c r="H34" s="19">
        <v>515</v>
      </c>
      <c r="I34" s="21">
        <v>0.78029999999999999</v>
      </c>
      <c r="J34" s="21">
        <v>0.93359999999999999</v>
      </c>
      <c r="K34" s="22">
        <v>41064</v>
      </c>
      <c r="L34" s="23">
        <v>43986</v>
      </c>
      <c r="M34" s="23">
        <v>95380</v>
      </c>
      <c r="N34" s="24">
        <f>SUM(N32:N33)</f>
        <v>25842.3</v>
      </c>
      <c r="O34" s="25">
        <f t="shared" si="3"/>
        <v>587.32499999999993</v>
      </c>
      <c r="P34" s="26">
        <f t="shared" si="4"/>
        <v>186.65454545454546</v>
      </c>
      <c r="Q34" s="27">
        <f t="shared" si="5"/>
        <v>3.733090909090909</v>
      </c>
      <c r="R34" s="27">
        <f t="shared" si="6"/>
        <v>2349.2999999999997</v>
      </c>
      <c r="S34" s="28"/>
    </row>
    <row r="35" spans="1:19" x14ac:dyDescent="0.3">
      <c r="A35" s="29" t="s">
        <v>1632</v>
      </c>
      <c r="B35" s="18" t="s">
        <v>1633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3283.2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1634</v>
      </c>
      <c r="C36" s="19"/>
      <c r="D36" s="19"/>
      <c r="E36" s="20">
        <f t="shared" si="1"/>
        <v>0</v>
      </c>
      <c r="F36" s="20">
        <f t="shared" si="2"/>
        <v>0</v>
      </c>
      <c r="G36" s="19"/>
      <c r="H36" s="19"/>
      <c r="I36" s="21"/>
      <c r="J36" s="21"/>
      <c r="K36" s="22"/>
      <c r="L36" s="23"/>
      <c r="M36" s="23"/>
      <c r="N36" s="24">
        <v>10972</v>
      </c>
      <c r="O36" s="25" t="e">
        <f t="shared" si="3"/>
        <v>#DIV/0!</v>
      </c>
      <c r="P36" s="26" t="e">
        <f t="shared" si="4"/>
        <v>#DIV/0!</v>
      </c>
      <c r="Q36" s="27" t="e">
        <f t="shared" si="5"/>
        <v>#DIV/0!</v>
      </c>
      <c r="R36" s="27" t="e">
        <f t="shared" si="6"/>
        <v>#DIV/0!</v>
      </c>
      <c r="S36" s="28"/>
    </row>
    <row r="37" spans="1:19" ht="16.5" customHeight="1" x14ac:dyDescent="0.3">
      <c r="A37" s="29"/>
      <c r="B37" s="18" t="s">
        <v>61</v>
      </c>
      <c r="C37" s="19">
        <v>5</v>
      </c>
      <c r="D37" s="19">
        <v>10</v>
      </c>
      <c r="E37" s="20">
        <f t="shared" si="1"/>
        <v>50</v>
      </c>
      <c r="F37" s="20">
        <f t="shared" si="2"/>
        <v>600</v>
      </c>
      <c r="G37" s="19">
        <v>230</v>
      </c>
      <c r="H37" s="19">
        <v>370</v>
      </c>
      <c r="I37" s="21">
        <v>0.89829999999999999</v>
      </c>
      <c r="J37" s="21">
        <v>315.67</v>
      </c>
      <c r="K37" s="22">
        <v>31567</v>
      </c>
      <c r="L37" s="23">
        <v>35140</v>
      </c>
      <c r="M37" s="23">
        <v>0</v>
      </c>
      <c r="N37" s="24">
        <f>SUM(N35:N36)</f>
        <v>14255.2</v>
      </c>
      <c r="O37" s="25">
        <f t="shared" si="3"/>
        <v>285.10400000000004</v>
      </c>
      <c r="P37" s="26">
        <f t="shared" si="4"/>
        <v>126.268</v>
      </c>
      <c r="Q37" s="27">
        <f t="shared" si="5"/>
        <v>3.1566999999999998</v>
      </c>
      <c r="R37" s="27">
        <f t="shared" si="6"/>
        <v>1425.52</v>
      </c>
      <c r="S37" s="28"/>
    </row>
    <row r="38" spans="1:19" x14ac:dyDescent="0.3">
      <c r="A38" s="29">
        <v>8</v>
      </c>
      <c r="B38" s="18" t="s">
        <v>1634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6363.5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1639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6428.5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61</v>
      </c>
      <c r="C40" s="19">
        <v>4</v>
      </c>
      <c r="D40" s="19">
        <v>11</v>
      </c>
      <c r="E40" s="20">
        <f t="shared" si="1"/>
        <v>44</v>
      </c>
      <c r="F40" s="20">
        <f t="shared" si="2"/>
        <v>660</v>
      </c>
      <c r="G40" s="19">
        <v>175</v>
      </c>
      <c r="H40" s="19">
        <v>485</v>
      </c>
      <c r="I40" s="21">
        <v>0.73480000000000001</v>
      </c>
      <c r="J40" s="21">
        <v>0.94640000000000002</v>
      </c>
      <c r="K40" s="22">
        <v>31507</v>
      </c>
      <c r="L40" s="23">
        <v>33291</v>
      </c>
      <c r="M40" s="23">
        <v>27692</v>
      </c>
      <c r="N40" s="24">
        <f>SUM(N38:N39)</f>
        <v>12792</v>
      </c>
      <c r="O40" s="25">
        <f t="shared" si="3"/>
        <v>290.72727272727275</v>
      </c>
      <c r="P40" s="26">
        <f t="shared" si="4"/>
        <v>143.21363636363637</v>
      </c>
      <c r="Q40" s="27">
        <f t="shared" si="5"/>
        <v>2.8642727272727275</v>
      </c>
      <c r="R40" s="27">
        <f t="shared" si="6"/>
        <v>1162.909090909091</v>
      </c>
      <c r="S40" s="28"/>
    </row>
    <row r="41" spans="1:19" x14ac:dyDescent="0.3">
      <c r="A41" s="29" t="s">
        <v>1642</v>
      </c>
      <c r="B41" s="18" t="s">
        <v>1643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33060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61</v>
      </c>
      <c r="C42" s="19">
        <v>5</v>
      </c>
      <c r="D42" s="19">
        <v>10</v>
      </c>
      <c r="E42" s="20">
        <f t="shared" si="1"/>
        <v>50</v>
      </c>
      <c r="F42" s="20">
        <f t="shared" si="2"/>
        <v>600</v>
      </c>
      <c r="G42" s="19">
        <v>110</v>
      </c>
      <c r="H42" s="19">
        <v>490</v>
      </c>
      <c r="I42" s="21">
        <v>0.81669999999999998</v>
      </c>
      <c r="J42" s="21">
        <v>0.94889999999999997</v>
      </c>
      <c r="K42" s="22">
        <v>13289</v>
      </c>
      <c r="L42" s="23">
        <v>14004</v>
      </c>
      <c r="M42" s="23">
        <v>0</v>
      </c>
      <c r="N42" s="24">
        <f>SUM(N41)</f>
        <v>33060</v>
      </c>
      <c r="O42" s="25">
        <f t="shared" si="3"/>
        <v>661.2</v>
      </c>
      <c r="P42" s="26">
        <f t="shared" si="4"/>
        <v>53.155999999999999</v>
      </c>
      <c r="Q42" s="27">
        <f t="shared" si="5"/>
        <v>1.3289000000000002</v>
      </c>
      <c r="R42" s="27">
        <f t="shared" si="6"/>
        <v>3306</v>
      </c>
      <c r="S42" s="28"/>
    </row>
    <row r="43" spans="1:19" x14ac:dyDescent="0.3">
      <c r="A43" s="29">
        <v>9</v>
      </c>
      <c r="B43" s="18" t="s">
        <v>1643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14279.6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1647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26256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61</v>
      </c>
      <c r="C45" s="19">
        <v>4</v>
      </c>
      <c r="D45" s="19">
        <v>11</v>
      </c>
      <c r="E45" s="20">
        <f t="shared" si="1"/>
        <v>44</v>
      </c>
      <c r="F45" s="20">
        <f t="shared" si="2"/>
        <v>660</v>
      </c>
      <c r="G45" s="19">
        <v>85</v>
      </c>
      <c r="H45" s="19">
        <v>575</v>
      </c>
      <c r="I45" s="21">
        <v>0.87880000000000003</v>
      </c>
      <c r="J45" s="21">
        <v>0.8911</v>
      </c>
      <c r="K45" s="22">
        <v>18249</v>
      </c>
      <c r="L45" s="23">
        <v>19163</v>
      </c>
      <c r="M45" s="23">
        <v>31073</v>
      </c>
      <c r="N45" s="24">
        <f>SUM(N43:N44)</f>
        <v>40535.599999999999</v>
      </c>
      <c r="O45" s="25">
        <f t="shared" si="3"/>
        <v>921.26363636363635</v>
      </c>
      <c r="P45" s="26">
        <f t="shared" si="4"/>
        <v>82.95</v>
      </c>
      <c r="Q45" s="27">
        <f t="shared" si="5"/>
        <v>1.659</v>
      </c>
      <c r="R45" s="27">
        <f t="shared" si="6"/>
        <v>3685.0545454545454</v>
      </c>
      <c r="S45" s="28"/>
    </row>
    <row r="46" spans="1:19" x14ac:dyDescent="0.3">
      <c r="A46" s="29" t="s">
        <v>1650</v>
      </c>
      <c r="B46" s="18" t="s">
        <v>1651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4404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1652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25200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61</v>
      </c>
      <c r="C48" s="19">
        <v>5</v>
      </c>
      <c r="D48" s="19">
        <v>10</v>
      </c>
      <c r="E48" s="20">
        <f t="shared" si="1"/>
        <v>50</v>
      </c>
      <c r="F48" s="20">
        <f t="shared" si="2"/>
        <v>600</v>
      </c>
      <c r="G48" s="19">
        <v>90</v>
      </c>
      <c r="H48" s="19">
        <v>510</v>
      </c>
      <c r="I48" s="21">
        <v>0.85</v>
      </c>
      <c r="J48" s="21">
        <v>0.89539999999999997</v>
      </c>
      <c r="K48" s="22">
        <v>16826</v>
      </c>
      <c r="L48" s="23">
        <v>18792</v>
      </c>
      <c r="M48" s="23">
        <v>0</v>
      </c>
      <c r="N48" s="24">
        <f>SUM(N46:N47)</f>
        <v>29604</v>
      </c>
      <c r="O48" s="25">
        <f t="shared" si="3"/>
        <v>592.08000000000004</v>
      </c>
      <c r="P48" s="26">
        <f t="shared" si="4"/>
        <v>67.304000000000002</v>
      </c>
      <c r="Q48" s="27">
        <f t="shared" si="5"/>
        <v>1.6825999999999999</v>
      </c>
      <c r="R48" s="27">
        <f t="shared" si="6"/>
        <v>2960.4</v>
      </c>
      <c r="S48" s="28"/>
    </row>
    <row r="49" spans="1:19" ht="16.5" customHeight="1" x14ac:dyDescent="0.3">
      <c r="A49" s="29">
        <v>10</v>
      </c>
      <c r="B49" s="18" t="s">
        <v>1656</v>
      </c>
      <c r="C49" s="19"/>
      <c r="D49" s="19"/>
      <c r="E49" s="20">
        <f t="shared" si="1"/>
        <v>0</v>
      </c>
      <c r="F49" s="20">
        <f t="shared" si="2"/>
        <v>0</v>
      </c>
      <c r="G49" s="19"/>
      <c r="H49" s="19"/>
      <c r="I49" s="21"/>
      <c r="J49" s="21"/>
      <c r="K49" s="22"/>
      <c r="L49" s="23"/>
      <c r="M49" s="23"/>
      <c r="N49" s="24">
        <v>25200</v>
      </c>
      <c r="O49" s="25" t="e">
        <f t="shared" si="3"/>
        <v>#DIV/0!</v>
      </c>
      <c r="P49" s="26" t="e">
        <f t="shared" si="4"/>
        <v>#DIV/0!</v>
      </c>
      <c r="Q49" s="27" t="e">
        <f t="shared" si="5"/>
        <v>#DIV/0!</v>
      </c>
      <c r="R49" s="27" t="e">
        <f t="shared" si="6"/>
        <v>#DIV/0!</v>
      </c>
      <c r="S49" s="28"/>
    </row>
    <row r="50" spans="1:19" x14ac:dyDescent="0.3">
      <c r="A50" s="29"/>
      <c r="B50" s="18" t="s">
        <v>61</v>
      </c>
      <c r="C50" s="19">
        <v>4</v>
      </c>
      <c r="D50" s="19">
        <v>11</v>
      </c>
      <c r="E50" s="20">
        <f t="shared" si="1"/>
        <v>44</v>
      </c>
      <c r="F50" s="20">
        <f t="shared" si="2"/>
        <v>660</v>
      </c>
      <c r="G50" s="19">
        <v>40</v>
      </c>
      <c r="H50" s="19">
        <v>620</v>
      </c>
      <c r="I50" s="21">
        <v>0.93940000000000001</v>
      </c>
      <c r="J50" s="21">
        <v>0.8881</v>
      </c>
      <c r="K50" s="22">
        <v>14728</v>
      </c>
      <c r="L50" s="23">
        <v>16584</v>
      </c>
      <c r="M50" s="23">
        <v>37067</v>
      </c>
      <c r="N50" s="24">
        <f>SUM(N49)</f>
        <v>25200</v>
      </c>
      <c r="O50" s="25">
        <f t="shared" si="3"/>
        <v>572.72727272727275</v>
      </c>
      <c r="P50" s="26">
        <f t="shared" si="4"/>
        <v>66.945454545454552</v>
      </c>
      <c r="Q50" s="27">
        <f t="shared" si="5"/>
        <v>1.338909090909091</v>
      </c>
      <c r="R50" s="27">
        <f t="shared" si="6"/>
        <v>2290.909090909091</v>
      </c>
      <c r="S50" s="28"/>
    </row>
    <row r="51" spans="1:19" x14ac:dyDescent="0.3">
      <c r="A51" s="29" t="s">
        <v>1659</v>
      </c>
      <c r="B51" s="18" t="s">
        <v>1660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8808.7999999999993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1661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8078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1662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6487.5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88</v>
      </c>
      <c r="C54" s="19">
        <v>5</v>
      </c>
      <c r="D54" s="19">
        <v>10</v>
      </c>
      <c r="E54" s="20">
        <f t="shared" si="1"/>
        <v>50</v>
      </c>
      <c r="F54" s="20">
        <f t="shared" si="2"/>
        <v>600</v>
      </c>
      <c r="G54" s="19">
        <v>180</v>
      </c>
      <c r="H54" s="19">
        <v>420</v>
      </c>
      <c r="I54" s="21">
        <v>0.7</v>
      </c>
      <c r="J54" s="21">
        <v>0.92579999999999996</v>
      </c>
      <c r="K54" s="22">
        <v>19767</v>
      </c>
      <c r="L54" s="23">
        <v>21352</v>
      </c>
      <c r="M54" s="23">
        <v>0</v>
      </c>
      <c r="N54" s="24">
        <f>SUM(N51:N53)</f>
        <v>23374.3</v>
      </c>
      <c r="O54" s="25">
        <f t="shared" si="3"/>
        <v>467.48599999999999</v>
      </c>
      <c r="P54" s="26">
        <f t="shared" si="4"/>
        <v>79.067999999999998</v>
      </c>
      <c r="Q54" s="27">
        <f t="shared" si="5"/>
        <v>1.9767000000000001</v>
      </c>
      <c r="R54" s="27">
        <f t="shared" si="6"/>
        <v>2337.4299999999998</v>
      </c>
      <c r="S54" s="28"/>
    </row>
    <row r="55" spans="1:19" x14ac:dyDescent="0.3">
      <c r="A55" s="29">
        <v>13</v>
      </c>
      <c r="B55" s="18" t="s">
        <v>1666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6887.5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1667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11297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88</v>
      </c>
      <c r="C57" s="19">
        <v>5</v>
      </c>
      <c r="D57" s="19">
        <v>8</v>
      </c>
      <c r="E57" s="20">
        <f t="shared" si="1"/>
        <v>40</v>
      </c>
      <c r="F57" s="20">
        <f t="shared" si="2"/>
        <v>480</v>
      </c>
      <c r="G57" s="19">
        <v>130</v>
      </c>
      <c r="H57" s="19">
        <v>350</v>
      </c>
      <c r="I57" s="21">
        <v>0.72919999999999996</v>
      </c>
      <c r="J57" s="21">
        <v>0.94</v>
      </c>
      <c r="K57" s="22">
        <v>27026</v>
      </c>
      <c r="L57" s="23">
        <v>28751</v>
      </c>
      <c r="M57" s="23">
        <v>42314</v>
      </c>
      <c r="N57" s="24">
        <f>SUM(N55:N56)</f>
        <v>18184.5</v>
      </c>
      <c r="O57" s="25">
        <f t="shared" si="3"/>
        <v>454.61250000000001</v>
      </c>
      <c r="P57" s="26">
        <f t="shared" si="4"/>
        <v>135.13</v>
      </c>
      <c r="Q57" s="27">
        <f t="shared" si="5"/>
        <v>3.37825</v>
      </c>
      <c r="R57" s="27">
        <f t="shared" si="6"/>
        <v>2273.0625</v>
      </c>
      <c r="S57" s="28"/>
    </row>
    <row r="58" spans="1:19" x14ac:dyDescent="0.3">
      <c r="A58" s="29" t="s">
        <v>1669</v>
      </c>
      <c r="B58" s="18" t="s">
        <v>1670</v>
      </c>
      <c r="C58" s="19"/>
      <c r="D58" s="19"/>
      <c r="E58" s="20">
        <f t="shared" si="1"/>
        <v>0</v>
      </c>
      <c r="F58" s="20">
        <f t="shared" ref="F58:F59" si="8">SUM(G58:H58)</f>
        <v>0</v>
      </c>
      <c r="G58" s="19"/>
      <c r="H58" s="19"/>
      <c r="I58" s="21"/>
      <c r="J58" s="21"/>
      <c r="K58" s="22"/>
      <c r="L58" s="23"/>
      <c r="M58" s="23"/>
      <c r="N58" s="24">
        <v>8281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1671</v>
      </c>
      <c r="C59" s="19"/>
      <c r="D59" s="19"/>
      <c r="E59" s="20">
        <f t="shared" si="1"/>
        <v>0</v>
      </c>
      <c r="F59" s="20">
        <f t="shared" si="8"/>
        <v>0</v>
      </c>
      <c r="G59" s="19"/>
      <c r="H59" s="19"/>
      <c r="I59" s="21"/>
      <c r="J59" s="21"/>
      <c r="K59" s="22"/>
      <c r="L59" s="23"/>
      <c r="M59" s="23"/>
      <c r="N59" s="24">
        <v>8046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1672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3835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88</v>
      </c>
      <c r="C61" s="19">
        <v>4</v>
      </c>
      <c r="D61" s="19">
        <v>10</v>
      </c>
      <c r="E61" s="20">
        <f t="shared" si="1"/>
        <v>40</v>
      </c>
      <c r="F61" s="20">
        <f t="shared" si="2"/>
        <v>600</v>
      </c>
      <c r="G61" s="19">
        <v>155</v>
      </c>
      <c r="H61" s="19">
        <v>445</v>
      </c>
      <c r="I61" s="21">
        <v>0.74170000000000003</v>
      </c>
      <c r="J61" s="21">
        <v>0.93200000000000005</v>
      </c>
      <c r="K61" s="22">
        <v>41592</v>
      </c>
      <c r="L61" s="23">
        <v>44625</v>
      </c>
      <c r="M61" s="23">
        <v>0</v>
      </c>
      <c r="N61" s="24">
        <f>SUM(N58:N60)</f>
        <v>20162</v>
      </c>
      <c r="O61" s="25">
        <f t="shared" si="3"/>
        <v>504.05</v>
      </c>
      <c r="P61" s="26">
        <f t="shared" si="4"/>
        <v>207.96</v>
      </c>
      <c r="Q61" s="27">
        <f t="shared" si="5"/>
        <v>4.1592000000000002</v>
      </c>
      <c r="R61" s="27">
        <f t="shared" si="6"/>
        <v>2016.2</v>
      </c>
      <c r="S61" s="28"/>
    </row>
    <row r="62" spans="1:19" x14ac:dyDescent="0.3">
      <c r="A62" s="29">
        <v>14</v>
      </c>
      <c r="B62" s="18" t="s">
        <v>1676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6435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1676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9262.5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1677</v>
      </c>
      <c r="C64" s="19"/>
      <c r="D64" s="19"/>
      <c r="E64" s="20">
        <f t="shared" si="1"/>
        <v>0</v>
      </c>
      <c r="F64" s="20">
        <f t="shared" si="2"/>
        <v>0</v>
      </c>
      <c r="G64" s="19"/>
      <c r="H64" s="19"/>
      <c r="I64" s="21"/>
      <c r="J64" s="21"/>
      <c r="K64" s="22"/>
      <c r="L64" s="23"/>
      <c r="M64" s="23"/>
      <c r="N64" s="24">
        <v>7599.2</v>
      </c>
      <c r="O64" s="25" t="e">
        <f t="shared" si="3"/>
        <v>#DIV/0!</v>
      </c>
      <c r="P64" s="26" t="e">
        <f t="shared" si="4"/>
        <v>#DIV/0!</v>
      </c>
      <c r="Q64" s="27" t="e">
        <f t="shared" si="5"/>
        <v>#DIV/0!</v>
      </c>
      <c r="R64" s="27" t="e">
        <f t="shared" si="6"/>
        <v>#DIV/0!</v>
      </c>
      <c r="S64" s="28"/>
    </row>
    <row r="65" spans="1:19" x14ac:dyDescent="0.3">
      <c r="A65" s="29"/>
      <c r="B65" s="18" t="s">
        <v>1678</v>
      </c>
      <c r="C65" s="19">
        <v>5</v>
      </c>
      <c r="D65" s="19">
        <v>11</v>
      </c>
      <c r="E65" s="20">
        <f t="shared" si="1"/>
        <v>55</v>
      </c>
      <c r="F65" s="20">
        <f t="shared" si="2"/>
        <v>660</v>
      </c>
      <c r="G65" s="19">
        <v>220</v>
      </c>
      <c r="H65" s="19">
        <v>440</v>
      </c>
      <c r="I65" s="21">
        <v>0.66669999999999996</v>
      </c>
      <c r="J65" s="21">
        <v>0.93920000000000003</v>
      </c>
      <c r="K65" s="22">
        <v>35070</v>
      </c>
      <c r="L65" s="23">
        <v>37339</v>
      </c>
      <c r="M65" s="23">
        <v>45145</v>
      </c>
      <c r="N65" s="24">
        <f>SUM(N62:N64)</f>
        <v>23296.7</v>
      </c>
      <c r="O65" s="25">
        <f t="shared" si="3"/>
        <v>423.57636363636362</v>
      </c>
      <c r="P65" s="26">
        <f t="shared" si="4"/>
        <v>127.52727272727273</v>
      </c>
      <c r="Q65" s="27">
        <f t="shared" si="5"/>
        <v>3.188181818181818</v>
      </c>
      <c r="R65" s="27">
        <f t="shared" si="6"/>
        <v>2117.8818181818183</v>
      </c>
      <c r="S65" s="28"/>
    </row>
    <row r="66" spans="1:19" x14ac:dyDescent="0.3">
      <c r="A66" s="29" t="s">
        <v>1680</v>
      </c>
      <c r="B66" s="18" t="s">
        <v>1677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2165.3000000000002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1681</v>
      </c>
      <c r="C67" s="19"/>
      <c r="D67" s="19"/>
      <c r="E67" s="20">
        <f t="shared" si="1"/>
        <v>0</v>
      </c>
      <c r="F67" s="20">
        <f t="shared" si="2"/>
        <v>0</v>
      </c>
      <c r="G67" s="19"/>
      <c r="H67" s="19"/>
      <c r="I67" s="21"/>
      <c r="J67" s="21"/>
      <c r="K67" s="22"/>
      <c r="L67" s="23"/>
      <c r="M67" s="23"/>
      <c r="N67" s="24">
        <v>28730.799999999999</v>
      </c>
      <c r="O67" s="25" t="e">
        <f t="shared" si="3"/>
        <v>#DIV/0!</v>
      </c>
      <c r="P67" s="26" t="e">
        <f t="shared" si="4"/>
        <v>#DIV/0!</v>
      </c>
      <c r="Q67" s="27" t="e">
        <f t="shared" si="5"/>
        <v>#DIV/0!</v>
      </c>
      <c r="R67" s="27" t="e">
        <f t="shared" si="6"/>
        <v>#DIV/0!</v>
      </c>
      <c r="S67" s="28"/>
    </row>
    <row r="68" spans="1:19" x14ac:dyDescent="0.3">
      <c r="A68" s="29"/>
      <c r="B68" s="18" t="s">
        <v>1682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8486.84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1683</v>
      </c>
      <c r="C69" s="19">
        <v>4</v>
      </c>
      <c r="D69" s="19">
        <v>10</v>
      </c>
      <c r="E69" s="20">
        <f t="shared" si="1"/>
        <v>40</v>
      </c>
      <c r="F69" s="20">
        <f t="shared" si="2"/>
        <v>600</v>
      </c>
      <c r="G69" s="19">
        <v>40</v>
      </c>
      <c r="H69" s="19">
        <v>560</v>
      </c>
      <c r="I69" s="21">
        <v>0.93330000000000002</v>
      </c>
      <c r="J69" s="21">
        <v>0.95509999999999995</v>
      </c>
      <c r="K69" s="22">
        <v>18452</v>
      </c>
      <c r="L69" s="23">
        <v>19319</v>
      </c>
      <c r="M69" s="23">
        <v>0</v>
      </c>
      <c r="N69" s="24">
        <f>SUM(N66:N68)</f>
        <v>39382.94</v>
      </c>
      <c r="O69" s="25">
        <f t="shared" si="3"/>
        <v>984.57350000000008</v>
      </c>
      <c r="P69" s="26">
        <f t="shared" si="4"/>
        <v>92.26</v>
      </c>
      <c r="Q69" s="27">
        <f t="shared" si="5"/>
        <v>1.8452</v>
      </c>
      <c r="R69" s="27">
        <f t="shared" si="6"/>
        <v>3938.2940000000003</v>
      </c>
      <c r="S69" s="28"/>
    </row>
    <row r="70" spans="1:19" x14ac:dyDescent="0.3">
      <c r="A70" s="29">
        <v>15</v>
      </c>
      <c r="B70" s="18" t="s">
        <v>1685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11589.28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1686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16946.82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88</v>
      </c>
      <c r="C72" s="19">
        <v>5</v>
      </c>
      <c r="D72" s="19">
        <v>8</v>
      </c>
      <c r="E72" s="20">
        <f t="shared" si="1"/>
        <v>40</v>
      </c>
      <c r="F72" s="20">
        <f t="shared" si="2"/>
        <v>480</v>
      </c>
      <c r="G72" s="19">
        <v>70</v>
      </c>
      <c r="H72" s="19">
        <v>410</v>
      </c>
      <c r="I72" s="21">
        <v>0.85419999999999996</v>
      </c>
      <c r="J72" s="21">
        <v>0.95540000000000003</v>
      </c>
      <c r="K72" s="22">
        <v>14858</v>
      </c>
      <c r="L72" s="23">
        <v>15552</v>
      </c>
      <c r="M72" s="23">
        <v>25582</v>
      </c>
      <c r="N72" s="24">
        <f>SUM(N70:N71)</f>
        <v>28536.1</v>
      </c>
      <c r="O72" s="25">
        <f t="shared" si="3"/>
        <v>713.40249999999992</v>
      </c>
      <c r="P72" s="26">
        <f t="shared" si="4"/>
        <v>74.290000000000006</v>
      </c>
      <c r="Q72" s="27">
        <f t="shared" si="5"/>
        <v>1.8572500000000001</v>
      </c>
      <c r="R72" s="27">
        <f t="shared" si="6"/>
        <v>3567.0124999999998</v>
      </c>
      <c r="S72" s="28"/>
    </row>
    <row r="73" spans="1:19" x14ac:dyDescent="0.3">
      <c r="A73" s="29" t="s">
        <v>1688</v>
      </c>
      <c r="B73" s="18" t="s">
        <v>1689</v>
      </c>
      <c r="C73" s="19"/>
      <c r="D73" s="19"/>
      <c r="E73" s="20">
        <f t="shared" ref="E73:E136" si="9">C73*D73</f>
        <v>0</v>
      </c>
      <c r="F73" s="20">
        <f t="shared" ref="F73:F75" si="10">SUM(G73:H73)</f>
        <v>0</v>
      </c>
      <c r="G73" s="19"/>
      <c r="H73" s="19"/>
      <c r="I73" s="21"/>
      <c r="J73" s="21"/>
      <c r="K73" s="22"/>
      <c r="L73" s="23"/>
      <c r="M73" s="23"/>
      <c r="N73" s="24">
        <v>24217.38</v>
      </c>
      <c r="O73" s="25" t="e">
        <f t="shared" ref="O73:O74" si="11">N73/E73</f>
        <v>#DIV/0!</v>
      </c>
      <c r="P73" s="26" t="e">
        <f t="shared" ref="P73:P74" si="12">((K73*200000)/E73)/1000000</f>
        <v>#DIV/0!</v>
      </c>
      <c r="Q73" s="27" t="e">
        <f t="shared" ref="Q73:Q74" si="13">(K73/D73)/1000</f>
        <v>#DIV/0!</v>
      </c>
      <c r="R73" s="27" t="e">
        <f t="shared" ref="R73:R74" si="14">N73/D73</f>
        <v>#DIV/0!</v>
      </c>
      <c r="S73" s="28"/>
    </row>
    <row r="74" spans="1:19" x14ac:dyDescent="0.3">
      <c r="A74" s="29"/>
      <c r="B74" s="18" t="s">
        <v>1690</v>
      </c>
      <c r="C74" s="19"/>
      <c r="D74" s="19"/>
      <c r="E74" s="20">
        <f t="shared" si="9"/>
        <v>0</v>
      </c>
      <c r="F74" s="20">
        <f t="shared" si="10"/>
        <v>0</v>
      </c>
      <c r="G74" s="19"/>
      <c r="H74" s="19"/>
      <c r="I74" s="21"/>
      <c r="J74" s="21"/>
      <c r="K74" s="22"/>
      <c r="L74" s="23"/>
      <c r="M74" s="23"/>
      <c r="N74" s="24">
        <v>3199.6</v>
      </c>
      <c r="O74" s="25" t="e">
        <f t="shared" si="11"/>
        <v>#DIV/0!</v>
      </c>
      <c r="P74" s="26" t="e">
        <f t="shared" si="12"/>
        <v>#DIV/0!</v>
      </c>
      <c r="Q74" s="27" t="e">
        <f t="shared" si="13"/>
        <v>#DIV/0!</v>
      </c>
      <c r="R74" s="27" t="e">
        <f t="shared" si="14"/>
        <v>#DIV/0!</v>
      </c>
      <c r="S74" s="28"/>
    </row>
    <row r="75" spans="1:19" x14ac:dyDescent="0.3">
      <c r="A75" s="29"/>
      <c r="B75" s="18" t="s">
        <v>88</v>
      </c>
      <c r="C75" s="19">
        <v>4</v>
      </c>
      <c r="D75" s="19">
        <v>10</v>
      </c>
      <c r="E75" s="20">
        <f t="shared" si="9"/>
        <v>40</v>
      </c>
      <c r="F75" s="20">
        <f t="shared" si="10"/>
        <v>600</v>
      </c>
      <c r="G75" s="19">
        <v>190</v>
      </c>
      <c r="H75" s="19">
        <v>410</v>
      </c>
      <c r="I75" s="21">
        <v>0.68330000000000002</v>
      </c>
      <c r="J75" s="21">
        <v>0.92820000000000003</v>
      </c>
      <c r="K75" s="22">
        <v>16010</v>
      </c>
      <c r="L75" s="23">
        <v>17248</v>
      </c>
      <c r="M75" s="23">
        <v>0</v>
      </c>
      <c r="N75" s="24">
        <f>SUM(N73:N74)</f>
        <v>27416.98</v>
      </c>
      <c r="O75" s="25">
        <f>N75/E75</f>
        <v>685.42449999999997</v>
      </c>
      <c r="P75" s="26">
        <f>((K75*200000)/E75)/1000000</f>
        <v>80.05</v>
      </c>
      <c r="Q75" s="27">
        <f>(K75/D75)/1000</f>
        <v>1.601</v>
      </c>
      <c r="R75" s="27">
        <f>N75/D75</f>
        <v>2741.6979999999999</v>
      </c>
      <c r="S75" s="28"/>
    </row>
    <row r="76" spans="1:19" x14ac:dyDescent="0.3">
      <c r="A76" s="29">
        <v>16</v>
      </c>
      <c r="B76" s="18" t="s">
        <v>1690</v>
      </c>
      <c r="C76" s="19"/>
      <c r="D76" s="19"/>
      <c r="E76" s="20">
        <f t="shared" si="9"/>
        <v>0</v>
      </c>
      <c r="F76" s="20">
        <f t="shared" ref="F76:F136" si="15">SUM(G76:H76)</f>
        <v>0</v>
      </c>
      <c r="G76" s="19"/>
      <c r="H76" s="19"/>
      <c r="I76" s="21"/>
      <c r="J76" s="21"/>
      <c r="K76" s="22"/>
      <c r="L76" s="23"/>
      <c r="M76" s="23"/>
      <c r="N76" s="24">
        <v>15040.4</v>
      </c>
      <c r="O76" s="25" t="e">
        <f t="shared" ref="O76:O89" si="16">N76/E76</f>
        <v>#DIV/0!</v>
      </c>
      <c r="P76" s="26" t="e">
        <f t="shared" ref="P76:P89" si="17">((K76*200000)/E76)/1000000</f>
        <v>#DIV/0!</v>
      </c>
      <c r="Q76" s="27" t="e">
        <f t="shared" ref="Q76:Q89" si="18">(K76/D76)/1000</f>
        <v>#DIV/0!</v>
      </c>
      <c r="R76" s="27" t="e">
        <f t="shared" ref="R76:R89" si="19">N76/D76</f>
        <v>#DIV/0!</v>
      </c>
      <c r="S76" s="28"/>
    </row>
    <row r="77" spans="1:19" x14ac:dyDescent="0.3">
      <c r="A77" s="29"/>
      <c r="B77" s="18" t="s">
        <v>1692</v>
      </c>
      <c r="C77" s="19"/>
      <c r="D77" s="19"/>
      <c r="E77" s="20">
        <f t="shared" si="9"/>
        <v>0</v>
      </c>
      <c r="F77" s="20">
        <f t="shared" si="15"/>
        <v>0</v>
      </c>
      <c r="G77" s="19"/>
      <c r="H77" s="19"/>
      <c r="I77" s="21"/>
      <c r="J77" s="21"/>
      <c r="K77" s="22"/>
      <c r="L77" s="23"/>
      <c r="M77" s="23"/>
      <c r="N77" s="24">
        <v>9712</v>
      </c>
      <c r="O77" s="25" t="e">
        <f t="shared" si="16"/>
        <v>#DIV/0!</v>
      </c>
      <c r="P77" s="26" t="e">
        <f t="shared" si="17"/>
        <v>#DIV/0!</v>
      </c>
      <c r="Q77" s="27" t="e">
        <f t="shared" si="18"/>
        <v>#DIV/0!</v>
      </c>
      <c r="R77" s="27" t="e">
        <f t="shared" si="19"/>
        <v>#DIV/0!</v>
      </c>
      <c r="S77" s="28"/>
    </row>
    <row r="78" spans="1:19" x14ac:dyDescent="0.3">
      <c r="A78" s="29"/>
      <c r="B78" s="18" t="s">
        <v>88</v>
      </c>
      <c r="C78" s="19">
        <v>5</v>
      </c>
      <c r="D78" s="19">
        <v>11</v>
      </c>
      <c r="E78" s="20">
        <f t="shared" si="9"/>
        <v>55</v>
      </c>
      <c r="F78" s="20">
        <f t="shared" si="15"/>
        <v>660</v>
      </c>
      <c r="G78" s="19">
        <v>160</v>
      </c>
      <c r="H78" s="19">
        <v>500</v>
      </c>
      <c r="I78" s="21">
        <v>0.75760000000000005</v>
      </c>
      <c r="J78" s="21">
        <v>0.9012</v>
      </c>
      <c r="K78" s="22">
        <v>24602</v>
      </c>
      <c r="L78" s="23">
        <v>27300</v>
      </c>
      <c r="M78" s="23">
        <v>71874</v>
      </c>
      <c r="N78" s="24">
        <f>SUM(N76:N77)</f>
        <v>24752.400000000001</v>
      </c>
      <c r="O78" s="25">
        <f t="shared" si="16"/>
        <v>450.04363636363638</v>
      </c>
      <c r="P78" s="26">
        <f t="shared" si="17"/>
        <v>89.461818181818188</v>
      </c>
      <c r="Q78" s="27">
        <f t="shared" si="18"/>
        <v>2.2365454545454546</v>
      </c>
      <c r="R78" s="27">
        <f t="shared" si="19"/>
        <v>2250.2181818181821</v>
      </c>
      <c r="S78" s="28"/>
    </row>
    <row r="79" spans="1:19" x14ac:dyDescent="0.3">
      <c r="A79" s="29" t="s">
        <v>1695</v>
      </c>
      <c r="B79" s="18" t="s">
        <v>1692</v>
      </c>
      <c r="C79" s="19"/>
      <c r="D79" s="19"/>
      <c r="E79" s="20">
        <f t="shared" si="9"/>
        <v>0</v>
      </c>
      <c r="F79" s="20">
        <f t="shared" si="15"/>
        <v>0</v>
      </c>
      <c r="G79" s="19"/>
      <c r="H79" s="19"/>
      <c r="I79" s="21"/>
      <c r="J79" s="21"/>
      <c r="K79" s="22"/>
      <c r="L79" s="23"/>
      <c r="M79" s="23"/>
      <c r="N79" s="24">
        <v>1487.15</v>
      </c>
      <c r="O79" s="25" t="e">
        <f t="shared" si="16"/>
        <v>#DIV/0!</v>
      </c>
      <c r="P79" s="26" t="e">
        <f t="shared" si="17"/>
        <v>#DIV/0!</v>
      </c>
      <c r="Q79" s="27" t="e">
        <f t="shared" si="18"/>
        <v>#DIV/0!</v>
      </c>
      <c r="R79" s="27" t="e">
        <f t="shared" si="19"/>
        <v>#DIV/0!</v>
      </c>
      <c r="S79" s="28"/>
    </row>
    <row r="80" spans="1:19" x14ac:dyDescent="0.3">
      <c r="A80" s="29"/>
      <c r="B80" s="18" t="s">
        <v>1696</v>
      </c>
      <c r="C80" s="19"/>
      <c r="D80" s="19"/>
      <c r="E80" s="20">
        <f t="shared" si="9"/>
        <v>0</v>
      </c>
      <c r="F80" s="20">
        <f t="shared" si="15"/>
        <v>0</v>
      </c>
      <c r="G80" s="19"/>
      <c r="H80" s="19"/>
      <c r="I80" s="21"/>
      <c r="J80" s="21"/>
      <c r="K80" s="22"/>
      <c r="L80" s="23"/>
      <c r="M80" s="23"/>
      <c r="N80" s="24">
        <v>17080</v>
      </c>
      <c r="O80" s="25" t="e">
        <f t="shared" si="16"/>
        <v>#DIV/0!</v>
      </c>
      <c r="P80" s="26" t="e">
        <f t="shared" si="17"/>
        <v>#DIV/0!</v>
      </c>
      <c r="Q80" s="27" t="e">
        <f t="shared" si="18"/>
        <v>#DIV/0!</v>
      </c>
      <c r="R80" s="27" t="e">
        <f t="shared" si="19"/>
        <v>#DIV/0!</v>
      </c>
      <c r="S80" s="28"/>
    </row>
    <row r="81" spans="1:19" x14ac:dyDescent="0.3">
      <c r="A81" s="29"/>
      <c r="B81" s="18" t="s">
        <v>1697</v>
      </c>
      <c r="C81" s="19"/>
      <c r="D81" s="19"/>
      <c r="E81" s="20">
        <f t="shared" si="9"/>
        <v>0</v>
      </c>
      <c r="F81" s="20">
        <f t="shared" si="15"/>
        <v>0</v>
      </c>
      <c r="G81" s="19"/>
      <c r="H81" s="19"/>
      <c r="I81" s="21"/>
      <c r="J81" s="21"/>
      <c r="K81" s="22"/>
      <c r="L81" s="23"/>
      <c r="M81" s="23"/>
      <c r="N81" s="24">
        <v>5859</v>
      </c>
      <c r="O81" s="25" t="e">
        <f t="shared" si="16"/>
        <v>#DIV/0!</v>
      </c>
      <c r="P81" s="26" t="e">
        <f t="shared" si="17"/>
        <v>#DIV/0!</v>
      </c>
      <c r="Q81" s="27" t="e">
        <f t="shared" si="18"/>
        <v>#DIV/0!</v>
      </c>
      <c r="R81" s="27" t="e">
        <f t="shared" si="19"/>
        <v>#DIV/0!</v>
      </c>
      <c r="S81" s="28"/>
    </row>
    <row r="82" spans="1:19" x14ac:dyDescent="0.3">
      <c r="A82" s="29"/>
      <c r="B82" s="18" t="s">
        <v>88</v>
      </c>
      <c r="C82" s="19">
        <v>5</v>
      </c>
      <c r="D82" s="19">
        <v>10</v>
      </c>
      <c r="E82" s="20">
        <f t="shared" si="9"/>
        <v>50</v>
      </c>
      <c r="F82" s="20">
        <f t="shared" si="15"/>
        <v>600</v>
      </c>
      <c r="G82" s="19">
        <v>210</v>
      </c>
      <c r="H82" s="19">
        <v>390</v>
      </c>
      <c r="I82" s="21">
        <v>0.65</v>
      </c>
      <c r="J82" s="21">
        <v>0.95520000000000005</v>
      </c>
      <c r="K82" s="22">
        <v>23035</v>
      </c>
      <c r="L82" s="23">
        <v>24115</v>
      </c>
      <c r="M82" s="23">
        <v>0</v>
      </c>
      <c r="N82" s="24">
        <f>SUM(N79:N81)</f>
        <v>24426.15</v>
      </c>
      <c r="O82" s="25">
        <f t="shared" si="16"/>
        <v>488.52300000000002</v>
      </c>
      <c r="P82" s="26">
        <f t="shared" si="17"/>
        <v>92.14</v>
      </c>
      <c r="Q82" s="27">
        <f t="shared" si="18"/>
        <v>2.3035000000000001</v>
      </c>
      <c r="R82" s="27">
        <f t="shared" si="19"/>
        <v>2442.6150000000002</v>
      </c>
      <c r="S82" s="28"/>
    </row>
    <row r="83" spans="1:19" x14ac:dyDescent="0.3">
      <c r="A83" s="29">
        <v>17</v>
      </c>
      <c r="B83" s="18" t="s">
        <v>1697</v>
      </c>
      <c r="C83" s="19"/>
      <c r="D83" s="19"/>
      <c r="E83" s="20">
        <f t="shared" si="9"/>
        <v>0</v>
      </c>
      <c r="F83" s="20">
        <f t="shared" si="15"/>
        <v>0</v>
      </c>
      <c r="G83" s="19"/>
      <c r="H83" s="19"/>
      <c r="I83" s="21"/>
      <c r="J83" s="21"/>
      <c r="K83" s="22"/>
      <c r="L83" s="23"/>
      <c r="M83" s="23"/>
      <c r="N83" s="24">
        <v>15183</v>
      </c>
      <c r="O83" s="25" t="e">
        <f t="shared" si="16"/>
        <v>#DIV/0!</v>
      </c>
      <c r="P83" s="26" t="e">
        <f t="shared" si="17"/>
        <v>#DIV/0!</v>
      </c>
      <c r="Q83" s="27" t="e">
        <f t="shared" si="18"/>
        <v>#DIV/0!</v>
      </c>
      <c r="R83" s="27" t="e">
        <f t="shared" si="19"/>
        <v>#DIV/0!</v>
      </c>
      <c r="S83" s="28"/>
    </row>
    <row r="84" spans="1:19" x14ac:dyDescent="0.3">
      <c r="A84" s="29"/>
      <c r="B84" s="18" t="s">
        <v>1699</v>
      </c>
      <c r="C84" s="19"/>
      <c r="D84" s="19"/>
      <c r="E84" s="20">
        <f t="shared" si="9"/>
        <v>0</v>
      </c>
      <c r="F84" s="20">
        <f t="shared" si="15"/>
        <v>0</v>
      </c>
      <c r="G84" s="19"/>
      <c r="H84" s="19"/>
      <c r="I84" s="21"/>
      <c r="J84" s="21"/>
      <c r="K84" s="22"/>
      <c r="L84" s="23"/>
      <c r="M84" s="23"/>
      <c r="N84" s="24">
        <v>11801.08</v>
      </c>
      <c r="O84" s="25" t="e">
        <f t="shared" si="16"/>
        <v>#DIV/0!</v>
      </c>
      <c r="P84" s="26" t="e">
        <f t="shared" si="17"/>
        <v>#DIV/0!</v>
      </c>
      <c r="Q84" s="27" t="e">
        <f t="shared" si="18"/>
        <v>#DIV/0!</v>
      </c>
      <c r="R84" s="27" t="e">
        <f t="shared" si="19"/>
        <v>#DIV/0!</v>
      </c>
      <c r="S84" s="28"/>
    </row>
    <row r="85" spans="1:19" x14ac:dyDescent="0.3">
      <c r="A85" s="29"/>
      <c r="B85" s="18" t="s">
        <v>88</v>
      </c>
      <c r="C85" s="19">
        <v>5</v>
      </c>
      <c r="D85" s="19">
        <v>8</v>
      </c>
      <c r="E85" s="20">
        <f t="shared" si="9"/>
        <v>40</v>
      </c>
      <c r="F85" s="20">
        <f t="shared" si="15"/>
        <v>480</v>
      </c>
      <c r="G85" s="19">
        <v>70</v>
      </c>
      <c r="H85" s="19">
        <v>410</v>
      </c>
      <c r="I85" s="21">
        <v>0.85419999999999996</v>
      </c>
      <c r="J85" s="21">
        <v>0.95909999999999995</v>
      </c>
      <c r="K85" s="22">
        <v>25765</v>
      </c>
      <c r="L85" s="23">
        <v>26864</v>
      </c>
      <c r="M85" s="23">
        <v>22024</v>
      </c>
      <c r="N85" s="24">
        <f>SUM(N83:N84)</f>
        <v>26984.080000000002</v>
      </c>
      <c r="O85" s="25">
        <f t="shared" si="16"/>
        <v>674.60200000000009</v>
      </c>
      <c r="P85" s="26">
        <f t="shared" si="17"/>
        <v>128.82499999999999</v>
      </c>
      <c r="Q85" s="27">
        <f t="shared" si="18"/>
        <v>3.2206250000000001</v>
      </c>
      <c r="R85" s="27">
        <f t="shared" si="19"/>
        <v>3373.01</v>
      </c>
      <c r="S85" s="28"/>
    </row>
    <row r="86" spans="1:19" x14ac:dyDescent="0.3">
      <c r="A86" s="29" t="s">
        <v>1701</v>
      </c>
      <c r="B86" s="18" t="s">
        <v>1702</v>
      </c>
      <c r="C86" s="19"/>
      <c r="D86" s="19"/>
      <c r="E86" s="20">
        <f t="shared" si="9"/>
        <v>0</v>
      </c>
      <c r="F86" s="20">
        <f t="shared" si="15"/>
        <v>0</v>
      </c>
      <c r="G86" s="19"/>
      <c r="H86" s="19"/>
      <c r="I86" s="21"/>
      <c r="J86" s="21"/>
      <c r="K86" s="22"/>
      <c r="L86" s="23"/>
      <c r="M86" s="23"/>
      <c r="N86" s="24">
        <v>33997.18</v>
      </c>
      <c r="O86" s="25" t="e">
        <f t="shared" si="16"/>
        <v>#DIV/0!</v>
      </c>
      <c r="P86" s="26" t="e">
        <f t="shared" si="17"/>
        <v>#DIV/0!</v>
      </c>
      <c r="Q86" s="27" t="e">
        <f t="shared" si="18"/>
        <v>#DIV/0!</v>
      </c>
      <c r="R86" s="27" t="e">
        <f t="shared" si="19"/>
        <v>#DIV/0!</v>
      </c>
      <c r="S86" s="28"/>
    </row>
    <row r="87" spans="1:19" x14ac:dyDescent="0.3">
      <c r="A87" s="29"/>
      <c r="B87" s="18" t="s">
        <v>88</v>
      </c>
      <c r="C87" s="19">
        <v>4</v>
      </c>
      <c r="D87" s="19">
        <v>10</v>
      </c>
      <c r="E87" s="20">
        <f t="shared" si="9"/>
        <v>40</v>
      </c>
      <c r="F87" s="20">
        <f t="shared" si="15"/>
        <v>600</v>
      </c>
      <c r="G87" s="19">
        <v>110</v>
      </c>
      <c r="H87" s="19">
        <v>490</v>
      </c>
      <c r="I87" s="21">
        <v>0.81669999999999998</v>
      </c>
      <c r="J87" s="21">
        <v>0.96089999999999998</v>
      </c>
      <c r="K87" s="22">
        <v>34004</v>
      </c>
      <c r="L87" s="23">
        <v>35387</v>
      </c>
      <c r="M87" s="23">
        <v>0</v>
      </c>
      <c r="N87" s="24">
        <f>SUM(N86)</f>
        <v>33997.18</v>
      </c>
      <c r="O87" s="25">
        <f t="shared" si="16"/>
        <v>849.92949999999996</v>
      </c>
      <c r="P87" s="26">
        <f t="shared" si="17"/>
        <v>170.02</v>
      </c>
      <c r="Q87" s="27">
        <f t="shared" si="18"/>
        <v>3.4004000000000003</v>
      </c>
      <c r="R87" s="27">
        <f t="shared" si="19"/>
        <v>3399.7179999999998</v>
      </c>
      <c r="S87" s="28"/>
    </row>
    <row r="88" spans="1:19" x14ac:dyDescent="0.3">
      <c r="A88" s="29">
        <v>20</v>
      </c>
      <c r="B88" s="18" t="s">
        <v>1703</v>
      </c>
      <c r="C88" s="19"/>
      <c r="D88" s="19"/>
      <c r="E88" s="20">
        <f t="shared" si="9"/>
        <v>0</v>
      </c>
      <c r="F88" s="20">
        <f t="shared" si="15"/>
        <v>0</v>
      </c>
      <c r="G88" s="19"/>
      <c r="H88" s="19"/>
      <c r="I88" s="21"/>
      <c r="J88" s="21"/>
      <c r="K88" s="22"/>
      <c r="L88" s="23"/>
      <c r="M88" s="23"/>
      <c r="N88" s="24">
        <v>12136.05</v>
      </c>
      <c r="O88" s="25" t="e">
        <f t="shared" si="16"/>
        <v>#DIV/0!</v>
      </c>
      <c r="P88" s="26" t="e">
        <f t="shared" si="17"/>
        <v>#DIV/0!</v>
      </c>
      <c r="Q88" s="27" t="e">
        <f t="shared" si="18"/>
        <v>#DIV/0!</v>
      </c>
      <c r="R88" s="27" t="e">
        <f t="shared" si="19"/>
        <v>#DIV/0!</v>
      </c>
      <c r="S88" s="28"/>
    </row>
    <row r="89" spans="1:19" x14ac:dyDescent="0.3">
      <c r="A89" s="29"/>
      <c r="B89" s="18" t="s">
        <v>1704</v>
      </c>
      <c r="C89" s="19"/>
      <c r="D89" s="19"/>
      <c r="E89" s="20">
        <f t="shared" si="9"/>
        <v>0</v>
      </c>
      <c r="F89" s="20">
        <f t="shared" si="15"/>
        <v>0</v>
      </c>
      <c r="G89" s="19"/>
      <c r="H89" s="19"/>
      <c r="I89" s="21"/>
      <c r="J89" s="21"/>
      <c r="K89" s="22"/>
      <c r="L89" s="23"/>
      <c r="M89" s="23"/>
      <c r="N89" s="24">
        <v>4325.75</v>
      </c>
      <c r="O89" s="25" t="e">
        <f t="shared" si="16"/>
        <v>#DIV/0!</v>
      </c>
      <c r="P89" s="26" t="e">
        <f t="shared" si="17"/>
        <v>#DIV/0!</v>
      </c>
      <c r="Q89" s="27" t="e">
        <f t="shared" si="18"/>
        <v>#DIV/0!</v>
      </c>
      <c r="R89" s="27" t="e">
        <f t="shared" si="19"/>
        <v>#DIV/0!</v>
      </c>
      <c r="S89" s="28"/>
    </row>
    <row r="90" spans="1:19" x14ac:dyDescent="0.3">
      <c r="A90" s="29"/>
      <c r="B90" s="18" t="s">
        <v>88</v>
      </c>
      <c r="C90" s="19">
        <v>5</v>
      </c>
      <c r="D90" s="19">
        <v>8</v>
      </c>
      <c r="E90" s="20">
        <f t="shared" si="9"/>
        <v>40</v>
      </c>
      <c r="F90" s="20">
        <f t="shared" si="15"/>
        <v>480</v>
      </c>
      <c r="G90" s="19">
        <v>105</v>
      </c>
      <c r="H90" s="19">
        <v>375</v>
      </c>
      <c r="I90" s="21">
        <v>0.78129999999999999</v>
      </c>
      <c r="J90" s="21">
        <v>0.97989999999999999</v>
      </c>
      <c r="K90" s="22">
        <v>17283</v>
      </c>
      <c r="L90" s="23">
        <v>17637</v>
      </c>
      <c r="M90" s="23">
        <v>52187</v>
      </c>
      <c r="N90" s="24">
        <f>SUM(N88:N89)</f>
        <v>16461.8</v>
      </c>
      <c r="O90" s="25">
        <f>N90/E90</f>
        <v>411.54499999999996</v>
      </c>
      <c r="P90" s="26">
        <f>((K90*200000)/E90)/1000000</f>
        <v>86.415000000000006</v>
      </c>
      <c r="Q90" s="27">
        <f>(K90/D90)/1000</f>
        <v>2.1603750000000002</v>
      </c>
      <c r="R90" s="27">
        <f>N90/D90</f>
        <v>2057.7249999999999</v>
      </c>
      <c r="S90" s="28"/>
    </row>
    <row r="91" spans="1:19" x14ac:dyDescent="0.3">
      <c r="A91" s="29" t="s">
        <v>1709</v>
      </c>
      <c r="B91" s="18" t="s">
        <v>1710</v>
      </c>
      <c r="C91" s="19"/>
      <c r="D91" s="19"/>
      <c r="E91" s="20">
        <f t="shared" si="9"/>
        <v>0</v>
      </c>
      <c r="F91" s="20">
        <f t="shared" si="15"/>
        <v>0</v>
      </c>
      <c r="G91" s="19"/>
      <c r="H91" s="19"/>
      <c r="I91" s="21"/>
      <c r="J91" s="21"/>
      <c r="K91" s="22"/>
      <c r="L91" s="23"/>
      <c r="M91" s="23"/>
      <c r="N91" s="24">
        <v>28277.7</v>
      </c>
      <c r="O91" s="25" t="e">
        <f t="shared" ref="O91:O138" si="20">N91/E91</f>
        <v>#DIV/0!</v>
      </c>
      <c r="P91" s="26" t="e">
        <f t="shared" ref="P91:P138" si="21">((K91*200000)/E91)/1000000</f>
        <v>#DIV/0!</v>
      </c>
      <c r="Q91" s="27" t="e">
        <f t="shared" ref="Q91:Q138" si="22">(K91/D91)/1000</f>
        <v>#DIV/0!</v>
      </c>
      <c r="R91" s="27" t="e">
        <f t="shared" ref="R91:R138" si="23">N91/D91</f>
        <v>#DIV/0!</v>
      </c>
      <c r="S91" s="28"/>
    </row>
    <row r="92" spans="1:19" x14ac:dyDescent="0.3">
      <c r="A92" s="29"/>
      <c r="B92" s="18" t="s">
        <v>88</v>
      </c>
      <c r="C92" s="19">
        <v>4</v>
      </c>
      <c r="D92" s="19">
        <v>10</v>
      </c>
      <c r="E92" s="20">
        <f t="shared" si="9"/>
        <v>40</v>
      </c>
      <c r="F92" s="20">
        <f t="shared" si="15"/>
        <v>600</v>
      </c>
      <c r="G92" s="19">
        <v>130</v>
      </c>
      <c r="H92" s="19">
        <v>470</v>
      </c>
      <c r="I92" s="21">
        <v>0.7833</v>
      </c>
      <c r="J92" s="21">
        <v>0.96189999999999998</v>
      </c>
      <c r="K92" s="22">
        <v>22928</v>
      </c>
      <c r="L92" s="23">
        <v>23836</v>
      </c>
      <c r="M92" s="23">
        <v>0</v>
      </c>
      <c r="N92" s="24">
        <f>SUM(N91)</f>
        <v>28277.7</v>
      </c>
      <c r="O92" s="25">
        <f t="shared" si="20"/>
        <v>706.9425</v>
      </c>
      <c r="P92" s="26">
        <f t="shared" si="21"/>
        <v>114.64</v>
      </c>
      <c r="Q92" s="27">
        <f t="shared" si="22"/>
        <v>2.2928000000000002</v>
      </c>
      <c r="R92" s="27">
        <f t="shared" si="23"/>
        <v>2827.77</v>
      </c>
      <c r="S92" s="28"/>
    </row>
    <row r="93" spans="1:19" x14ac:dyDescent="0.3">
      <c r="A93" s="29">
        <v>21</v>
      </c>
      <c r="B93" s="18" t="s">
        <v>1713</v>
      </c>
      <c r="C93" s="19"/>
      <c r="D93" s="19"/>
      <c r="E93" s="20">
        <f t="shared" si="9"/>
        <v>0</v>
      </c>
      <c r="F93" s="20">
        <f t="shared" si="15"/>
        <v>0</v>
      </c>
      <c r="G93" s="19"/>
      <c r="H93" s="19"/>
      <c r="I93" s="21"/>
      <c r="J93" s="21"/>
      <c r="K93" s="22"/>
      <c r="L93" s="23"/>
      <c r="M93" s="23"/>
      <c r="N93" s="24">
        <v>1917.85</v>
      </c>
      <c r="O93" s="25" t="e">
        <f t="shared" si="20"/>
        <v>#DIV/0!</v>
      </c>
      <c r="P93" s="26" t="e">
        <f t="shared" si="21"/>
        <v>#DIV/0!</v>
      </c>
      <c r="Q93" s="27" t="e">
        <f t="shared" si="22"/>
        <v>#DIV/0!</v>
      </c>
      <c r="R93" s="27" t="e">
        <f t="shared" si="23"/>
        <v>#DIV/0!</v>
      </c>
      <c r="S93" s="28"/>
    </row>
    <row r="94" spans="1:19" x14ac:dyDescent="0.3">
      <c r="A94" s="29"/>
      <c r="B94" s="18" t="s">
        <v>1714</v>
      </c>
      <c r="C94" s="19"/>
      <c r="D94" s="19"/>
      <c r="E94" s="20">
        <f t="shared" si="9"/>
        <v>0</v>
      </c>
      <c r="F94" s="20">
        <f t="shared" si="15"/>
        <v>0</v>
      </c>
      <c r="G94" s="19"/>
      <c r="H94" s="19"/>
      <c r="I94" s="21"/>
      <c r="J94" s="21"/>
      <c r="K94" s="22"/>
      <c r="L94" s="23"/>
      <c r="M94" s="23"/>
      <c r="N94" s="24">
        <v>17631.25</v>
      </c>
      <c r="O94" s="25" t="e">
        <f t="shared" si="20"/>
        <v>#DIV/0!</v>
      </c>
      <c r="P94" s="26" t="e">
        <f t="shared" si="21"/>
        <v>#DIV/0!</v>
      </c>
      <c r="Q94" s="27" t="e">
        <f t="shared" si="22"/>
        <v>#DIV/0!</v>
      </c>
      <c r="R94" s="27" t="e">
        <f t="shared" si="23"/>
        <v>#DIV/0!</v>
      </c>
      <c r="S94" s="28"/>
    </row>
    <row r="95" spans="1:19" x14ac:dyDescent="0.3">
      <c r="A95" s="29"/>
      <c r="B95" s="18" t="s">
        <v>1715</v>
      </c>
      <c r="C95" s="19"/>
      <c r="D95" s="19"/>
      <c r="E95" s="20">
        <f t="shared" si="9"/>
        <v>0</v>
      </c>
      <c r="F95" s="20">
        <f t="shared" si="15"/>
        <v>0</v>
      </c>
      <c r="G95" s="19"/>
      <c r="H95" s="19"/>
      <c r="I95" s="21"/>
      <c r="J95" s="21"/>
      <c r="K95" s="22"/>
      <c r="L95" s="23"/>
      <c r="M95" s="23"/>
      <c r="N95" s="24">
        <v>8133.75</v>
      </c>
      <c r="O95" s="25" t="e">
        <f t="shared" si="20"/>
        <v>#DIV/0!</v>
      </c>
      <c r="P95" s="26" t="e">
        <f t="shared" si="21"/>
        <v>#DIV/0!</v>
      </c>
      <c r="Q95" s="27" t="e">
        <f t="shared" si="22"/>
        <v>#DIV/0!</v>
      </c>
      <c r="R95" s="27" t="e">
        <f t="shared" si="23"/>
        <v>#DIV/0!</v>
      </c>
      <c r="S95" s="28"/>
    </row>
    <row r="96" spans="1:19" x14ac:dyDescent="0.3">
      <c r="A96" s="29"/>
      <c r="B96" s="18" t="s">
        <v>88</v>
      </c>
      <c r="C96" s="19">
        <v>5</v>
      </c>
      <c r="D96" s="19">
        <v>8</v>
      </c>
      <c r="E96" s="20">
        <f t="shared" si="9"/>
        <v>40</v>
      </c>
      <c r="F96" s="20">
        <f t="shared" si="15"/>
        <v>480</v>
      </c>
      <c r="G96" s="19">
        <v>40</v>
      </c>
      <c r="H96" s="19">
        <v>440</v>
      </c>
      <c r="I96" s="21">
        <v>0.91669999999999996</v>
      </c>
      <c r="J96" s="21">
        <v>0.97909999999999997</v>
      </c>
      <c r="K96" s="22">
        <v>22446</v>
      </c>
      <c r="L96" s="23">
        <v>22924</v>
      </c>
      <c r="M96" s="23">
        <v>28664</v>
      </c>
      <c r="N96" s="24">
        <f>SUM(N93:N95)</f>
        <v>27682.85</v>
      </c>
      <c r="O96" s="25">
        <f t="shared" si="20"/>
        <v>692.07124999999996</v>
      </c>
      <c r="P96" s="26">
        <f t="shared" si="21"/>
        <v>112.23</v>
      </c>
      <c r="Q96" s="27">
        <f t="shared" si="22"/>
        <v>2.8057500000000002</v>
      </c>
      <c r="R96" s="27">
        <f t="shared" si="23"/>
        <v>3460.3562499999998</v>
      </c>
      <c r="S96" s="28"/>
    </row>
    <row r="97" spans="1:19" x14ac:dyDescent="0.3">
      <c r="A97" s="29" t="s">
        <v>1720</v>
      </c>
      <c r="B97" s="18" t="s">
        <v>1721</v>
      </c>
      <c r="C97" s="19"/>
      <c r="D97" s="19"/>
      <c r="E97" s="20">
        <f t="shared" si="9"/>
        <v>0</v>
      </c>
      <c r="F97" s="20">
        <f t="shared" si="15"/>
        <v>0</v>
      </c>
      <c r="G97" s="19"/>
      <c r="H97" s="19"/>
      <c r="I97" s="21"/>
      <c r="J97" s="21"/>
      <c r="K97" s="22"/>
      <c r="L97" s="23"/>
      <c r="M97" s="23"/>
      <c r="N97" s="24">
        <v>33689.25</v>
      </c>
      <c r="O97" s="25" t="e">
        <f t="shared" si="20"/>
        <v>#DIV/0!</v>
      </c>
      <c r="P97" s="26" t="e">
        <f t="shared" si="21"/>
        <v>#DIV/0!</v>
      </c>
      <c r="Q97" s="27" t="e">
        <f t="shared" si="22"/>
        <v>#DIV/0!</v>
      </c>
      <c r="R97" s="27" t="e">
        <f t="shared" si="23"/>
        <v>#DIV/0!</v>
      </c>
      <c r="S97" s="28"/>
    </row>
    <row r="98" spans="1:19" x14ac:dyDescent="0.3">
      <c r="A98" s="29"/>
      <c r="B98" s="18" t="s">
        <v>88</v>
      </c>
      <c r="C98" s="19">
        <v>4</v>
      </c>
      <c r="D98" s="19">
        <v>10</v>
      </c>
      <c r="E98" s="20">
        <f t="shared" si="9"/>
        <v>40</v>
      </c>
      <c r="F98" s="20">
        <f t="shared" si="15"/>
        <v>600</v>
      </c>
      <c r="G98" s="19">
        <v>50</v>
      </c>
      <c r="H98" s="19">
        <v>550</v>
      </c>
      <c r="I98" s="21">
        <v>0.91669999999999996</v>
      </c>
      <c r="J98" s="21">
        <v>0.96640000000000004</v>
      </c>
      <c r="K98" s="22">
        <v>27316</v>
      </c>
      <c r="L98" s="23">
        <v>28265</v>
      </c>
      <c r="M98" s="23">
        <v>0</v>
      </c>
      <c r="N98" s="24">
        <f>SUM(N97)</f>
        <v>33689.25</v>
      </c>
      <c r="O98" s="25">
        <f t="shared" si="20"/>
        <v>842.23125000000005</v>
      </c>
      <c r="P98" s="26">
        <f t="shared" si="21"/>
        <v>136.58000000000001</v>
      </c>
      <c r="Q98" s="27">
        <f t="shared" si="22"/>
        <v>2.7315999999999998</v>
      </c>
      <c r="R98" s="27">
        <f t="shared" si="23"/>
        <v>3368.9250000000002</v>
      </c>
      <c r="S98" s="28"/>
    </row>
    <row r="99" spans="1:19" x14ac:dyDescent="0.3">
      <c r="A99" s="29">
        <v>22</v>
      </c>
      <c r="B99" s="18" t="s">
        <v>1725</v>
      </c>
      <c r="C99" s="19"/>
      <c r="D99" s="19"/>
      <c r="E99" s="20">
        <f t="shared" si="9"/>
        <v>0</v>
      </c>
      <c r="F99" s="20">
        <f t="shared" si="15"/>
        <v>0</v>
      </c>
      <c r="G99" s="19"/>
      <c r="H99" s="19"/>
      <c r="I99" s="21"/>
      <c r="J99" s="21"/>
      <c r="K99" s="22"/>
      <c r="L99" s="23"/>
      <c r="M99" s="23"/>
      <c r="N99" s="24">
        <v>2335.5</v>
      </c>
      <c r="O99" s="25" t="e">
        <f t="shared" si="20"/>
        <v>#DIV/0!</v>
      </c>
      <c r="P99" s="26" t="e">
        <f t="shared" si="21"/>
        <v>#DIV/0!</v>
      </c>
      <c r="Q99" s="27" t="e">
        <f t="shared" si="22"/>
        <v>#DIV/0!</v>
      </c>
      <c r="R99" s="27" t="e">
        <f t="shared" si="23"/>
        <v>#DIV/0!</v>
      </c>
      <c r="S99" s="28"/>
    </row>
    <row r="100" spans="1:19" x14ac:dyDescent="0.3">
      <c r="A100" s="29"/>
      <c r="B100" s="18" t="s">
        <v>1726</v>
      </c>
      <c r="C100" s="19"/>
      <c r="D100" s="19"/>
      <c r="E100" s="20">
        <f t="shared" si="9"/>
        <v>0</v>
      </c>
      <c r="F100" s="20">
        <f t="shared" si="15"/>
        <v>0</v>
      </c>
      <c r="G100" s="19"/>
      <c r="H100" s="19"/>
      <c r="I100" s="21"/>
      <c r="J100" s="21"/>
      <c r="K100" s="22"/>
      <c r="L100" s="23"/>
      <c r="M100" s="23"/>
      <c r="N100" s="24">
        <v>19136</v>
      </c>
      <c r="O100" s="25" t="e">
        <f t="shared" si="20"/>
        <v>#DIV/0!</v>
      </c>
      <c r="P100" s="26" t="e">
        <f t="shared" si="21"/>
        <v>#DIV/0!</v>
      </c>
      <c r="Q100" s="27" t="e">
        <f t="shared" si="22"/>
        <v>#DIV/0!</v>
      </c>
      <c r="R100" s="27" t="e">
        <f t="shared" si="23"/>
        <v>#DIV/0!</v>
      </c>
      <c r="S100" s="28"/>
    </row>
    <row r="101" spans="1:19" x14ac:dyDescent="0.3">
      <c r="A101" s="29"/>
      <c r="B101" s="18" t="s">
        <v>1683</v>
      </c>
      <c r="C101" s="19">
        <v>5</v>
      </c>
      <c r="D101" s="19">
        <v>8</v>
      </c>
      <c r="E101" s="20">
        <f t="shared" si="9"/>
        <v>40</v>
      </c>
      <c r="F101" s="20">
        <f t="shared" si="15"/>
        <v>480</v>
      </c>
      <c r="G101" s="19">
        <v>140</v>
      </c>
      <c r="H101" s="19">
        <v>340</v>
      </c>
      <c r="I101" s="21">
        <v>0.70830000000000004</v>
      </c>
      <c r="J101" s="21">
        <v>0.92869999999999997</v>
      </c>
      <c r="K101" s="22">
        <v>21977</v>
      </c>
      <c r="L101" s="23">
        <v>23665</v>
      </c>
      <c r="M101" s="23">
        <v>57934</v>
      </c>
      <c r="N101" s="24">
        <f>SUM(N99:N100)</f>
        <v>21471.5</v>
      </c>
      <c r="O101" s="25">
        <f t="shared" si="20"/>
        <v>536.78750000000002</v>
      </c>
      <c r="P101" s="26">
        <f t="shared" si="21"/>
        <v>109.88500000000001</v>
      </c>
      <c r="Q101" s="27">
        <f t="shared" si="22"/>
        <v>2.747125</v>
      </c>
      <c r="R101" s="27">
        <f t="shared" si="23"/>
        <v>2683.9375</v>
      </c>
      <c r="S101" s="28"/>
    </row>
    <row r="102" spans="1:19" x14ac:dyDescent="0.3">
      <c r="A102" s="29" t="s">
        <v>1728</v>
      </c>
      <c r="B102" s="18" t="s">
        <v>1729</v>
      </c>
      <c r="C102" s="19"/>
      <c r="D102" s="19"/>
      <c r="E102" s="20">
        <f t="shared" si="9"/>
        <v>0</v>
      </c>
      <c r="F102" s="20">
        <f t="shared" si="15"/>
        <v>0</v>
      </c>
      <c r="G102" s="19"/>
      <c r="H102" s="19"/>
      <c r="I102" s="21"/>
      <c r="J102" s="21"/>
      <c r="K102" s="22"/>
      <c r="L102" s="23"/>
      <c r="M102" s="23"/>
      <c r="N102" s="24">
        <v>32740.5</v>
      </c>
      <c r="O102" s="25" t="e">
        <f t="shared" si="20"/>
        <v>#DIV/0!</v>
      </c>
      <c r="P102" s="26" t="e">
        <f t="shared" si="21"/>
        <v>#DIV/0!</v>
      </c>
      <c r="Q102" s="27" t="e">
        <f t="shared" si="22"/>
        <v>#DIV/0!</v>
      </c>
      <c r="R102" s="27" t="e">
        <f t="shared" si="23"/>
        <v>#DIV/0!</v>
      </c>
      <c r="S102" s="28"/>
    </row>
    <row r="103" spans="1:19" x14ac:dyDescent="0.3">
      <c r="A103" s="29"/>
      <c r="B103" s="18" t="s">
        <v>146</v>
      </c>
      <c r="C103" s="19">
        <v>4</v>
      </c>
      <c r="D103" s="19">
        <v>10</v>
      </c>
      <c r="E103" s="20">
        <f t="shared" si="9"/>
        <v>40</v>
      </c>
      <c r="F103" s="20">
        <f t="shared" si="15"/>
        <v>600</v>
      </c>
      <c r="G103" s="19">
        <v>80</v>
      </c>
      <c r="H103" s="19">
        <v>520</v>
      </c>
      <c r="I103" s="21">
        <v>0.86670000000000003</v>
      </c>
      <c r="J103" s="21">
        <v>0.92649999999999999</v>
      </c>
      <c r="K103" s="22">
        <v>34362</v>
      </c>
      <c r="L103" s="23">
        <v>37090</v>
      </c>
      <c r="M103" s="23">
        <v>0</v>
      </c>
      <c r="N103" s="24">
        <f>SUM(N102)</f>
        <v>32740.5</v>
      </c>
      <c r="O103" s="25">
        <f t="shared" si="20"/>
        <v>818.51250000000005</v>
      </c>
      <c r="P103" s="26">
        <f t="shared" si="21"/>
        <v>171.81</v>
      </c>
      <c r="Q103" s="27">
        <f t="shared" si="22"/>
        <v>3.4361999999999999</v>
      </c>
      <c r="R103" s="27">
        <f t="shared" si="23"/>
        <v>3274.05</v>
      </c>
      <c r="S103" s="28"/>
    </row>
    <row r="104" spans="1:19" x14ac:dyDescent="0.3">
      <c r="A104" s="29">
        <v>23</v>
      </c>
      <c r="B104" s="18" t="s">
        <v>1732</v>
      </c>
      <c r="C104" s="19"/>
      <c r="D104" s="19"/>
      <c r="E104" s="20">
        <f t="shared" si="9"/>
        <v>0</v>
      </c>
      <c r="F104" s="20">
        <f t="shared" si="15"/>
        <v>0</v>
      </c>
      <c r="G104" s="19"/>
      <c r="H104" s="19"/>
      <c r="I104" s="21"/>
      <c r="J104" s="21"/>
      <c r="K104" s="22"/>
      <c r="L104" s="23"/>
      <c r="M104" s="23"/>
      <c r="N104" s="24">
        <v>25616.5</v>
      </c>
      <c r="O104" s="25" t="e">
        <f t="shared" si="20"/>
        <v>#DIV/0!</v>
      </c>
      <c r="P104" s="26" t="e">
        <f t="shared" si="21"/>
        <v>#DIV/0!</v>
      </c>
      <c r="Q104" s="27" t="e">
        <f t="shared" si="22"/>
        <v>#DIV/0!</v>
      </c>
      <c r="R104" s="27" t="e">
        <f t="shared" si="23"/>
        <v>#DIV/0!</v>
      </c>
      <c r="S104" s="28"/>
    </row>
    <row r="105" spans="1:19" x14ac:dyDescent="0.3">
      <c r="A105" s="29"/>
      <c r="B105" s="18" t="s">
        <v>146</v>
      </c>
      <c r="C105" s="19">
        <v>5</v>
      </c>
      <c r="D105" s="19">
        <v>8</v>
      </c>
      <c r="E105" s="20">
        <f t="shared" si="9"/>
        <v>40</v>
      </c>
      <c r="F105" s="20">
        <f t="shared" si="15"/>
        <v>480</v>
      </c>
      <c r="G105" s="19">
        <v>80</v>
      </c>
      <c r="H105" s="19">
        <v>400</v>
      </c>
      <c r="I105" s="21">
        <v>0.83330000000000004</v>
      </c>
      <c r="J105" s="21">
        <v>0.9335</v>
      </c>
      <c r="K105" s="22">
        <v>26885</v>
      </c>
      <c r="L105" s="23">
        <v>28800</v>
      </c>
      <c r="M105" s="23">
        <v>17000</v>
      </c>
      <c r="N105" s="24">
        <f>SUM(N104)</f>
        <v>25616.5</v>
      </c>
      <c r="O105" s="25">
        <f t="shared" si="20"/>
        <v>640.41250000000002</v>
      </c>
      <c r="P105" s="26">
        <f t="shared" si="21"/>
        <v>134.42500000000001</v>
      </c>
      <c r="Q105" s="27">
        <f t="shared" si="22"/>
        <v>3.3606250000000002</v>
      </c>
      <c r="R105" s="27">
        <f t="shared" si="23"/>
        <v>3202.0625</v>
      </c>
      <c r="S105" s="28"/>
    </row>
    <row r="106" spans="1:19" x14ac:dyDescent="0.3">
      <c r="A106" s="29" t="s">
        <v>1735</v>
      </c>
      <c r="B106" s="18" t="s">
        <v>1736</v>
      </c>
      <c r="C106" s="19"/>
      <c r="D106" s="19"/>
      <c r="E106" s="20">
        <f t="shared" si="9"/>
        <v>0</v>
      </c>
      <c r="F106" s="20">
        <f t="shared" si="15"/>
        <v>0</v>
      </c>
      <c r="G106" s="19"/>
      <c r="H106" s="19"/>
      <c r="I106" s="21"/>
      <c r="J106" s="21"/>
      <c r="K106" s="22"/>
      <c r="L106" s="23"/>
      <c r="M106" s="23"/>
      <c r="N106" s="24">
        <v>15969.8</v>
      </c>
      <c r="O106" s="25" t="e">
        <f t="shared" si="20"/>
        <v>#DIV/0!</v>
      </c>
      <c r="P106" s="26" t="e">
        <f t="shared" si="21"/>
        <v>#DIV/0!</v>
      </c>
      <c r="Q106" s="27" t="e">
        <f t="shared" si="22"/>
        <v>#DIV/0!</v>
      </c>
      <c r="R106" s="27" t="e">
        <f t="shared" si="23"/>
        <v>#DIV/0!</v>
      </c>
      <c r="S106" s="28"/>
    </row>
    <row r="107" spans="1:19" x14ac:dyDescent="0.3">
      <c r="A107" s="29"/>
      <c r="B107" s="18" t="s">
        <v>1737</v>
      </c>
      <c r="C107" s="19"/>
      <c r="D107" s="19"/>
      <c r="E107" s="20">
        <f t="shared" si="9"/>
        <v>0</v>
      </c>
      <c r="F107" s="20">
        <f t="shared" si="15"/>
        <v>0</v>
      </c>
      <c r="G107" s="19"/>
      <c r="H107" s="19"/>
      <c r="I107" s="21"/>
      <c r="J107" s="21"/>
      <c r="K107" s="22"/>
      <c r="L107" s="23"/>
      <c r="M107" s="23"/>
      <c r="N107" s="24">
        <v>7308</v>
      </c>
      <c r="O107" s="25" t="e">
        <f t="shared" si="20"/>
        <v>#DIV/0!</v>
      </c>
      <c r="P107" s="26" t="e">
        <f t="shared" si="21"/>
        <v>#DIV/0!</v>
      </c>
      <c r="Q107" s="27" t="e">
        <f t="shared" si="22"/>
        <v>#DIV/0!</v>
      </c>
      <c r="R107" s="27" t="e">
        <f t="shared" si="23"/>
        <v>#DIV/0!</v>
      </c>
      <c r="S107" s="28"/>
    </row>
    <row r="108" spans="1:19" x14ac:dyDescent="0.3">
      <c r="A108" s="29"/>
      <c r="B108" s="18" t="s">
        <v>1738</v>
      </c>
      <c r="C108" s="19">
        <v>4</v>
      </c>
      <c r="D108" s="19">
        <v>10</v>
      </c>
      <c r="E108" s="20">
        <f t="shared" si="9"/>
        <v>40</v>
      </c>
      <c r="F108" s="20">
        <f t="shared" si="15"/>
        <v>600</v>
      </c>
      <c r="G108" s="19">
        <v>190</v>
      </c>
      <c r="H108" s="19">
        <v>410</v>
      </c>
      <c r="I108" s="21">
        <v>0.68330000000000002</v>
      </c>
      <c r="J108" s="21">
        <v>0.9466</v>
      </c>
      <c r="K108" s="22">
        <v>17492</v>
      </c>
      <c r="L108" s="23">
        <v>18478</v>
      </c>
      <c r="M108" s="23">
        <v>0</v>
      </c>
      <c r="N108" s="24">
        <f>SUM(N106:N107)</f>
        <v>23277.8</v>
      </c>
      <c r="O108" s="25">
        <f t="shared" si="20"/>
        <v>581.94499999999994</v>
      </c>
      <c r="P108" s="26">
        <f t="shared" si="21"/>
        <v>87.46</v>
      </c>
      <c r="Q108" s="27">
        <f t="shared" si="22"/>
        <v>1.7492000000000001</v>
      </c>
      <c r="R108" s="27">
        <f t="shared" si="23"/>
        <v>2327.7799999999997</v>
      </c>
      <c r="S108" s="28"/>
    </row>
    <row r="109" spans="1:19" x14ac:dyDescent="0.3">
      <c r="A109" s="29">
        <v>24</v>
      </c>
      <c r="B109" s="18" t="s">
        <v>1741</v>
      </c>
      <c r="C109" s="19"/>
      <c r="D109" s="19"/>
      <c r="E109" s="20">
        <f t="shared" si="9"/>
        <v>0</v>
      </c>
      <c r="F109" s="20">
        <f t="shared" si="15"/>
        <v>0</v>
      </c>
      <c r="G109" s="19"/>
      <c r="H109" s="19"/>
      <c r="I109" s="21"/>
      <c r="J109" s="21"/>
      <c r="K109" s="22"/>
      <c r="L109" s="23"/>
      <c r="M109" s="23"/>
      <c r="N109" s="24">
        <v>13176</v>
      </c>
      <c r="O109" s="25" t="e">
        <f t="shared" si="20"/>
        <v>#DIV/0!</v>
      </c>
      <c r="P109" s="26" t="e">
        <f t="shared" si="21"/>
        <v>#DIV/0!</v>
      </c>
      <c r="Q109" s="27" t="e">
        <f t="shared" si="22"/>
        <v>#DIV/0!</v>
      </c>
      <c r="R109" s="27" t="e">
        <f t="shared" si="23"/>
        <v>#DIV/0!</v>
      </c>
      <c r="S109" s="28"/>
    </row>
    <row r="110" spans="1:19" x14ac:dyDescent="0.3">
      <c r="A110" s="29"/>
      <c r="B110" s="18" t="s">
        <v>1742</v>
      </c>
      <c r="C110" s="19"/>
      <c r="D110" s="19"/>
      <c r="E110" s="20">
        <f t="shared" si="9"/>
        <v>0</v>
      </c>
      <c r="F110" s="20">
        <f t="shared" si="15"/>
        <v>0</v>
      </c>
      <c r="G110" s="19"/>
      <c r="H110" s="19"/>
      <c r="I110" s="21"/>
      <c r="J110" s="21"/>
      <c r="K110" s="22"/>
      <c r="L110" s="23"/>
      <c r="M110" s="23"/>
      <c r="N110" s="24">
        <v>10811.2</v>
      </c>
      <c r="O110" s="25" t="e">
        <f t="shared" si="20"/>
        <v>#DIV/0!</v>
      </c>
      <c r="P110" s="26" t="e">
        <f t="shared" si="21"/>
        <v>#DIV/0!</v>
      </c>
      <c r="Q110" s="27" t="e">
        <f t="shared" si="22"/>
        <v>#DIV/0!</v>
      </c>
      <c r="R110" s="27" t="e">
        <f t="shared" si="23"/>
        <v>#DIV/0!</v>
      </c>
      <c r="S110" s="28"/>
    </row>
    <row r="111" spans="1:19" x14ac:dyDescent="0.3">
      <c r="A111" s="29"/>
      <c r="B111" s="18" t="s">
        <v>146</v>
      </c>
      <c r="C111" s="19">
        <v>5</v>
      </c>
      <c r="D111" s="19">
        <v>8</v>
      </c>
      <c r="E111" s="20">
        <f t="shared" si="9"/>
        <v>40</v>
      </c>
      <c r="F111" s="20">
        <f t="shared" si="15"/>
        <v>480</v>
      </c>
      <c r="G111" s="19">
        <v>60</v>
      </c>
      <c r="H111" s="19">
        <v>420</v>
      </c>
      <c r="I111" s="21">
        <v>0.875</v>
      </c>
      <c r="J111" s="21">
        <v>0.95979999999999999</v>
      </c>
      <c r="K111" s="22">
        <v>20475</v>
      </c>
      <c r="L111" s="23">
        <v>21332</v>
      </c>
      <c r="M111" s="23">
        <v>68022</v>
      </c>
      <c r="N111" s="24">
        <f>SUM(N109:N110)</f>
        <v>23987.200000000001</v>
      </c>
      <c r="O111" s="25">
        <f t="shared" si="20"/>
        <v>599.68000000000006</v>
      </c>
      <c r="P111" s="26">
        <f t="shared" si="21"/>
        <v>102.375</v>
      </c>
      <c r="Q111" s="27">
        <f t="shared" si="22"/>
        <v>2.5593750000000002</v>
      </c>
      <c r="R111" s="27">
        <f t="shared" si="23"/>
        <v>2998.4</v>
      </c>
      <c r="S111" s="28"/>
    </row>
    <row r="112" spans="1:19" x14ac:dyDescent="0.3">
      <c r="A112" s="29" t="s">
        <v>1743</v>
      </c>
      <c r="B112" s="18" t="s">
        <v>1744</v>
      </c>
      <c r="C112" s="19"/>
      <c r="D112" s="19"/>
      <c r="E112" s="20">
        <f t="shared" si="9"/>
        <v>0</v>
      </c>
      <c r="F112" s="20">
        <f t="shared" si="15"/>
        <v>0</v>
      </c>
      <c r="G112" s="19"/>
      <c r="H112" s="19"/>
      <c r="I112" s="21"/>
      <c r="J112" s="21"/>
      <c r="K112" s="22"/>
      <c r="L112" s="23"/>
      <c r="M112" s="23"/>
      <c r="N112" s="24">
        <v>31697</v>
      </c>
      <c r="O112" s="25" t="e">
        <f t="shared" si="20"/>
        <v>#DIV/0!</v>
      </c>
      <c r="P112" s="26" t="e">
        <f t="shared" si="21"/>
        <v>#DIV/0!</v>
      </c>
      <c r="Q112" s="27" t="e">
        <f t="shared" si="22"/>
        <v>#DIV/0!</v>
      </c>
      <c r="R112" s="27" t="e">
        <f t="shared" si="23"/>
        <v>#DIV/0!</v>
      </c>
      <c r="S112" s="28"/>
    </row>
    <row r="113" spans="1:19" x14ac:dyDescent="0.3">
      <c r="A113" s="29"/>
      <c r="B113" s="18" t="s">
        <v>1738</v>
      </c>
      <c r="C113" s="19">
        <v>4</v>
      </c>
      <c r="D113" s="19">
        <v>10</v>
      </c>
      <c r="E113" s="20">
        <f t="shared" si="9"/>
        <v>40</v>
      </c>
      <c r="F113" s="20">
        <f t="shared" si="15"/>
        <v>600</v>
      </c>
      <c r="G113" s="19">
        <v>50</v>
      </c>
      <c r="H113" s="19">
        <v>550</v>
      </c>
      <c r="I113" s="21">
        <v>0.91669999999999996</v>
      </c>
      <c r="J113" s="21">
        <v>0.94720000000000004</v>
      </c>
      <c r="K113" s="22">
        <v>28022</v>
      </c>
      <c r="L113" s="23">
        <v>29584</v>
      </c>
      <c r="M113" s="23">
        <v>0</v>
      </c>
      <c r="N113" s="24">
        <f>SUM(N112)</f>
        <v>31697</v>
      </c>
      <c r="O113" s="25">
        <f t="shared" si="20"/>
        <v>792.42499999999995</v>
      </c>
      <c r="P113" s="26">
        <f t="shared" si="21"/>
        <v>140.11000000000001</v>
      </c>
      <c r="Q113" s="27">
        <f t="shared" si="22"/>
        <v>2.8022</v>
      </c>
      <c r="R113" s="27">
        <f t="shared" si="23"/>
        <v>3169.7</v>
      </c>
      <c r="S113" s="28"/>
    </row>
    <row r="114" spans="1:19" x14ac:dyDescent="0.3">
      <c r="A114" s="29">
        <v>27</v>
      </c>
      <c r="B114" s="18" t="s">
        <v>1748</v>
      </c>
      <c r="C114" s="19"/>
      <c r="D114" s="19"/>
      <c r="E114" s="20">
        <f t="shared" si="9"/>
        <v>0</v>
      </c>
      <c r="F114" s="20">
        <f t="shared" si="15"/>
        <v>0</v>
      </c>
      <c r="G114" s="19"/>
      <c r="H114" s="19"/>
      <c r="I114" s="21"/>
      <c r="J114" s="21"/>
      <c r="K114" s="22"/>
      <c r="L114" s="23"/>
      <c r="M114" s="23"/>
      <c r="N114" s="24">
        <v>25090.799999999999</v>
      </c>
      <c r="O114" s="25" t="e">
        <f t="shared" si="20"/>
        <v>#DIV/0!</v>
      </c>
      <c r="P114" s="26" t="e">
        <f t="shared" si="21"/>
        <v>#DIV/0!</v>
      </c>
      <c r="Q114" s="27" t="e">
        <f t="shared" si="22"/>
        <v>#DIV/0!</v>
      </c>
      <c r="R114" s="27" t="e">
        <f t="shared" si="23"/>
        <v>#DIV/0!</v>
      </c>
      <c r="S114" s="28"/>
    </row>
    <row r="115" spans="1:19" x14ac:dyDescent="0.3">
      <c r="A115" s="29"/>
      <c r="B115" s="18" t="s">
        <v>146</v>
      </c>
      <c r="C115" s="19">
        <v>5</v>
      </c>
      <c r="D115" s="19">
        <v>8</v>
      </c>
      <c r="E115" s="20">
        <f t="shared" si="9"/>
        <v>40</v>
      </c>
      <c r="F115" s="20">
        <f t="shared" si="15"/>
        <v>480</v>
      </c>
      <c r="G115" s="19">
        <v>50</v>
      </c>
      <c r="H115" s="19">
        <v>430</v>
      </c>
      <c r="I115" s="21">
        <v>0.89580000000000004</v>
      </c>
      <c r="J115" s="21">
        <v>0.94689999999999996</v>
      </c>
      <c r="K115" s="22">
        <v>22182</v>
      </c>
      <c r="L115" s="23">
        <v>23426</v>
      </c>
      <c r="M115" s="23">
        <v>59107</v>
      </c>
      <c r="N115" s="24">
        <f>SUM(N114)</f>
        <v>25090.799999999999</v>
      </c>
      <c r="O115" s="25">
        <f t="shared" si="20"/>
        <v>627.27</v>
      </c>
      <c r="P115" s="26">
        <f t="shared" si="21"/>
        <v>110.91</v>
      </c>
      <c r="Q115" s="27">
        <f t="shared" si="22"/>
        <v>2.7727499999999998</v>
      </c>
      <c r="R115" s="27">
        <f t="shared" si="23"/>
        <v>3136.35</v>
      </c>
      <c r="S115" s="28"/>
    </row>
    <row r="116" spans="1:19" x14ac:dyDescent="0.3">
      <c r="A116" s="29" t="s">
        <v>1750</v>
      </c>
      <c r="B116" s="18" t="s">
        <v>1751</v>
      </c>
      <c r="C116" s="19"/>
      <c r="D116" s="19"/>
      <c r="E116" s="20">
        <f t="shared" si="9"/>
        <v>0</v>
      </c>
      <c r="F116" s="20">
        <f t="shared" si="15"/>
        <v>0</v>
      </c>
      <c r="G116" s="19"/>
      <c r="H116" s="19"/>
      <c r="I116" s="21"/>
      <c r="J116" s="21"/>
      <c r="K116" s="22"/>
      <c r="L116" s="23"/>
      <c r="M116" s="23"/>
      <c r="N116" s="24">
        <v>17110</v>
      </c>
      <c r="O116" s="25" t="e">
        <f t="shared" si="20"/>
        <v>#DIV/0!</v>
      </c>
      <c r="P116" s="26" t="e">
        <f t="shared" si="21"/>
        <v>#DIV/0!</v>
      </c>
      <c r="Q116" s="27" t="e">
        <f t="shared" si="22"/>
        <v>#DIV/0!</v>
      </c>
      <c r="R116" s="27" t="e">
        <f t="shared" si="23"/>
        <v>#DIV/0!</v>
      </c>
      <c r="S116" s="28"/>
    </row>
    <row r="117" spans="1:19" x14ac:dyDescent="0.3">
      <c r="A117" s="29"/>
      <c r="B117" s="18" t="s">
        <v>1752</v>
      </c>
      <c r="C117" s="19"/>
      <c r="D117" s="19"/>
      <c r="E117" s="20">
        <f t="shared" si="9"/>
        <v>0</v>
      </c>
      <c r="F117" s="20">
        <f t="shared" si="15"/>
        <v>0</v>
      </c>
      <c r="G117" s="19"/>
      <c r="H117" s="19"/>
      <c r="I117" s="21"/>
      <c r="J117" s="21"/>
      <c r="K117" s="22"/>
      <c r="L117" s="23"/>
      <c r="M117" s="23"/>
      <c r="N117" s="24">
        <v>6640.2</v>
      </c>
      <c r="O117" s="25" t="e">
        <f t="shared" si="20"/>
        <v>#DIV/0!</v>
      </c>
      <c r="P117" s="26" t="e">
        <f t="shared" si="21"/>
        <v>#DIV/0!</v>
      </c>
      <c r="Q117" s="27" t="e">
        <f t="shared" si="22"/>
        <v>#DIV/0!</v>
      </c>
      <c r="R117" s="27" t="e">
        <f t="shared" si="23"/>
        <v>#DIV/0!</v>
      </c>
      <c r="S117" s="28"/>
    </row>
    <row r="118" spans="1:19" x14ac:dyDescent="0.3">
      <c r="A118" s="29"/>
      <c r="B118" s="18" t="s">
        <v>1753</v>
      </c>
      <c r="C118" s="19"/>
      <c r="D118" s="19"/>
      <c r="E118" s="20">
        <f t="shared" si="9"/>
        <v>0</v>
      </c>
      <c r="F118" s="20">
        <f t="shared" si="15"/>
        <v>0</v>
      </c>
      <c r="G118" s="19"/>
      <c r="H118" s="19"/>
      <c r="I118" s="21"/>
      <c r="J118" s="21"/>
      <c r="K118" s="22"/>
      <c r="L118" s="23"/>
      <c r="M118" s="23"/>
      <c r="N118" s="24">
        <v>4231.5</v>
      </c>
      <c r="O118" s="25" t="e">
        <f t="shared" si="20"/>
        <v>#DIV/0!</v>
      </c>
      <c r="P118" s="26" t="e">
        <f t="shared" si="21"/>
        <v>#DIV/0!</v>
      </c>
      <c r="Q118" s="27" t="e">
        <f t="shared" si="22"/>
        <v>#DIV/0!</v>
      </c>
      <c r="R118" s="27" t="e">
        <f t="shared" si="23"/>
        <v>#DIV/0!</v>
      </c>
      <c r="S118" s="28"/>
    </row>
    <row r="119" spans="1:19" x14ac:dyDescent="0.3">
      <c r="A119" s="29"/>
      <c r="B119" s="18" t="s">
        <v>63</v>
      </c>
      <c r="C119" s="19">
        <v>4</v>
      </c>
      <c r="D119" s="19">
        <v>10</v>
      </c>
      <c r="E119" s="20">
        <f t="shared" si="9"/>
        <v>40</v>
      </c>
      <c r="F119" s="20">
        <f t="shared" si="15"/>
        <v>600</v>
      </c>
      <c r="G119" s="19">
        <v>90</v>
      </c>
      <c r="H119" s="19">
        <v>510</v>
      </c>
      <c r="I119" s="21">
        <v>0.85</v>
      </c>
      <c r="J119" s="21">
        <v>0.95369999999999999</v>
      </c>
      <c r="K119" s="22">
        <v>28810</v>
      </c>
      <c r="L119" s="23">
        <v>30208</v>
      </c>
      <c r="M119" s="23">
        <v>0</v>
      </c>
      <c r="N119" s="24">
        <f>SUM(N116:N118)</f>
        <v>27981.7</v>
      </c>
      <c r="O119" s="25">
        <f t="shared" si="20"/>
        <v>699.54250000000002</v>
      </c>
      <c r="P119" s="26">
        <f t="shared" si="21"/>
        <v>144.05000000000001</v>
      </c>
      <c r="Q119" s="27">
        <f t="shared" si="22"/>
        <v>2.8809999999999998</v>
      </c>
      <c r="R119" s="27">
        <f t="shared" si="23"/>
        <v>2798.17</v>
      </c>
      <c r="S119" s="28"/>
    </row>
    <row r="120" spans="1:19" x14ac:dyDescent="0.3">
      <c r="A120" s="29">
        <v>28</v>
      </c>
      <c r="B120" s="18" t="s">
        <v>1757</v>
      </c>
      <c r="C120" s="19"/>
      <c r="D120" s="19"/>
      <c r="E120" s="20">
        <f t="shared" si="9"/>
        <v>0</v>
      </c>
      <c r="F120" s="20">
        <f t="shared" si="15"/>
        <v>0</v>
      </c>
      <c r="G120" s="19"/>
      <c r="H120" s="19"/>
      <c r="I120" s="21"/>
      <c r="J120" s="21"/>
      <c r="K120" s="22"/>
      <c r="L120" s="23"/>
      <c r="M120" s="23"/>
      <c r="N120" s="24">
        <v>2710.5</v>
      </c>
      <c r="O120" s="25" t="e">
        <f t="shared" si="20"/>
        <v>#DIV/0!</v>
      </c>
      <c r="P120" s="26" t="e">
        <f t="shared" si="21"/>
        <v>#DIV/0!</v>
      </c>
      <c r="Q120" s="27" t="e">
        <f t="shared" si="22"/>
        <v>#DIV/0!</v>
      </c>
      <c r="R120" s="27" t="e">
        <f t="shared" si="23"/>
        <v>#DIV/0!</v>
      </c>
      <c r="S120" s="28"/>
    </row>
    <row r="121" spans="1:19" x14ac:dyDescent="0.3">
      <c r="A121" s="29"/>
      <c r="B121" s="18" t="s">
        <v>1758</v>
      </c>
      <c r="C121" s="19"/>
      <c r="D121" s="19"/>
      <c r="E121" s="20">
        <f t="shared" si="9"/>
        <v>0</v>
      </c>
      <c r="F121" s="20">
        <f t="shared" si="15"/>
        <v>0</v>
      </c>
      <c r="G121" s="19"/>
      <c r="H121" s="19"/>
      <c r="I121" s="21"/>
      <c r="J121" s="21"/>
      <c r="K121" s="22"/>
      <c r="L121" s="23"/>
      <c r="M121" s="23"/>
      <c r="N121" s="24">
        <v>16842.650000000001</v>
      </c>
      <c r="O121" s="25" t="e">
        <f t="shared" si="20"/>
        <v>#DIV/0!</v>
      </c>
      <c r="P121" s="26" t="e">
        <f t="shared" si="21"/>
        <v>#DIV/0!</v>
      </c>
      <c r="Q121" s="27" t="e">
        <f t="shared" si="22"/>
        <v>#DIV/0!</v>
      </c>
      <c r="R121" s="27" t="e">
        <f t="shared" si="23"/>
        <v>#DIV/0!</v>
      </c>
      <c r="S121" s="28"/>
    </row>
    <row r="122" spans="1:19" x14ac:dyDescent="0.3">
      <c r="A122" s="29"/>
      <c r="B122" s="18" t="s">
        <v>63</v>
      </c>
      <c r="C122" s="19">
        <v>5</v>
      </c>
      <c r="D122" s="19">
        <v>8</v>
      </c>
      <c r="E122" s="20">
        <f t="shared" si="9"/>
        <v>40</v>
      </c>
      <c r="F122" s="20">
        <f t="shared" si="15"/>
        <v>480</v>
      </c>
      <c r="G122" s="19">
        <v>170</v>
      </c>
      <c r="H122" s="19">
        <v>310</v>
      </c>
      <c r="I122" s="21">
        <v>0.64580000000000004</v>
      </c>
      <c r="J122" s="21">
        <v>0.91220000000000001</v>
      </c>
      <c r="K122" s="22">
        <v>12217</v>
      </c>
      <c r="L122" s="23">
        <v>13392</v>
      </c>
      <c r="M122" s="23">
        <v>73818</v>
      </c>
      <c r="N122" s="24">
        <f>SUM(N120:N121)</f>
        <v>19553.150000000001</v>
      </c>
      <c r="O122" s="25">
        <f t="shared" si="20"/>
        <v>488.82875000000001</v>
      </c>
      <c r="P122" s="26">
        <f t="shared" si="21"/>
        <v>61.085000000000001</v>
      </c>
      <c r="Q122" s="27">
        <f t="shared" si="22"/>
        <v>1.5271250000000001</v>
      </c>
      <c r="R122" s="27">
        <f t="shared" si="23"/>
        <v>2444.1437500000002</v>
      </c>
      <c r="S122" s="28"/>
    </row>
    <row r="123" spans="1:19" x14ac:dyDescent="0.3">
      <c r="A123" s="29" t="s">
        <v>1759</v>
      </c>
      <c r="B123" s="18" t="s">
        <v>1760</v>
      </c>
      <c r="C123" s="19"/>
      <c r="D123" s="19"/>
      <c r="E123" s="20">
        <f t="shared" si="9"/>
        <v>0</v>
      </c>
      <c r="F123" s="20">
        <f t="shared" si="15"/>
        <v>0</v>
      </c>
      <c r="G123" s="19"/>
      <c r="H123" s="19"/>
      <c r="I123" s="21"/>
      <c r="J123" s="21"/>
      <c r="K123" s="22"/>
      <c r="L123" s="23"/>
      <c r="M123" s="23"/>
      <c r="N123" s="24">
        <v>5655.65</v>
      </c>
      <c r="O123" s="25" t="e">
        <f t="shared" si="20"/>
        <v>#DIV/0!</v>
      </c>
      <c r="P123" s="26" t="e">
        <f t="shared" si="21"/>
        <v>#DIV/0!</v>
      </c>
      <c r="Q123" s="27" t="e">
        <f t="shared" si="22"/>
        <v>#DIV/0!</v>
      </c>
      <c r="R123" s="27" t="e">
        <f t="shared" si="23"/>
        <v>#DIV/0!</v>
      </c>
      <c r="S123" s="28"/>
    </row>
    <row r="124" spans="1:19" x14ac:dyDescent="0.3">
      <c r="A124" s="29"/>
      <c r="B124" s="18" t="s">
        <v>1761</v>
      </c>
      <c r="C124" s="19"/>
      <c r="D124" s="19"/>
      <c r="E124" s="20">
        <f t="shared" si="9"/>
        <v>0</v>
      </c>
      <c r="F124" s="20">
        <f t="shared" si="15"/>
        <v>0</v>
      </c>
      <c r="G124" s="19"/>
      <c r="H124" s="19"/>
      <c r="I124" s="21"/>
      <c r="J124" s="21"/>
      <c r="K124" s="22"/>
      <c r="L124" s="23"/>
      <c r="M124" s="23"/>
      <c r="N124" s="24">
        <v>14707.1</v>
      </c>
      <c r="O124" s="25" t="e">
        <f t="shared" si="20"/>
        <v>#DIV/0!</v>
      </c>
      <c r="P124" s="26" t="e">
        <f t="shared" si="21"/>
        <v>#DIV/0!</v>
      </c>
      <c r="Q124" s="27" t="e">
        <f t="shared" si="22"/>
        <v>#DIV/0!</v>
      </c>
      <c r="R124" s="27" t="e">
        <f t="shared" si="23"/>
        <v>#DIV/0!</v>
      </c>
      <c r="S124" s="28"/>
    </row>
    <row r="125" spans="1:19" x14ac:dyDescent="0.3">
      <c r="A125" s="29"/>
      <c r="B125" s="18" t="s">
        <v>1762</v>
      </c>
      <c r="C125" s="19"/>
      <c r="D125" s="19"/>
      <c r="E125" s="20">
        <f t="shared" si="9"/>
        <v>0</v>
      </c>
      <c r="F125" s="20">
        <f t="shared" si="15"/>
        <v>0</v>
      </c>
      <c r="G125" s="19"/>
      <c r="H125" s="19"/>
      <c r="I125" s="21"/>
      <c r="J125" s="21"/>
      <c r="K125" s="22"/>
      <c r="L125" s="23"/>
      <c r="M125" s="23"/>
      <c r="N125" s="24">
        <v>12813.6</v>
      </c>
      <c r="O125" s="25" t="e">
        <f t="shared" si="20"/>
        <v>#DIV/0!</v>
      </c>
      <c r="P125" s="26" t="e">
        <f t="shared" si="21"/>
        <v>#DIV/0!</v>
      </c>
      <c r="Q125" s="27" t="e">
        <f t="shared" si="22"/>
        <v>#DIV/0!</v>
      </c>
      <c r="R125" s="27" t="e">
        <f t="shared" si="23"/>
        <v>#DIV/0!</v>
      </c>
      <c r="S125" s="28"/>
    </row>
    <row r="126" spans="1:19" x14ac:dyDescent="0.3">
      <c r="A126" s="29"/>
      <c r="B126" s="18" t="s">
        <v>63</v>
      </c>
      <c r="C126" s="19">
        <v>4</v>
      </c>
      <c r="D126" s="19">
        <v>10</v>
      </c>
      <c r="E126" s="20">
        <f t="shared" si="9"/>
        <v>40</v>
      </c>
      <c r="F126" s="20">
        <f t="shared" si="15"/>
        <v>600</v>
      </c>
      <c r="G126" s="19">
        <v>90</v>
      </c>
      <c r="H126" s="19">
        <v>510</v>
      </c>
      <c r="I126" s="21">
        <v>0.85</v>
      </c>
      <c r="J126" s="21">
        <v>0.93640000000000001</v>
      </c>
      <c r="K126" s="22">
        <v>21907</v>
      </c>
      <c r="L126" s="23">
        <v>23396</v>
      </c>
      <c r="M126" s="23">
        <v>0</v>
      </c>
      <c r="N126" s="24">
        <f>SUM(N123:N125)</f>
        <v>33176.35</v>
      </c>
      <c r="O126" s="25">
        <f t="shared" si="20"/>
        <v>829.40874999999994</v>
      </c>
      <c r="P126" s="26">
        <f t="shared" si="21"/>
        <v>109.535</v>
      </c>
      <c r="Q126" s="27">
        <f t="shared" si="22"/>
        <v>2.1906999999999996</v>
      </c>
      <c r="R126" s="27">
        <f t="shared" si="23"/>
        <v>3317.6349999999998</v>
      </c>
      <c r="S126" s="28"/>
    </row>
    <row r="127" spans="1:19" x14ac:dyDescent="0.3">
      <c r="A127" s="29">
        <v>29</v>
      </c>
      <c r="B127" s="18" t="s">
        <v>1762</v>
      </c>
      <c r="C127" s="19"/>
      <c r="D127" s="19"/>
      <c r="E127" s="20">
        <f t="shared" si="9"/>
        <v>0</v>
      </c>
      <c r="F127" s="20">
        <f t="shared" si="15"/>
        <v>0</v>
      </c>
      <c r="G127" s="19"/>
      <c r="H127" s="19"/>
      <c r="I127" s="21"/>
      <c r="J127" s="21"/>
      <c r="K127" s="22"/>
      <c r="L127" s="23"/>
      <c r="M127" s="23"/>
      <c r="N127" s="24">
        <v>26208.6</v>
      </c>
      <c r="O127" s="25" t="e">
        <f t="shared" si="20"/>
        <v>#DIV/0!</v>
      </c>
      <c r="P127" s="26" t="e">
        <f t="shared" si="21"/>
        <v>#DIV/0!</v>
      </c>
      <c r="Q127" s="27" t="e">
        <f t="shared" si="22"/>
        <v>#DIV/0!</v>
      </c>
      <c r="R127" s="27" t="e">
        <f t="shared" si="23"/>
        <v>#DIV/0!</v>
      </c>
      <c r="S127" s="28"/>
    </row>
    <row r="128" spans="1:19" x14ac:dyDescent="0.3">
      <c r="A128" s="29"/>
      <c r="B128" s="18" t="s">
        <v>63</v>
      </c>
      <c r="C128" s="19">
        <v>5</v>
      </c>
      <c r="D128" s="19">
        <v>8</v>
      </c>
      <c r="E128" s="20">
        <f t="shared" si="9"/>
        <v>40</v>
      </c>
      <c r="F128" s="20">
        <f t="shared" si="15"/>
        <v>480</v>
      </c>
      <c r="G128" s="19">
        <v>40</v>
      </c>
      <c r="H128" s="19">
        <v>440</v>
      </c>
      <c r="I128" s="21">
        <v>0.91669999999999996</v>
      </c>
      <c r="J128" s="21">
        <v>0.9546</v>
      </c>
      <c r="K128" s="22">
        <v>20068.400000000001</v>
      </c>
      <c r="L128" s="23">
        <v>21022</v>
      </c>
      <c r="M128" s="23">
        <v>21847</v>
      </c>
      <c r="N128" s="24">
        <f>SUM(N127)</f>
        <v>26208.6</v>
      </c>
      <c r="O128" s="25">
        <f t="shared" si="20"/>
        <v>655.21499999999992</v>
      </c>
      <c r="P128" s="26">
        <f t="shared" si="21"/>
        <v>100.34200000000001</v>
      </c>
      <c r="Q128" s="27">
        <f t="shared" si="22"/>
        <v>2.5085500000000001</v>
      </c>
      <c r="R128" s="27">
        <f t="shared" si="23"/>
        <v>3276.0749999999998</v>
      </c>
      <c r="S128" s="28"/>
    </row>
    <row r="129" spans="1:19" x14ac:dyDescent="0.3">
      <c r="A129" s="29" t="s">
        <v>1766</v>
      </c>
      <c r="B129" s="18" t="s">
        <v>1762</v>
      </c>
      <c r="C129" s="19"/>
      <c r="D129" s="19"/>
      <c r="E129" s="20">
        <f t="shared" si="9"/>
        <v>0</v>
      </c>
      <c r="F129" s="20">
        <f t="shared" si="15"/>
        <v>0</v>
      </c>
      <c r="G129" s="19"/>
      <c r="H129" s="19"/>
      <c r="I129" s="21"/>
      <c r="J129" s="21"/>
      <c r="K129" s="22"/>
      <c r="L129" s="23"/>
      <c r="M129" s="23"/>
      <c r="N129" s="24">
        <v>7512.6</v>
      </c>
      <c r="O129" s="25" t="e">
        <f t="shared" si="20"/>
        <v>#DIV/0!</v>
      </c>
      <c r="P129" s="26" t="e">
        <f t="shared" si="21"/>
        <v>#DIV/0!</v>
      </c>
      <c r="Q129" s="27" t="e">
        <f t="shared" si="22"/>
        <v>#DIV/0!</v>
      </c>
      <c r="R129" s="27" t="e">
        <f t="shared" si="23"/>
        <v>#DIV/0!</v>
      </c>
      <c r="S129" s="28"/>
    </row>
    <row r="130" spans="1:19" x14ac:dyDescent="0.3">
      <c r="A130" s="29"/>
      <c r="B130" s="18" t="s">
        <v>1767</v>
      </c>
      <c r="C130" s="19">
        <v>4</v>
      </c>
      <c r="D130" s="19">
        <v>10</v>
      </c>
      <c r="E130" s="20">
        <f t="shared" si="9"/>
        <v>40</v>
      </c>
      <c r="F130" s="20">
        <f t="shared" si="15"/>
        <v>600</v>
      </c>
      <c r="G130" s="19">
        <v>10</v>
      </c>
      <c r="H130" s="19">
        <v>590</v>
      </c>
      <c r="I130" s="21">
        <v>0.98329999999999995</v>
      </c>
      <c r="J130" s="21">
        <v>0.92989999999999995</v>
      </c>
      <c r="K130" s="22">
        <v>5752.4</v>
      </c>
      <c r="L130" s="23">
        <v>6186</v>
      </c>
      <c r="M130" s="23">
        <v>0</v>
      </c>
      <c r="N130" s="24">
        <f>SUM(N129)</f>
        <v>7512.6</v>
      </c>
      <c r="O130" s="25">
        <f t="shared" si="20"/>
        <v>187.815</v>
      </c>
      <c r="P130" s="26">
        <f t="shared" si="21"/>
        <v>28.762</v>
      </c>
      <c r="Q130" s="27">
        <f t="shared" si="22"/>
        <v>0.57523999999999997</v>
      </c>
      <c r="R130" s="27">
        <f t="shared" si="23"/>
        <v>751.26</v>
      </c>
      <c r="S130" s="28"/>
    </row>
    <row r="131" spans="1:19" x14ac:dyDescent="0.3">
      <c r="A131" s="29">
        <v>30</v>
      </c>
      <c r="B131" s="18" t="s">
        <v>1770</v>
      </c>
      <c r="C131" s="19"/>
      <c r="D131" s="19"/>
      <c r="E131" s="20">
        <f t="shared" si="9"/>
        <v>0</v>
      </c>
      <c r="F131" s="20">
        <f t="shared" si="15"/>
        <v>0</v>
      </c>
      <c r="G131" s="19"/>
      <c r="H131" s="19"/>
      <c r="I131" s="21"/>
      <c r="J131" s="21"/>
      <c r="K131" s="22"/>
      <c r="L131" s="23"/>
      <c r="M131" s="23"/>
      <c r="N131" s="24">
        <v>6399</v>
      </c>
      <c r="O131" s="25" t="e">
        <f t="shared" si="20"/>
        <v>#DIV/0!</v>
      </c>
      <c r="P131" s="26" t="e">
        <f t="shared" si="21"/>
        <v>#DIV/0!</v>
      </c>
      <c r="Q131" s="27" t="e">
        <f t="shared" si="22"/>
        <v>#DIV/0!</v>
      </c>
      <c r="R131" s="27" t="e">
        <f t="shared" si="23"/>
        <v>#DIV/0!</v>
      </c>
      <c r="S131" s="28"/>
    </row>
    <row r="132" spans="1:19" x14ac:dyDescent="0.3">
      <c r="A132" s="29"/>
      <c r="B132" s="18" t="s">
        <v>63</v>
      </c>
      <c r="C132" s="19">
        <v>5</v>
      </c>
      <c r="D132" s="19">
        <v>8</v>
      </c>
      <c r="E132" s="20">
        <f t="shared" si="9"/>
        <v>40</v>
      </c>
      <c r="F132" s="20">
        <f t="shared" si="15"/>
        <v>480</v>
      </c>
      <c r="G132" s="19">
        <v>360</v>
      </c>
      <c r="H132" s="19">
        <v>120</v>
      </c>
      <c r="I132" s="21">
        <v>0.25</v>
      </c>
      <c r="J132" s="21">
        <v>0.69189999999999996</v>
      </c>
      <c r="K132" s="22">
        <v>8627.4</v>
      </c>
      <c r="L132" s="23">
        <v>12469</v>
      </c>
      <c r="M132" s="23">
        <v>19101</v>
      </c>
      <c r="N132" s="24">
        <f>SUM(N131)</f>
        <v>6399</v>
      </c>
      <c r="O132" s="25">
        <f t="shared" si="20"/>
        <v>159.97499999999999</v>
      </c>
      <c r="P132" s="26">
        <f t="shared" si="21"/>
        <v>43.137</v>
      </c>
      <c r="Q132" s="27">
        <f t="shared" si="22"/>
        <v>1.078425</v>
      </c>
      <c r="R132" s="27">
        <f t="shared" si="23"/>
        <v>799.875</v>
      </c>
      <c r="S132" s="28"/>
    </row>
    <row r="133" spans="1:19" x14ac:dyDescent="0.3">
      <c r="A133" s="29" t="s">
        <v>1771</v>
      </c>
      <c r="B133" s="18" t="s">
        <v>1772</v>
      </c>
      <c r="C133" s="19"/>
      <c r="D133" s="19"/>
      <c r="E133" s="20">
        <f t="shared" si="9"/>
        <v>0</v>
      </c>
      <c r="F133" s="20">
        <f t="shared" si="15"/>
        <v>0</v>
      </c>
      <c r="G133" s="19"/>
      <c r="H133" s="19"/>
      <c r="I133" s="21"/>
      <c r="J133" s="21"/>
      <c r="K133" s="22"/>
      <c r="L133" s="23"/>
      <c r="M133" s="23"/>
      <c r="N133" s="24">
        <v>13477.2</v>
      </c>
      <c r="O133" s="25" t="e">
        <f t="shared" si="20"/>
        <v>#DIV/0!</v>
      </c>
      <c r="P133" s="26" t="e">
        <f t="shared" si="21"/>
        <v>#DIV/0!</v>
      </c>
      <c r="Q133" s="27" t="e">
        <f t="shared" si="22"/>
        <v>#DIV/0!</v>
      </c>
      <c r="R133" s="27" t="e">
        <f t="shared" si="23"/>
        <v>#DIV/0!</v>
      </c>
      <c r="S133" s="28"/>
    </row>
    <row r="134" spans="1:19" x14ac:dyDescent="0.3">
      <c r="A134" s="29"/>
      <c r="B134" s="18" t="s">
        <v>63</v>
      </c>
      <c r="C134" s="19">
        <v>4</v>
      </c>
      <c r="D134" s="19">
        <v>10</v>
      </c>
      <c r="E134" s="20">
        <f t="shared" si="9"/>
        <v>40</v>
      </c>
      <c r="F134" s="20">
        <f t="shared" si="15"/>
        <v>600</v>
      </c>
      <c r="G134" s="19">
        <v>200</v>
      </c>
      <c r="H134" s="19">
        <v>400</v>
      </c>
      <c r="I134" s="21">
        <v>0.66669999999999996</v>
      </c>
      <c r="J134" s="21">
        <v>0.93930000000000002</v>
      </c>
      <c r="K134" s="22">
        <v>47858.400000000001</v>
      </c>
      <c r="L134" s="23">
        <v>50950</v>
      </c>
      <c r="M134" s="23">
        <v>0</v>
      </c>
      <c r="N134" s="24">
        <f>SUM(N133)</f>
        <v>13477.2</v>
      </c>
      <c r="O134" s="25">
        <f t="shared" si="20"/>
        <v>336.93</v>
      </c>
      <c r="P134" s="26">
        <f t="shared" si="21"/>
        <v>239.292</v>
      </c>
      <c r="Q134" s="27">
        <f t="shared" si="22"/>
        <v>4.7858400000000003</v>
      </c>
      <c r="R134" s="27">
        <f t="shared" si="23"/>
        <v>1347.72</v>
      </c>
      <c r="S134" s="28"/>
    </row>
    <row r="135" spans="1:19" x14ac:dyDescent="0.3">
      <c r="A135" s="29"/>
      <c r="B135" s="18"/>
      <c r="C135" s="19"/>
      <c r="D135" s="19"/>
      <c r="E135" s="20">
        <f t="shared" si="9"/>
        <v>0</v>
      </c>
      <c r="F135" s="20">
        <f t="shared" si="15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20"/>
        <v>#DIV/0!</v>
      </c>
      <c r="P135" s="26" t="e">
        <f t="shared" si="21"/>
        <v>#DIV/0!</v>
      </c>
      <c r="Q135" s="27" t="e">
        <f t="shared" si="22"/>
        <v>#DIV/0!</v>
      </c>
      <c r="R135" s="27" t="e">
        <f t="shared" si="23"/>
        <v>#DIV/0!</v>
      </c>
      <c r="S135" s="28"/>
    </row>
    <row r="136" spans="1:19" x14ac:dyDescent="0.3">
      <c r="A136" s="29"/>
      <c r="B136" s="18"/>
      <c r="C136" s="19"/>
      <c r="D136" s="19"/>
      <c r="E136" s="20">
        <f t="shared" si="9"/>
        <v>0</v>
      </c>
      <c r="F136" s="20">
        <f t="shared" si="15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20"/>
        <v>#DIV/0!</v>
      </c>
      <c r="P136" s="26" t="e">
        <f t="shared" si="21"/>
        <v>#DIV/0!</v>
      </c>
      <c r="Q136" s="27" t="e">
        <f t="shared" si="22"/>
        <v>#DIV/0!</v>
      </c>
      <c r="R136" s="27" t="e">
        <f t="shared" si="23"/>
        <v>#DIV/0!</v>
      </c>
      <c r="S136" s="28"/>
    </row>
    <row r="137" spans="1:19" ht="17.25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20"/>
        <v>#DIV/0!</v>
      </c>
      <c r="P137" s="26" t="e">
        <f t="shared" si="21"/>
        <v>#DIV/0!</v>
      </c>
      <c r="Q137" s="27" t="e">
        <f t="shared" si="22"/>
        <v>#DIV/0!</v>
      </c>
      <c r="R137" s="27" t="e">
        <f t="shared" si="23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4">SUM(C8:C137)</f>
        <v>198</v>
      </c>
      <c r="D138" s="209">
        <f t="shared" si="24"/>
        <v>423</v>
      </c>
      <c r="E138" s="209">
        <f t="shared" si="24"/>
        <v>1889</v>
      </c>
      <c r="F138" s="209">
        <f t="shared" si="24"/>
        <v>25380</v>
      </c>
      <c r="G138" s="209">
        <f t="shared" si="24"/>
        <v>5085</v>
      </c>
      <c r="H138" s="209">
        <f t="shared" si="24"/>
        <v>20295</v>
      </c>
      <c r="I138" s="198">
        <f>H7/D138</f>
        <v>0.79964539007092195</v>
      </c>
      <c r="J138" s="198">
        <f>K138/L138</f>
        <v>0.93693424788321866</v>
      </c>
      <c r="K138" s="187">
        <f>SUM(K8:K137)</f>
        <v>1118727.5999999996</v>
      </c>
      <c r="L138" s="187">
        <f>SUM(L8:L137)</f>
        <v>1194030</v>
      </c>
      <c r="M138" s="187">
        <f>SUM(M8:M137)</f>
        <v>1078144</v>
      </c>
      <c r="N138" s="200">
        <f>SUMIF(B8:B137,A138,N8:N137)</f>
        <v>1125129.3500000001</v>
      </c>
      <c r="O138" s="202">
        <f t="shared" si="20"/>
        <v>595.62167813658027</v>
      </c>
      <c r="P138" s="187">
        <f t="shared" si="21"/>
        <v>118.44654314452087</v>
      </c>
      <c r="Q138" s="189">
        <f t="shared" si="22"/>
        <v>2.6447460992907792</v>
      </c>
      <c r="R138" s="191">
        <f t="shared" si="23"/>
        <v>2659.8802600472814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1613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C278</f>
        <v>219</v>
      </c>
      <c r="D146" s="9">
        <f>D278</f>
        <v>423</v>
      </c>
      <c r="E146" s="9">
        <f>E278</f>
        <v>2104</v>
      </c>
      <c r="F146" s="9">
        <f>F278</f>
        <v>25380</v>
      </c>
      <c r="G146" s="10">
        <f>G278/60</f>
        <v>61</v>
      </c>
      <c r="H146" s="10">
        <f>H278/60</f>
        <v>362</v>
      </c>
      <c r="I146" s="11">
        <f>H146/D278</f>
        <v>0.85579196217494091</v>
      </c>
      <c r="J146" s="11">
        <f t="shared" ref="J146:R146" si="25">J278</f>
        <v>0.91985502969493527</v>
      </c>
      <c r="K146" s="12">
        <f t="shared" si="25"/>
        <v>498727</v>
      </c>
      <c r="L146" s="12">
        <f t="shared" si="25"/>
        <v>542180</v>
      </c>
      <c r="M146" s="12">
        <f t="shared" si="25"/>
        <v>362784</v>
      </c>
      <c r="N146" s="12">
        <f t="shared" si="25"/>
        <v>1426597.78</v>
      </c>
      <c r="O146" s="13">
        <f t="shared" si="25"/>
        <v>678.04076996197716</v>
      </c>
      <c r="P146" s="14">
        <f t="shared" si="25"/>
        <v>47.407509505703416</v>
      </c>
      <c r="Q146" s="15">
        <f t="shared" si="25"/>
        <v>1.1790236406619385</v>
      </c>
      <c r="R146" s="16">
        <f t="shared" si="25"/>
        <v>3372.5715839243499</v>
      </c>
      <c r="S146" s="17" t="s">
        <v>22</v>
      </c>
    </row>
    <row r="147" spans="1:19" ht="16.5" customHeight="1" x14ac:dyDescent="0.3">
      <c r="A147" s="132">
        <v>1</v>
      </c>
      <c r="B147" s="18" t="s">
        <v>310</v>
      </c>
      <c r="C147" s="19"/>
      <c r="D147" s="19"/>
      <c r="E147" s="20">
        <f t="shared" ref="E147:E212" si="26">C147*D147</f>
        <v>0</v>
      </c>
      <c r="F147" s="20">
        <f t="shared" ref="F147:F212" si="27">SUM(G147:H147)</f>
        <v>0</v>
      </c>
      <c r="G147" s="19"/>
      <c r="H147" s="19"/>
      <c r="I147" s="21"/>
      <c r="J147" s="21"/>
      <c r="K147" s="22"/>
      <c r="L147" s="23"/>
      <c r="M147" s="23"/>
      <c r="N147" s="24">
        <v>18171.400000000001</v>
      </c>
      <c r="O147" s="25" t="e">
        <f t="shared" ref="O147:O212" si="28">N147/E147</f>
        <v>#DIV/0!</v>
      </c>
      <c r="P147" s="26" t="e">
        <f t="shared" ref="P147:P212" si="29">((K147*200000)/E147)/1000000</f>
        <v>#DIV/0!</v>
      </c>
      <c r="Q147" s="27" t="e">
        <f t="shared" ref="Q147:Q212" si="30">(K147/D147)/1000</f>
        <v>#DIV/0!</v>
      </c>
      <c r="R147" s="27" t="e">
        <f t="shared" ref="R147:R212" si="31">N147/D147</f>
        <v>#DIV/0!</v>
      </c>
      <c r="S147" s="28"/>
    </row>
    <row r="148" spans="1:19" ht="16.5" customHeight="1" x14ac:dyDescent="0.3">
      <c r="A148" s="132"/>
      <c r="B148" s="18" t="s">
        <v>104</v>
      </c>
      <c r="C148" s="19"/>
      <c r="D148" s="19"/>
      <c r="E148" s="20">
        <f t="shared" si="26"/>
        <v>0</v>
      </c>
      <c r="F148" s="20">
        <f t="shared" ref="F148" si="32">SUM(G148:H148)</f>
        <v>0</v>
      </c>
      <c r="G148" s="19"/>
      <c r="H148" s="19"/>
      <c r="I148" s="21"/>
      <c r="J148" s="21"/>
      <c r="K148" s="22"/>
      <c r="L148" s="23"/>
      <c r="M148" s="23"/>
      <c r="N148" s="24">
        <v>11400</v>
      </c>
      <c r="O148" s="25" t="e">
        <f t="shared" si="28"/>
        <v>#DIV/0!</v>
      </c>
      <c r="P148" s="26" t="e">
        <f t="shared" si="29"/>
        <v>#DIV/0!</v>
      </c>
      <c r="Q148" s="27" t="e">
        <f t="shared" si="30"/>
        <v>#DIV/0!</v>
      </c>
      <c r="R148" s="27" t="e">
        <f t="shared" si="31"/>
        <v>#DIV/0!</v>
      </c>
      <c r="S148" s="28"/>
    </row>
    <row r="149" spans="1:19" x14ac:dyDescent="0.3">
      <c r="A149" s="29"/>
      <c r="B149" s="18" t="s">
        <v>201</v>
      </c>
      <c r="C149" s="19"/>
      <c r="D149" s="19"/>
      <c r="E149" s="20">
        <f t="shared" si="26"/>
        <v>0</v>
      </c>
      <c r="F149" s="20">
        <f t="shared" si="27"/>
        <v>0</v>
      </c>
      <c r="G149" s="19"/>
      <c r="H149" s="19"/>
      <c r="I149" s="21"/>
      <c r="J149" s="21"/>
      <c r="K149" s="22"/>
      <c r="L149" s="23"/>
      <c r="M149" s="23"/>
      <c r="N149" s="24">
        <v>4088</v>
      </c>
      <c r="O149" s="25" t="e">
        <f t="shared" si="28"/>
        <v>#DIV/0!</v>
      </c>
      <c r="P149" s="26" t="e">
        <f t="shared" si="29"/>
        <v>#DIV/0!</v>
      </c>
      <c r="Q149" s="27" t="e">
        <f t="shared" si="30"/>
        <v>#DIV/0!</v>
      </c>
      <c r="R149" s="27" t="e">
        <f t="shared" si="31"/>
        <v>#DIV/0!</v>
      </c>
      <c r="S149" s="28"/>
    </row>
    <row r="150" spans="1:19" x14ac:dyDescent="0.3">
      <c r="A150" s="29"/>
      <c r="B150" s="18" t="s">
        <v>61</v>
      </c>
      <c r="C150" s="19">
        <v>5</v>
      </c>
      <c r="D150" s="19">
        <v>8</v>
      </c>
      <c r="E150" s="20">
        <f t="shared" si="26"/>
        <v>40</v>
      </c>
      <c r="F150" s="20">
        <f t="shared" si="27"/>
        <v>480</v>
      </c>
      <c r="G150" s="19">
        <v>50</v>
      </c>
      <c r="H150" s="19">
        <v>430</v>
      </c>
      <c r="I150" s="21">
        <v>0.89580000000000004</v>
      </c>
      <c r="J150" s="21">
        <v>0.92459999999999998</v>
      </c>
      <c r="K150" s="22">
        <v>9130</v>
      </c>
      <c r="L150" s="23">
        <v>9875</v>
      </c>
      <c r="M150" s="23">
        <v>81424</v>
      </c>
      <c r="N150" s="24">
        <f>SUM(N147:N149)</f>
        <v>33659.4</v>
      </c>
      <c r="O150" s="25">
        <f t="shared" si="28"/>
        <v>841.48500000000001</v>
      </c>
      <c r="P150" s="26">
        <f t="shared" si="29"/>
        <v>45.65</v>
      </c>
      <c r="Q150" s="27">
        <f t="shared" si="30"/>
        <v>1.1412500000000001</v>
      </c>
      <c r="R150" s="27">
        <f t="shared" si="31"/>
        <v>4207.4250000000002</v>
      </c>
      <c r="S150" s="28"/>
    </row>
    <row r="151" spans="1:19" x14ac:dyDescent="0.3">
      <c r="A151" s="29" t="s">
        <v>241</v>
      </c>
      <c r="B151" s="18" t="s">
        <v>201</v>
      </c>
      <c r="C151" s="19"/>
      <c r="D151" s="19"/>
      <c r="E151" s="20">
        <f t="shared" si="26"/>
        <v>0</v>
      </c>
      <c r="F151" s="20">
        <f t="shared" si="27"/>
        <v>0</v>
      </c>
      <c r="G151" s="19"/>
      <c r="H151" s="19"/>
      <c r="I151" s="21"/>
      <c r="J151" s="21"/>
      <c r="K151" s="22"/>
      <c r="L151" s="23"/>
      <c r="M151" s="23"/>
      <c r="N151" s="24">
        <v>21112</v>
      </c>
      <c r="O151" s="25" t="e">
        <f t="shared" si="28"/>
        <v>#DIV/0!</v>
      </c>
      <c r="P151" s="26" t="e">
        <f t="shared" si="29"/>
        <v>#DIV/0!</v>
      </c>
      <c r="Q151" s="27" t="e">
        <f t="shared" si="30"/>
        <v>#DIV/0!</v>
      </c>
      <c r="R151" s="27" t="e">
        <f t="shared" si="31"/>
        <v>#DIV/0!</v>
      </c>
      <c r="S151" s="28"/>
    </row>
    <row r="152" spans="1:19" x14ac:dyDescent="0.3">
      <c r="A152" s="29"/>
      <c r="B152" s="18" t="s">
        <v>196</v>
      </c>
      <c r="C152" s="19"/>
      <c r="D152" s="19"/>
      <c r="E152" s="20">
        <f t="shared" si="26"/>
        <v>0</v>
      </c>
      <c r="F152" s="20">
        <f t="shared" si="27"/>
        <v>0</v>
      </c>
      <c r="G152" s="19"/>
      <c r="H152" s="19"/>
      <c r="I152" s="21"/>
      <c r="J152" s="21"/>
      <c r="K152" s="22"/>
      <c r="L152" s="23"/>
      <c r="M152" s="23"/>
      <c r="N152" s="24">
        <v>23424.5</v>
      </c>
      <c r="O152" s="25" t="e">
        <f t="shared" si="28"/>
        <v>#DIV/0!</v>
      </c>
      <c r="P152" s="26" t="e">
        <f t="shared" si="29"/>
        <v>#DIV/0!</v>
      </c>
      <c r="Q152" s="27" t="e">
        <f t="shared" si="30"/>
        <v>#DIV/0!</v>
      </c>
      <c r="R152" s="27" t="e">
        <f t="shared" si="31"/>
        <v>#DIV/0!</v>
      </c>
      <c r="S152" s="28"/>
    </row>
    <row r="153" spans="1:19" x14ac:dyDescent="0.3">
      <c r="A153" s="29"/>
      <c r="B153" s="18" t="s">
        <v>1616</v>
      </c>
      <c r="C153" s="19">
        <v>5</v>
      </c>
      <c r="D153" s="19">
        <v>10</v>
      </c>
      <c r="E153" s="20">
        <f t="shared" si="26"/>
        <v>50</v>
      </c>
      <c r="F153" s="20">
        <f t="shared" si="27"/>
        <v>600</v>
      </c>
      <c r="G153" s="19">
        <v>40</v>
      </c>
      <c r="H153" s="19">
        <v>560</v>
      </c>
      <c r="I153" s="21">
        <v>0.93330000000000002</v>
      </c>
      <c r="J153" s="21">
        <v>0.92700000000000005</v>
      </c>
      <c r="K153" s="22">
        <v>12081</v>
      </c>
      <c r="L153" s="23">
        <v>13032</v>
      </c>
      <c r="M153" s="23">
        <v>0</v>
      </c>
      <c r="N153" s="24">
        <f>SUM(N151:N152)</f>
        <v>44536.5</v>
      </c>
      <c r="O153" s="25">
        <f t="shared" si="28"/>
        <v>890.73</v>
      </c>
      <c r="P153" s="26">
        <f t="shared" si="29"/>
        <v>48.323999999999998</v>
      </c>
      <c r="Q153" s="27">
        <f t="shared" si="30"/>
        <v>1.2081</v>
      </c>
      <c r="R153" s="27">
        <f t="shared" si="31"/>
        <v>4453.6499999999996</v>
      </c>
      <c r="S153" s="28"/>
    </row>
    <row r="154" spans="1:19" x14ac:dyDescent="0.3">
      <c r="A154" s="29">
        <v>2</v>
      </c>
      <c r="B154" s="18" t="s">
        <v>196</v>
      </c>
      <c r="C154" s="19"/>
      <c r="D154" s="19"/>
      <c r="E154" s="20">
        <f t="shared" si="26"/>
        <v>0</v>
      </c>
      <c r="F154" s="20">
        <f t="shared" si="27"/>
        <v>0</v>
      </c>
      <c r="G154" s="19"/>
      <c r="H154" s="19"/>
      <c r="I154" s="21"/>
      <c r="J154" s="21"/>
      <c r="K154" s="22"/>
      <c r="L154" s="23"/>
      <c r="M154" s="23"/>
      <c r="N154" s="24">
        <v>17825.5</v>
      </c>
      <c r="O154" s="25" t="e">
        <f t="shared" si="28"/>
        <v>#DIV/0!</v>
      </c>
      <c r="P154" s="26" t="e">
        <f t="shared" si="29"/>
        <v>#DIV/0!</v>
      </c>
      <c r="Q154" s="27" t="e">
        <f t="shared" si="30"/>
        <v>#DIV/0!</v>
      </c>
      <c r="R154" s="27" t="e">
        <f t="shared" si="31"/>
        <v>#DIV/0!</v>
      </c>
      <c r="S154" s="28"/>
    </row>
    <row r="155" spans="1:19" x14ac:dyDescent="0.3">
      <c r="A155" s="29"/>
      <c r="B155" s="18" t="s">
        <v>105</v>
      </c>
      <c r="C155" s="19"/>
      <c r="D155" s="19"/>
      <c r="E155" s="20">
        <f t="shared" si="26"/>
        <v>0</v>
      </c>
      <c r="F155" s="20">
        <f t="shared" si="27"/>
        <v>0</v>
      </c>
      <c r="G155" s="19"/>
      <c r="H155" s="19"/>
      <c r="I155" s="21"/>
      <c r="J155" s="21"/>
      <c r="K155" s="22"/>
      <c r="L155" s="23"/>
      <c r="M155" s="23"/>
      <c r="N155" s="24">
        <v>25947.5</v>
      </c>
      <c r="O155" s="25" t="e">
        <f t="shared" si="28"/>
        <v>#DIV/0!</v>
      </c>
      <c r="P155" s="26" t="e">
        <f t="shared" si="29"/>
        <v>#DIV/0!</v>
      </c>
      <c r="Q155" s="27" t="e">
        <f t="shared" si="30"/>
        <v>#DIV/0!</v>
      </c>
      <c r="R155" s="27" t="e">
        <f t="shared" si="31"/>
        <v>#DIV/0!</v>
      </c>
      <c r="S155" s="28"/>
    </row>
    <row r="156" spans="1:19" x14ac:dyDescent="0.3">
      <c r="A156" s="29"/>
      <c r="B156" s="18" t="s">
        <v>61</v>
      </c>
      <c r="C156" s="19">
        <v>5</v>
      </c>
      <c r="D156" s="19">
        <v>11</v>
      </c>
      <c r="E156" s="20">
        <f t="shared" si="26"/>
        <v>55</v>
      </c>
      <c r="F156" s="20">
        <f t="shared" si="27"/>
        <v>660</v>
      </c>
      <c r="G156" s="19">
        <v>60</v>
      </c>
      <c r="H156" s="19">
        <v>600</v>
      </c>
      <c r="I156" s="21">
        <v>0.90910000000000002</v>
      </c>
      <c r="J156" s="21">
        <v>0.87219999999999998</v>
      </c>
      <c r="K156" s="22">
        <v>11874</v>
      </c>
      <c r="L156" s="23">
        <v>13613</v>
      </c>
      <c r="M156" s="23">
        <v>17769</v>
      </c>
      <c r="N156" s="24">
        <f>SUM(N154:N155)</f>
        <v>43773</v>
      </c>
      <c r="O156" s="25">
        <f t="shared" si="28"/>
        <v>795.87272727272727</v>
      </c>
      <c r="P156" s="26">
        <f t="shared" si="29"/>
        <v>43.17818181818182</v>
      </c>
      <c r="Q156" s="27">
        <f t="shared" si="30"/>
        <v>1.0794545454545454</v>
      </c>
      <c r="R156" s="27">
        <f t="shared" si="31"/>
        <v>3979.3636363636365</v>
      </c>
      <c r="S156" s="28"/>
    </row>
    <row r="157" spans="1:19" x14ac:dyDescent="0.3">
      <c r="A157" s="29" t="s">
        <v>254</v>
      </c>
      <c r="B157" s="18" t="s">
        <v>105</v>
      </c>
      <c r="C157" s="19"/>
      <c r="D157" s="19"/>
      <c r="E157" s="20">
        <f t="shared" si="26"/>
        <v>0</v>
      </c>
      <c r="F157" s="20">
        <f t="shared" si="27"/>
        <v>0</v>
      </c>
      <c r="G157" s="19"/>
      <c r="H157" s="19"/>
      <c r="I157" s="21"/>
      <c r="J157" s="21"/>
      <c r="K157" s="22"/>
      <c r="L157" s="23"/>
      <c r="M157" s="23"/>
      <c r="N157" s="24">
        <v>44244.5</v>
      </c>
      <c r="O157" s="25" t="e">
        <f t="shared" si="28"/>
        <v>#DIV/0!</v>
      </c>
      <c r="P157" s="26" t="e">
        <f t="shared" si="29"/>
        <v>#DIV/0!</v>
      </c>
      <c r="Q157" s="27" t="e">
        <f t="shared" si="30"/>
        <v>#DIV/0!</v>
      </c>
      <c r="R157" s="27" t="e">
        <f t="shared" si="31"/>
        <v>#DIV/0!</v>
      </c>
      <c r="S157" s="28"/>
    </row>
    <row r="158" spans="1:19" x14ac:dyDescent="0.3">
      <c r="A158" s="29"/>
      <c r="B158" s="18" t="s">
        <v>61</v>
      </c>
      <c r="C158" s="19">
        <v>5</v>
      </c>
      <c r="D158" s="19">
        <v>10</v>
      </c>
      <c r="E158" s="20">
        <f t="shared" si="26"/>
        <v>50</v>
      </c>
      <c r="F158" s="20">
        <f t="shared" si="27"/>
        <v>600</v>
      </c>
      <c r="G158" s="19">
        <v>40</v>
      </c>
      <c r="H158" s="19">
        <v>560</v>
      </c>
      <c r="I158" s="21">
        <v>0.93330000000000002</v>
      </c>
      <c r="J158" s="21">
        <v>0.9325</v>
      </c>
      <c r="K158" s="22">
        <v>12002</v>
      </c>
      <c r="L158" s="23">
        <v>12870</v>
      </c>
      <c r="M158" s="23">
        <v>0</v>
      </c>
      <c r="N158" s="24">
        <f>SUM(N157)</f>
        <v>44244.5</v>
      </c>
      <c r="O158" s="25">
        <f t="shared" si="28"/>
        <v>884.89</v>
      </c>
      <c r="P158" s="26">
        <f t="shared" si="29"/>
        <v>48.008000000000003</v>
      </c>
      <c r="Q158" s="27">
        <f t="shared" si="30"/>
        <v>1.2002000000000002</v>
      </c>
      <c r="R158" s="27">
        <f t="shared" si="31"/>
        <v>4424.45</v>
      </c>
      <c r="S158" s="28"/>
    </row>
    <row r="159" spans="1:19" x14ac:dyDescent="0.3">
      <c r="A159" s="29">
        <v>3</v>
      </c>
      <c r="B159" s="18" t="s">
        <v>1619</v>
      </c>
      <c r="C159" s="19"/>
      <c r="D159" s="19"/>
      <c r="E159" s="20">
        <f t="shared" si="26"/>
        <v>0</v>
      </c>
      <c r="F159" s="20">
        <f t="shared" si="27"/>
        <v>0</v>
      </c>
      <c r="G159" s="19"/>
      <c r="H159" s="19"/>
      <c r="I159" s="21"/>
      <c r="J159" s="21"/>
      <c r="K159" s="22"/>
      <c r="L159" s="23"/>
      <c r="M159" s="23"/>
      <c r="N159" s="24">
        <v>39450.9</v>
      </c>
      <c r="O159" s="25" t="e">
        <f t="shared" si="28"/>
        <v>#DIV/0!</v>
      </c>
      <c r="P159" s="26" t="e">
        <f t="shared" si="29"/>
        <v>#DIV/0!</v>
      </c>
      <c r="Q159" s="27" t="e">
        <f t="shared" si="30"/>
        <v>#DIV/0!</v>
      </c>
      <c r="R159" s="27" t="e">
        <f t="shared" si="31"/>
        <v>#DIV/0!</v>
      </c>
      <c r="S159" s="28"/>
    </row>
    <row r="160" spans="1:19" x14ac:dyDescent="0.3">
      <c r="A160" s="29"/>
      <c r="B160" s="18" t="s">
        <v>61</v>
      </c>
      <c r="C160" s="19">
        <v>4</v>
      </c>
      <c r="D160" s="19">
        <v>11</v>
      </c>
      <c r="E160" s="20">
        <f t="shared" si="26"/>
        <v>44</v>
      </c>
      <c r="F160" s="20">
        <f t="shared" si="27"/>
        <v>660</v>
      </c>
      <c r="G160" s="19">
        <v>90</v>
      </c>
      <c r="H160" s="19">
        <v>570</v>
      </c>
      <c r="I160" s="21">
        <v>0.86360000000000003</v>
      </c>
      <c r="J160" s="21">
        <v>0.92779999999999996</v>
      </c>
      <c r="K160" s="22">
        <v>10701</v>
      </c>
      <c r="L160" s="23">
        <v>11534</v>
      </c>
      <c r="M160" s="23">
        <v>36155</v>
      </c>
      <c r="N160" s="24">
        <f>SUM(N159)</f>
        <v>39450.9</v>
      </c>
      <c r="O160" s="25">
        <f t="shared" si="28"/>
        <v>896.61136363636365</v>
      </c>
      <c r="P160" s="26">
        <f t="shared" si="29"/>
        <v>48.640909090909091</v>
      </c>
      <c r="Q160" s="27">
        <f t="shared" si="30"/>
        <v>0.97281818181818192</v>
      </c>
      <c r="R160" s="27">
        <f t="shared" si="31"/>
        <v>3586.4454545454546</v>
      </c>
      <c r="S160" s="28"/>
    </row>
    <row r="161" spans="1:19" ht="16.5" customHeight="1" x14ac:dyDescent="0.3">
      <c r="A161" s="29" t="s">
        <v>64</v>
      </c>
      <c r="B161" s="18" t="s">
        <v>1621</v>
      </c>
      <c r="C161" s="19"/>
      <c r="D161" s="19"/>
      <c r="E161" s="20">
        <f t="shared" si="26"/>
        <v>0</v>
      </c>
      <c r="F161" s="20">
        <f t="shared" si="27"/>
        <v>0</v>
      </c>
      <c r="G161" s="19"/>
      <c r="H161" s="19"/>
      <c r="I161" s="21"/>
      <c r="J161" s="21"/>
      <c r="K161" s="22"/>
      <c r="L161" s="23"/>
      <c r="M161" s="23"/>
      <c r="N161" s="24">
        <v>12658.1</v>
      </c>
      <c r="O161" s="25" t="e">
        <f t="shared" si="28"/>
        <v>#DIV/0!</v>
      </c>
      <c r="P161" s="26" t="e">
        <f t="shared" si="29"/>
        <v>#DIV/0!</v>
      </c>
      <c r="Q161" s="27" t="e">
        <f t="shared" si="30"/>
        <v>#DIV/0!</v>
      </c>
      <c r="R161" s="27" t="e">
        <f t="shared" si="31"/>
        <v>#DIV/0!</v>
      </c>
      <c r="S161" s="28"/>
    </row>
    <row r="162" spans="1:19" x14ac:dyDescent="0.3">
      <c r="A162" s="29"/>
      <c r="B162" s="18" t="s">
        <v>119</v>
      </c>
      <c r="C162" s="19"/>
      <c r="D162" s="19"/>
      <c r="E162" s="20">
        <f t="shared" si="26"/>
        <v>0</v>
      </c>
      <c r="F162" s="20">
        <f t="shared" si="27"/>
        <v>0</v>
      </c>
      <c r="G162" s="19"/>
      <c r="H162" s="19"/>
      <c r="I162" s="21"/>
      <c r="J162" s="21"/>
      <c r="K162" s="22"/>
      <c r="L162" s="23"/>
      <c r="M162" s="23"/>
      <c r="N162" s="24">
        <v>21000</v>
      </c>
      <c r="O162" s="25" t="e">
        <f t="shared" si="28"/>
        <v>#DIV/0!</v>
      </c>
      <c r="P162" s="26" t="e">
        <f t="shared" si="29"/>
        <v>#DIV/0!</v>
      </c>
      <c r="Q162" s="27" t="e">
        <f t="shared" si="30"/>
        <v>#DIV/0!</v>
      </c>
      <c r="R162" s="27" t="e">
        <f t="shared" si="31"/>
        <v>#DIV/0!</v>
      </c>
      <c r="S162" s="28"/>
    </row>
    <row r="163" spans="1:19" x14ac:dyDescent="0.3">
      <c r="A163" s="29"/>
      <c r="B163" s="18" t="s">
        <v>120</v>
      </c>
      <c r="C163" s="19"/>
      <c r="D163" s="19"/>
      <c r="E163" s="20">
        <f t="shared" si="26"/>
        <v>0</v>
      </c>
      <c r="F163" s="20">
        <f t="shared" si="27"/>
        <v>0</v>
      </c>
      <c r="G163" s="19"/>
      <c r="H163" s="19"/>
      <c r="I163" s="21"/>
      <c r="J163" s="21"/>
      <c r="K163" s="22"/>
      <c r="L163" s="23"/>
      <c r="M163" s="23"/>
      <c r="N163" s="24">
        <v>5102.6000000000004</v>
      </c>
      <c r="O163" s="25" t="e">
        <f t="shared" si="28"/>
        <v>#DIV/0!</v>
      </c>
      <c r="P163" s="26" t="e">
        <f t="shared" si="29"/>
        <v>#DIV/0!</v>
      </c>
      <c r="Q163" s="27" t="e">
        <f t="shared" si="30"/>
        <v>#DIV/0!</v>
      </c>
      <c r="R163" s="27" t="e">
        <f t="shared" si="31"/>
        <v>#DIV/0!</v>
      </c>
      <c r="S163" s="28"/>
    </row>
    <row r="164" spans="1:19" x14ac:dyDescent="0.3">
      <c r="A164" s="29"/>
      <c r="B164" s="18" t="s">
        <v>1617</v>
      </c>
      <c r="C164" s="19">
        <v>5</v>
      </c>
      <c r="D164" s="19">
        <v>10</v>
      </c>
      <c r="E164" s="20">
        <f t="shared" si="26"/>
        <v>50</v>
      </c>
      <c r="F164" s="20">
        <f t="shared" si="27"/>
        <v>600</v>
      </c>
      <c r="G164" s="19">
        <v>110</v>
      </c>
      <c r="H164" s="19">
        <v>490</v>
      </c>
      <c r="I164" s="21">
        <v>0.81669999999999998</v>
      </c>
      <c r="J164" s="21">
        <v>0.90959999999999996</v>
      </c>
      <c r="K164" s="22">
        <v>11081</v>
      </c>
      <c r="L164" s="23">
        <v>12182</v>
      </c>
      <c r="M164" s="23">
        <v>0</v>
      </c>
      <c r="N164" s="24">
        <f>SUM(N161:N163)</f>
        <v>38760.699999999997</v>
      </c>
      <c r="O164" s="25">
        <f t="shared" si="28"/>
        <v>775.21399999999994</v>
      </c>
      <c r="P164" s="26">
        <f t="shared" si="29"/>
        <v>44.323999999999998</v>
      </c>
      <c r="Q164" s="27">
        <f t="shared" si="30"/>
        <v>1.1080999999999999</v>
      </c>
      <c r="R164" s="27">
        <f t="shared" si="31"/>
        <v>3876.0699999999997</v>
      </c>
      <c r="S164" s="28"/>
    </row>
    <row r="165" spans="1:19" x14ac:dyDescent="0.3">
      <c r="A165" s="29">
        <v>6</v>
      </c>
      <c r="B165" s="18" t="s">
        <v>1622</v>
      </c>
      <c r="C165" s="19"/>
      <c r="D165" s="19"/>
      <c r="E165" s="20">
        <f t="shared" si="26"/>
        <v>0</v>
      </c>
      <c r="F165" s="20">
        <f t="shared" si="27"/>
        <v>0</v>
      </c>
      <c r="G165" s="19"/>
      <c r="H165" s="19"/>
      <c r="I165" s="21"/>
      <c r="J165" s="21"/>
      <c r="K165" s="22"/>
      <c r="L165" s="23"/>
      <c r="M165" s="23"/>
      <c r="N165" s="24">
        <v>35197.4</v>
      </c>
      <c r="O165" s="25" t="e">
        <f t="shared" si="28"/>
        <v>#DIV/0!</v>
      </c>
      <c r="P165" s="26" t="e">
        <f t="shared" si="29"/>
        <v>#DIV/0!</v>
      </c>
      <c r="Q165" s="27" t="e">
        <f t="shared" si="30"/>
        <v>#DIV/0!</v>
      </c>
      <c r="R165" s="27" t="e">
        <f t="shared" si="31"/>
        <v>#DIV/0!</v>
      </c>
      <c r="S165" s="28"/>
    </row>
    <row r="166" spans="1:19" ht="16.5" customHeight="1" x14ac:dyDescent="0.3">
      <c r="A166" s="29"/>
      <c r="B166" s="18" t="s">
        <v>61</v>
      </c>
      <c r="C166" s="19">
        <v>5</v>
      </c>
      <c r="D166" s="19">
        <v>11</v>
      </c>
      <c r="E166" s="20">
        <f t="shared" si="26"/>
        <v>55</v>
      </c>
      <c r="F166" s="20">
        <f t="shared" si="27"/>
        <v>660</v>
      </c>
      <c r="G166" s="19">
        <v>30</v>
      </c>
      <c r="H166" s="19">
        <v>630</v>
      </c>
      <c r="I166" s="21">
        <v>0.95450000000000002</v>
      </c>
      <c r="J166" s="21">
        <v>0.89800000000000002</v>
      </c>
      <c r="K166" s="22">
        <v>10311</v>
      </c>
      <c r="L166" s="23">
        <v>11483</v>
      </c>
      <c r="M166" s="23">
        <v>7311</v>
      </c>
      <c r="N166" s="24">
        <f>SUM(N165)</f>
        <v>35197.4</v>
      </c>
      <c r="O166" s="25">
        <f t="shared" si="28"/>
        <v>639.95272727272732</v>
      </c>
      <c r="P166" s="26">
        <f t="shared" si="29"/>
        <v>37.494545454545452</v>
      </c>
      <c r="Q166" s="27">
        <f t="shared" si="30"/>
        <v>0.9373636363636364</v>
      </c>
      <c r="R166" s="27">
        <f t="shared" si="31"/>
        <v>3199.7636363636366</v>
      </c>
      <c r="S166" s="28"/>
    </row>
    <row r="167" spans="1:19" x14ac:dyDescent="0.3">
      <c r="A167" s="29" t="s">
        <v>1623</v>
      </c>
      <c r="B167" s="18" t="s">
        <v>1626</v>
      </c>
      <c r="C167" s="19"/>
      <c r="D167" s="19"/>
      <c r="E167" s="20">
        <f t="shared" si="26"/>
        <v>0</v>
      </c>
      <c r="F167" s="20">
        <f t="shared" si="27"/>
        <v>0</v>
      </c>
      <c r="G167" s="19"/>
      <c r="H167" s="19"/>
      <c r="I167" s="21"/>
      <c r="J167" s="21"/>
      <c r="K167" s="22"/>
      <c r="L167" s="23"/>
      <c r="M167" s="23"/>
      <c r="N167" s="24">
        <v>38006</v>
      </c>
      <c r="O167" s="25" t="e">
        <f t="shared" si="28"/>
        <v>#DIV/0!</v>
      </c>
      <c r="P167" s="26" t="e">
        <f t="shared" si="29"/>
        <v>#DIV/0!</v>
      </c>
      <c r="Q167" s="27" t="e">
        <f t="shared" si="30"/>
        <v>#DIV/0!</v>
      </c>
      <c r="R167" s="27" t="e">
        <f t="shared" si="31"/>
        <v>#DIV/0!</v>
      </c>
      <c r="S167" s="28"/>
    </row>
    <row r="168" spans="1:19" x14ac:dyDescent="0.3">
      <c r="A168" s="29"/>
      <c r="B168" s="18" t="s">
        <v>61</v>
      </c>
      <c r="C168" s="19">
        <v>5</v>
      </c>
      <c r="D168" s="19">
        <v>10</v>
      </c>
      <c r="E168" s="20">
        <f t="shared" si="26"/>
        <v>50</v>
      </c>
      <c r="F168" s="20">
        <f t="shared" si="27"/>
        <v>600</v>
      </c>
      <c r="G168" s="19">
        <v>90</v>
      </c>
      <c r="H168" s="19">
        <v>510</v>
      </c>
      <c r="I168" s="21">
        <v>0.85</v>
      </c>
      <c r="J168" s="21">
        <v>0.87949999999999995</v>
      </c>
      <c r="K168" s="22">
        <v>11134</v>
      </c>
      <c r="L168" s="23">
        <v>12660</v>
      </c>
      <c r="M168" s="23">
        <v>0</v>
      </c>
      <c r="N168" s="24">
        <f>SUM(N167)</f>
        <v>38006</v>
      </c>
      <c r="O168" s="25">
        <f t="shared" si="28"/>
        <v>760.12</v>
      </c>
      <c r="P168" s="26">
        <f t="shared" si="29"/>
        <v>44.536000000000001</v>
      </c>
      <c r="Q168" s="27">
        <f t="shared" si="30"/>
        <v>1.1134000000000002</v>
      </c>
      <c r="R168" s="27">
        <f t="shared" si="31"/>
        <v>3800.6</v>
      </c>
      <c r="S168" s="28"/>
    </row>
    <row r="169" spans="1:19" x14ac:dyDescent="0.3">
      <c r="A169" s="29">
        <v>7</v>
      </c>
      <c r="B169" s="18" t="s">
        <v>1629</v>
      </c>
      <c r="C169" s="19"/>
      <c r="D169" s="19"/>
      <c r="E169" s="20">
        <f t="shared" si="26"/>
        <v>0</v>
      </c>
      <c r="F169" s="20">
        <f t="shared" si="27"/>
        <v>0</v>
      </c>
      <c r="G169" s="19"/>
      <c r="H169" s="19"/>
      <c r="I169" s="21"/>
      <c r="J169" s="21"/>
      <c r="K169" s="22"/>
      <c r="L169" s="23"/>
      <c r="M169" s="23"/>
      <c r="N169" s="24">
        <v>21644.2</v>
      </c>
      <c r="O169" s="25" t="e">
        <f t="shared" si="28"/>
        <v>#DIV/0!</v>
      </c>
      <c r="P169" s="26" t="e">
        <f t="shared" si="29"/>
        <v>#DIV/0!</v>
      </c>
      <c r="Q169" s="27" t="e">
        <f t="shared" si="30"/>
        <v>#DIV/0!</v>
      </c>
      <c r="R169" s="27" t="e">
        <f t="shared" si="31"/>
        <v>#DIV/0!</v>
      </c>
      <c r="S169" s="28"/>
    </row>
    <row r="170" spans="1:19" x14ac:dyDescent="0.3">
      <c r="A170" s="29"/>
      <c r="B170" s="18" t="s">
        <v>1630</v>
      </c>
      <c r="C170" s="19"/>
      <c r="D170" s="19"/>
      <c r="E170" s="20">
        <f t="shared" si="26"/>
        <v>0</v>
      </c>
      <c r="F170" s="20">
        <f t="shared" si="27"/>
        <v>0</v>
      </c>
      <c r="G170" s="19"/>
      <c r="H170" s="19"/>
      <c r="I170" s="21"/>
      <c r="J170" s="21"/>
      <c r="K170" s="22"/>
      <c r="L170" s="23"/>
      <c r="M170" s="23"/>
      <c r="N170" s="24">
        <v>6200</v>
      </c>
      <c r="O170" s="25" t="e">
        <f t="shared" si="28"/>
        <v>#DIV/0!</v>
      </c>
      <c r="P170" s="26" t="e">
        <f t="shared" si="29"/>
        <v>#DIV/0!</v>
      </c>
      <c r="Q170" s="27" t="e">
        <f t="shared" si="30"/>
        <v>#DIV/0!</v>
      </c>
      <c r="R170" s="27" t="e">
        <f t="shared" si="31"/>
        <v>#DIV/0!</v>
      </c>
      <c r="S170" s="28"/>
    </row>
    <row r="171" spans="1:19" x14ac:dyDescent="0.3">
      <c r="A171" s="29"/>
      <c r="B171" s="18" t="s">
        <v>1631</v>
      </c>
      <c r="C171" s="19"/>
      <c r="D171" s="19"/>
      <c r="E171" s="20">
        <f t="shared" si="26"/>
        <v>0</v>
      </c>
      <c r="F171" s="20">
        <f t="shared" si="27"/>
        <v>0</v>
      </c>
      <c r="G171" s="19"/>
      <c r="H171" s="19"/>
      <c r="I171" s="21"/>
      <c r="J171" s="21"/>
      <c r="K171" s="22"/>
      <c r="L171" s="23"/>
      <c r="M171" s="23"/>
      <c r="N171" s="24">
        <v>4184.82</v>
      </c>
      <c r="O171" s="25" t="e">
        <f t="shared" si="28"/>
        <v>#DIV/0!</v>
      </c>
      <c r="P171" s="26" t="e">
        <f t="shared" si="29"/>
        <v>#DIV/0!</v>
      </c>
      <c r="Q171" s="27" t="e">
        <f t="shared" si="30"/>
        <v>#DIV/0!</v>
      </c>
      <c r="R171" s="27" t="e">
        <f t="shared" si="31"/>
        <v>#DIV/0!</v>
      </c>
      <c r="S171" s="28"/>
    </row>
    <row r="172" spans="1:19" ht="16.5" customHeight="1" x14ac:dyDescent="0.3">
      <c r="A172" s="29"/>
      <c r="B172" s="18" t="s">
        <v>61</v>
      </c>
      <c r="C172" s="19">
        <v>5</v>
      </c>
      <c r="D172" s="19">
        <v>11</v>
      </c>
      <c r="E172" s="20">
        <f t="shared" si="26"/>
        <v>55</v>
      </c>
      <c r="F172" s="20">
        <f t="shared" si="27"/>
        <v>660</v>
      </c>
      <c r="G172" s="19">
        <v>150</v>
      </c>
      <c r="H172" s="19">
        <v>510</v>
      </c>
      <c r="I172" s="21">
        <v>0.77270000000000005</v>
      </c>
      <c r="J172" s="21">
        <v>0.89410000000000001</v>
      </c>
      <c r="K172" s="22">
        <v>11821</v>
      </c>
      <c r="L172" s="23">
        <v>13221</v>
      </c>
      <c r="M172" s="23">
        <v>15897</v>
      </c>
      <c r="N172" s="24">
        <f>SUM(N169:N171)</f>
        <v>32029.02</v>
      </c>
      <c r="O172" s="25">
        <f t="shared" si="28"/>
        <v>582.34581818181823</v>
      </c>
      <c r="P172" s="26">
        <f t="shared" si="29"/>
        <v>42.985454545454544</v>
      </c>
      <c r="Q172" s="27">
        <f t="shared" si="30"/>
        <v>1.0746363636363638</v>
      </c>
      <c r="R172" s="27">
        <f t="shared" si="31"/>
        <v>2911.7290909090912</v>
      </c>
      <c r="S172" s="28"/>
    </row>
    <row r="173" spans="1:19" x14ac:dyDescent="0.3">
      <c r="A173" s="29" t="s">
        <v>1635</v>
      </c>
      <c r="B173" s="18" t="s">
        <v>1636</v>
      </c>
      <c r="C173" s="19"/>
      <c r="D173" s="19"/>
      <c r="E173" s="20">
        <f t="shared" si="26"/>
        <v>0</v>
      </c>
      <c r="F173" s="20">
        <f t="shared" si="27"/>
        <v>0</v>
      </c>
      <c r="G173" s="19"/>
      <c r="H173" s="19"/>
      <c r="I173" s="21"/>
      <c r="J173" s="21"/>
      <c r="K173" s="22"/>
      <c r="L173" s="23"/>
      <c r="M173" s="23"/>
      <c r="N173" s="24">
        <v>13905.18</v>
      </c>
      <c r="O173" s="25" t="e">
        <f t="shared" si="28"/>
        <v>#DIV/0!</v>
      </c>
      <c r="P173" s="26" t="e">
        <f t="shared" si="29"/>
        <v>#DIV/0!</v>
      </c>
      <c r="Q173" s="27" t="e">
        <f t="shared" si="30"/>
        <v>#DIV/0!</v>
      </c>
      <c r="R173" s="27" t="e">
        <f t="shared" si="31"/>
        <v>#DIV/0!</v>
      </c>
      <c r="S173" s="28"/>
    </row>
    <row r="174" spans="1:19" x14ac:dyDescent="0.3">
      <c r="A174" s="29"/>
      <c r="B174" s="18" t="s">
        <v>1637</v>
      </c>
      <c r="C174" s="19"/>
      <c r="D174" s="19"/>
      <c r="E174" s="20">
        <f t="shared" si="26"/>
        <v>0</v>
      </c>
      <c r="F174" s="20">
        <f t="shared" si="27"/>
        <v>0</v>
      </c>
      <c r="G174" s="19"/>
      <c r="H174" s="19"/>
      <c r="I174" s="21"/>
      <c r="J174" s="21"/>
      <c r="K174" s="22"/>
      <c r="L174" s="23"/>
      <c r="M174" s="23"/>
      <c r="N174" s="24">
        <v>11580</v>
      </c>
      <c r="O174" s="25" t="e">
        <f t="shared" si="28"/>
        <v>#DIV/0!</v>
      </c>
      <c r="P174" s="26" t="e">
        <f t="shared" si="29"/>
        <v>#DIV/0!</v>
      </c>
      <c r="Q174" s="27" t="e">
        <f t="shared" si="30"/>
        <v>#DIV/0!</v>
      </c>
      <c r="R174" s="27" t="e">
        <f t="shared" si="31"/>
        <v>#DIV/0!</v>
      </c>
      <c r="S174" s="28"/>
    </row>
    <row r="175" spans="1:19" x14ac:dyDescent="0.3">
      <c r="A175" s="29"/>
      <c r="B175" s="18" t="s">
        <v>1638</v>
      </c>
      <c r="C175" s="19">
        <v>5</v>
      </c>
      <c r="D175" s="19">
        <v>10</v>
      </c>
      <c r="E175" s="20">
        <f t="shared" si="26"/>
        <v>50</v>
      </c>
      <c r="F175" s="20">
        <f t="shared" si="27"/>
        <v>600</v>
      </c>
      <c r="G175" s="19">
        <v>80</v>
      </c>
      <c r="H175" s="19">
        <v>520</v>
      </c>
      <c r="I175" s="21">
        <v>0.86670000000000003</v>
      </c>
      <c r="J175" s="21">
        <v>0.88549999999999995</v>
      </c>
      <c r="K175" s="22">
        <v>13449</v>
      </c>
      <c r="L175" s="23">
        <v>15188</v>
      </c>
      <c r="M175" s="23">
        <v>0</v>
      </c>
      <c r="N175" s="24">
        <f>SUM(N173:N174)</f>
        <v>25485.18</v>
      </c>
      <c r="O175" s="25">
        <f t="shared" si="28"/>
        <v>509.70359999999999</v>
      </c>
      <c r="P175" s="26">
        <f t="shared" si="29"/>
        <v>53.795999999999999</v>
      </c>
      <c r="Q175" s="27">
        <f t="shared" si="30"/>
        <v>1.3449</v>
      </c>
      <c r="R175" s="27">
        <f t="shared" si="31"/>
        <v>2548.518</v>
      </c>
      <c r="S175" s="28"/>
    </row>
    <row r="176" spans="1:19" x14ac:dyDescent="0.3">
      <c r="A176" s="29">
        <v>8</v>
      </c>
      <c r="B176" s="18" t="s">
        <v>1640</v>
      </c>
      <c r="C176" s="19"/>
      <c r="D176" s="19"/>
      <c r="E176" s="20">
        <f t="shared" si="26"/>
        <v>0</v>
      </c>
      <c r="F176" s="20">
        <f t="shared" si="27"/>
        <v>0</v>
      </c>
      <c r="G176" s="19"/>
      <c r="H176" s="19"/>
      <c r="I176" s="21"/>
      <c r="J176" s="21"/>
      <c r="K176" s="22"/>
      <c r="L176" s="23"/>
      <c r="M176" s="23"/>
      <c r="N176" s="24">
        <v>21341.94</v>
      </c>
      <c r="O176" s="25" t="e">
        <f t="shared" si="28"/>
        <v>#DIV/0!</v>
      </c>
      <c r="P176" s="26" t="e">
        <f t="shared" si="29"/>
        <v>#DIV/0!</v>
      </c>
      <c r="Q176" s="27" t="e">
        <f t="shared" si="30"/>
        <v>#DIV/0!</v>
      </c>
      <c r="R176" s="27" t="e">
        <f t="shared" si="31"/>
        <v>#DIV/0!</v>
      </c>
      <c r="S176" s="28"/>
    </row>
    <row r="177" spans="1:19" x14ac:dyDescent="0.3">
      <c r="A177" s="29"/>
      <c r="B177" s="18" t="s">
        <v>1641</v>
      </c>
      <c r="C177" s="19"/>
      <c r="D177" s="19"/>
      <c r="E177" s="20">
        <f t="shared" si="26"/>
        <v>0</v>
      </c>
      <c r="F177" s="20">
        <f t="shared" si="27"/>
        <v>0</v>
      </c>
      <c r="G177" s="19"/>
      <c r="H177" s="19"/>
      <c r="I177" s="21"/>
      <c r="J177" s="21"/>
      <c r="K177" s="22"/>
      <c r="L177" s="23"/>
      <c r="M177" s="23"/>
      <c r="N177" s="24">
        <v>557.75</v>
      </c>
      <c r="O177" s="25" t="e">
        <f t="shared" si="28"/>
        <v>#DIV/0!</v>
      </c>
      <c r="P177" s="26" t="e">
        <f t="shared" si="29"/>
        <v>#DIV/0!</v>
      </c>
      <c r="Q177" s="27" t="e">
        <f t="shared" si="30"/>
        <v>#DIV/0!</v>
      </c>
      <c r="R177" s="27" t="e">
        <f t="shared" si="31"/>
        <v>#DIV/0!</v>
      </c>
      <c r="S177" s="28"/>
    </row>
    <row r="178" spans="1:19" ht="16.5" customHeight="1" x14ac:dyDescent="0.3">
      <c r="A178" s="29"/>
      <c r="B178" s="18" t="s">
        <v>61</v>
      </c>
      <c r="C178" s="19">
        <v>5</v>
      </c>
      <c r="D178" s="19">
        <v>11</v>
      </c>
      <c r="E178" s="20">
        <f t="shared" si="26"/>
        <v>55</v>
      </c>
      <c r="F178" s="20">
        <f t="shared" si="27"/>
        <v>660</v>
      </c>
      <c r="G178" s="19">
        <v>40</v>
      </c>
      <c r="H178" s="19">
        <v>620</v>
      </c>
      <c r="I178" s="21">
        <v>0.93940000000000001</v>
      </c>
      <c r="J178" s="21">
        <v>0.90759999999999996</v>
      </c>
      <c r="K178" s="22">
        <v>11557</v>
      </c>
      <c r="L178" s="23">
        <v>12734</v>
      </c>
      <c r="M178" s="23">
        <v>16212</v>
      </c>
      <c r="N178" s="24">
        <f>SUM(N176:N177)</f>
        <v>21899.69</v>
      </c>
      <c r="O178" s="25">
        <f t="shared" si="28"/>
        <v>398.17618181818182</v>
      </c>
      <c r="P178" s="26">
        <f t="shared" si="29"/>
        <v>42.025454545454544</v>
      </c>
      <c r="Q178" s="27">
        <f t="shared" si="30"/>
        <v>1.0506363636363638</v>
      </c>
      <c r="R178" s="27">
        <f t="shared" si="31"/>
        <v>1990.880909090909</v>
      </c>
      <c r="S178" s="28"/>
    </row>
    <row r="179" spans="1:19" x14ac:dyDescent="0.3">
      <c r="A179" s="29" t="s">
        <v>1644</v>
      </c>
      <c r="B179" s="18" t="s">
        <v>1645</v>
      </c>
      <c r="C179" s="19"/>
      <c r="D179" s="19"/>
      <c r="E179" s="20">
        <f t="shared" si="26"/>
        <v>0</v>
      </c>
      <c r="F179" s="20">
        <f t="shared" si="27"/>
        <v>0</v>
      </c>
      <c r="G179" s="19"/>
      <c r="H179" s="19"/>
      <c r="I179" s="21"/>
      <c r="J179" s="21"/>
      <c r="K179" s="22"/>
      <c r="L179" s="23"/>
      <c r="M179" s="23"/>
      <c r="N179" s="24">
        <v>10942.25</v>
      </c>
      <c r="O179" s="25" t="e">
        <f t="shared" si="28"/>
        <v>#DIV/0!</v>
      </c>
      <c r="P179" s="26" t="e">
        <f t="shared" si="29"/>
        <v>#DIV/0!</v>
      </c>
      <c r="Q179" s="27" t="e">
        <f t="shared" si="30"/>
        <v>#DIV/0!</v>
      </c>
      <c r="R179" s="27" t="e">
        <f t="shared" si="31"/>
        <v>#DIV/0!</v>
      </c>
      <c r="S179" s="28"/>
    </row>
    <row r="180" spans="1:19" x14ac:dyDescent="0.3">
      <c r="A180" s="29"/>
      <c r="B180" s="18" t="s">
        <v>1646</v>
      </c>
      <c r="C180" s="19"/>
      <c r="D180" s="19"/>
      <c r="E180" s="20">
        <f t="shared" si="26"/>
        <v>0</v>
      </c>
      <c r="F180" s="20">
        <f t="shared" si="27"/>
        <v>0</v>
      </c>
      <c r="G180" s="19"/>
      <c r="H180" s="19"/>
      <c r="I180" s="21"/>
      <c r="J180" s="21"/>
      <c r="K180" s="22"/>
      <c r="L180" s="23"/>
      <c r="M180" s="23"/>
      <c r="N180" s="24">
        <v>16080</v>
      </c>
      <c r="O180" s="25" t="e">
        <f t="shared" si="28"/>
        <v>#DIV/0!</v>
      </c>
      <c r="P180" s="26" t="e">
        <f t="shared" si="29"/>
        <v>#DIV/0!</v>
      </c>
      <c r="Q180" s="27" t="e">
        <f t="shared" si="30"/>
        <v>#DIV/0!</v>
      </c>
      <c r="R180" s="27" t="e">
        <f t="shared" si="31"/>
        <v>#DIV/0!</v>
      </c>
      <c r="S180" s="28"/>
    </row>
    <row r="181" spans="1:19" x14ac:dyDescent="0.3">
      <c r="A181" s="29"/>
      <c r="B181" s="18" t="s">
        <v>61</v>
      </c>
      <c r="C181" s="19">
        <v>5</v>
      </c>
      <c r="D181" s="19">
        <v>10</v>
      </c>
      <c r="E181" s="20">
        <f t="shared" si="26"/>
        <v>50</v>
      </c>
      <c r="F181" s="20">
        <f t="shared" si="27"/>
        <v>600</v>
      </c>
      <c r="G181" s="19">
        <v>50</v>
      </c>
      <c r="H181" s="19">
        <v>550</v>
      </c>
      <c r="I181" s="21">
        <v>0.91669999999999996</v>
      </c>
      <c r="J181" s="21">
        <v>0.89029999999999998</v>
      </c>
      <c r="K181" s="22">
        <v>14260</v>
      </c>
      <c r="L181" s="23">
        <v>16018</v>
      </c>
      <c r="M181" s="23">
        <v>0</v>
      </c>
      <c r="N181" s="24">
        <f>SUM(N179:N180)</f>
        <v>27022.25</v>
      </c>
      <c r="O181" s="25">
        <f t="shared" si="28"/>
        <v>540.44500000000005</v>
      </c>
      <c r="P181" s="26">
        <f t="shared" si="29"/>
        <v>57.04</v>
      </c>
      <c r="Q181" s="27">
        <f t="shared" si="30"/>
        <v>1.4259999999999999</v>
      </c>
      <c r="R181" s="27">
        <f t="shared" si="31"/>
        <v>2702.2249999999999</v>
      </c>
      <c r="S181" s="28"/>
    </row>
    <row r="182" spans="1:19" x14ac:dyDescent="0.3">
      <c r="A182" s="29">
        <v>9</v>
      </c>
      <c r="B182" s="18" t="s">
        <v>1648</v>
      </c>
      <c r="C182" s="19"/>
      <c r="D182" s="19"/>
      <c r="E182" s="20">
        <f t="shared" si="26"/>
        <v>0</v>
      </c>
      <c r="F182" s="20">
        <f t="shared" si="27"/>
        <v>0</v>
      </c>
      <c r="G182" s="19"/>
      <c r="H182" s="19"/>
      <c r="I182" s="21"/>
      <c r="J182" s="21"/>
      <c r="K182" s="22"/>
      <c r="L182" s="23"/>
      <c r="M182" s="23"/>
      <c r="N182" s="24">
        <v>21282</v>
      </c>
      <c r="O182" s="25" t="e">
        <f t="shared" si="28"/>
        <v>#DIV/0!</v>
      </c>
      <c r="P182" s="26" t="e">
        <f t="shared" si="29"/>
        <v>#DIV/0!</v>
      </c>
      <c r="Q182" s="27" t="e">
        <f t="shared" si="30"/>
        <v>#DIV/0!</v>
      </c>
      <c r="R182" s="27" t="e">
        <f t="shared" si="31"/>
        <v>#DIV/0!</v>
      </c>
      <c r="S182" s="28"/>
    </row>
    <row r="183" spans="1:19" x14ac:dyDescent="0.3">
      <c r="A183" s="29"/>
      <c r="B183" s="18" t="s">
        <v>1649</v>
      </c>
      <c r="C183" s="19"/>
      <c r="D183" s="19"/>
      <c r="E183" s="20">
        <f t="shared" si="26"/>
        <v>0</v>
      </c>
      <c r="F183" s="20">
        <f t="shared" si="27"/>
        <v>0</v>
      </c>
      <c r="G183" s="19"/>
      <c r="H183" s="19"/>
      <c r="I183" s="21"/>
      <c r="J183" s="21"/>
      <c r="K183" s="22"/>
      <c r="L183" s="23"/>
      <c r="M183" s="23"/>
      <c r="N183" s="24">
        <v>7057.75</v>
      </c>
      <c r="O183" s="25" t="e">
        <f t="shared" si="28"/>
        <v>#DIV/0!</v>
      </c>
      <c r="P183" s="26" t="e">
        <f t="shared" si="29"/>
        <v>#DIV/0!</v>
      </c>
      <c r="Q183" s="27" t="e">
        <f t="shared" si="30"/>
        <v>#DIV/0!</v>
      </c>
      <c r="R183" s="27" t="e">
        <f t="shared" si="31"/>
        <v>#DIV/0!</v>
      </c>
      <c r="S183" s="28"/>
    </row>
    <row r="184" spans="1:19" x14ac:dyDescent="0.3">
      <c r="A184" s="29"/>
      <c r="B184" s="18" t="s">
        <v>61</v>
      </c>
      <c r="C184" s="19">
        <v>5</v>
      </c>
      <c r="D184" s="19">
        <v>11</v>
      </c>
      <c r="E184" s="20">
        <f t="shared" si="26"/>
        <v>55</v>
      </c>
      <c r="F184" s="20">
        <f t="shared" si="27"/>
        <v>660</v>
      </c>
      <c r="G184" s="19">
        <v>80</v>
      </c>
      <c r="H184" s="19">
        <v>580</v>
      </c>
      <c r="I184" s="21">
        <v>0.87880000000000003</v>
      </c>
      <c r="J184" s="21">
        <v>0.8911</v>
      </c>
      <c r="K184" s="22">
        <v>14802</v>
      </c>
      <c r="L184" s="23">
        <v>16612</v>
      </c>
      <c r="M184" s="23">
        <v>21901</v>
      </c>
      <c r="N184" s="24">
        <f>SUM(N182:N183)</f>
        <v>28339.75</v>
      </c>
      <c r="O184" s="25">
        <f t="shared" si="28"/>
        <v>515.2681818181818</v>
      </c>
      <c r="P184" s="26">
        <f t="shared" si="29"/>
        <v>53.825454545454548</v>
      </c>
      <c r="Q184" s="27">
        <f t="shared" si="30"/>
        <v>1.3456363636363637</v>
      </c>
      <c r="R184" s="27">
        <f t="shared" si="31"/>
        <v>2576.340909090909</v>
      </c>
      <c r="S184" s="28"/>
    </row>
    <row r="185" spans="1:19" x14ac:dyDescent="0.3">
      <c r="A185" s="29" t="s">
        <v>1653</v>
      </c>
      <c r="B185" s="18" t="s">
        <v>1654</v>
      </c>
      <c r="C185" s="19"/>
      <c r="D185" s="19"/>
      <c r="E185" s="20">
        <f t="shared" si="26"/>
        <v>0</v>
      </c>
      <c r="F185" s="20">
        <f t="shared" si="27"/>
        <v>0</v>
      </c>
      <c r="G185" s="19"/>
      <c r="H185" s="19"/>
      <c r="I185" s="21"/>
      <c r="J185" s="21"/>
      <c r="K185" s="22"/>
      <c r="L185" s="23"/>
      <c r="M185" s="23"/>
      <c r="N185" s="24">
        <v>14180.9</v>
      </c>
      <c r="O185" s="25" t="e">
        <f t="shared" si="28"/>
        <v>#DIV/0!</v>
      </c>
      <c r="P185" s="26" t="e">
        <f t="shared" si="29"/>
        <v>#DIV/0!</v>
      </c>
      <c r="Q185" s="27" t="e">
        <f t="shared" si="30"/>
        <v>#DIV/0!</v>
      </c>
      <c r="R185" s="27" t="e">
        <f t="shared" si="31"/>
        <v>#DIV/0!</v>
      </c>
      <c r="S185" s="28"/>
    </row>
    <row r="186" spans="1:19" x14ac:dyDescent="0.3">
      <c r="A186" s="29"/>
      <c r="B186" s="18" t="s">
        <v>1655</v>
      </c>
      <c r="C186" s="19"/>
      <c r="D186" s="19"/>
      <c r="E186" s="20">
        <f t="shared" si="26"/>
        <v>0</v>
      </c>
      <c r="F186" s="20">
        <f t="shared" si="27"/>
        <v>0</v>
      </c>
      <c r="G186" s="19"/>
      <c r="H186" s="19"/>
      <c r="I186" s="21"/>
      <c r="J186" s="21"/>
      <c r="K186" s="22"/>
      <c r="L186" s="23"/>
      <c r="M186" s="23"/>
      <c r="N186" s="24">
        <v>13696.05</v>
      </c>
      <c r="O186" s="25" t="e">
        <f t="shared" si="28"/>
        <v>#DIV/0!</v>
      </c>
      <c r="P186" s="26" t="e">
        <f t="shared" si="29"/>
        <v>#DIV/0!</v>
      </c>
      <c r="Q186" s="27" t="e">
        <f t="shared" si="30"/>
        <v>#DIV/0!</v>
      </c>
      <c r="R186" s="27" t="e">
        <f t="shared" si="31"/>
        <v>#DIV/0!</v>
      </c>
      <c r="S186" s="28"/>
    </row>
    <row r="187" spans="1:19" x14ac:dyDescent="0.3">
      <c r="A187" s="29"/>
      <c r="B187" s="18" t="s">
        <v>61</v>
      </c>
      <c r="C187" s="19">
        <v>5</v>
      </c>
      <c r="D187" s="19">
        <v>10</v>
      </c>
      <c r="E187" s="20">
        <f t="shared" si="26"/>
        <v>50</v>
      </c>
      <c r="F187" s="20">
        <f t="shared" si="27"/>
        <v>600</v>
      </c>
      <c r="G187" s="19">
        <v>90</v>
      </c>
      <c r="H187" s="19">
        <v>510</v>
      </c>
      <c r="I187" s="21">
        <v>0.85</v>
      </c>
      <c r="J187" s="21">
        <v>0.8972</v>
      </c>
      <c r="K187" s="22">
        <v>12850</v>
      </c>
      <c r="L187" s="23">
        <v>14322</v>
      </c>
      <c r="M187" s="23">
        <v>0</v>
      </c>
      <c r="N187" s="24">
        <f>SUM(N185:N186)</f>
        <v>27876.949999999997</v>
      </c>
      <c r="O187" s="25">
        <f t="shared" si="28"/>
        <v>557.53899999999999</v>
      </c>
      <c r="P187" s="26">
        <f t="shared" si="29"/>
        <v>51.4</v>
      </c>
      <c r="Q187" s="27">
        <f t="shared" si="30"/>
        <v>1.2849999999999999</v>
      </c>
      <c r="R187" s="27">
        <f t="shared" si="31"/>
        <v>2787.6949999999997</v>
      </c>
      <c r="S187" s="28"/>
    </row>
    <row r="188" spans="1:19" x14ac:dyDescent="0.3">
      <c r="A188" s="29">
        <v>10</v>
      </c>
      <c r="B188" s="18" t="s">
        <v>1657</v>
      </c>
      <c r="C188" s="19"/>
      <c r="D188" s="19"/>
      <c r="E188" s="20">
        <f t="shared" si="26"/>
        <v>0</v>
      </c>
      <c r="F188" s="20">
        <f t="shared" si="27"/>
        <v>0</v>
      </c>
      <c r="G188" s="19"/>
      <c r="H188" s="19"/>
      <c r="I188" s="21"/>
      <c r="J188" s="21"/>
      <c r="K188" s="22"/>
      <c r="L188" s="23"/>
      <c r="M188" s="23"/>
      <c r="N188" s="24">
        <v>15731.7</v>
      </c>
      <c r="O188" s="25" t="e">
        <f t="shared" si="28"/>
        <v>#DIV/0!</v>
      </c>
      <c r="P188" s="26" t="e">
        <f t="shared" si="29"/>
        <v>#DIV/0!</v>
      </c>
      <c r="Q188" s="27" t="e">
        <f t="shared" si="30"/>
        <v>#DIV/0!</v>
      </c>
      <c r="R188" s="27" t="e">
        <f t="shared" si="31"/>
        <v>#DIV/0!</v>
      </c>
      <c r="S188" s="28"/>
    </row>
    <row r="189" spans="1:19" ht="16.5" customHeight="1" x14ac:dyDescent="0.3">
      <c r="A189" s="29"/>
      <c r="B189" s="18" t="s">
        <v>1658</v>
      </c>
      <c r="C189" s="19"/>
      <c r="D189" s="19"/>
      <c r="E189" s="20">
        <f t="shared" si="26"/>
        <v>0</v>
      </c>
      <c r="F189" s="20">
        <f t="shared" si="27"/>
        <v>0</v>
      </c>
      <c r="G189" s="19"/>
      <c r="H189" s="19"/>
      <c r="I189" s="21"/>
      <c r="J189" s="21"/>
      <c r="K189" s="22"/>
      <c r="L189" s="23"/>
      <c r="M189" s="23"/>
      <c r="N189" s="24">
        <v>11832</v>
      </c>
      <c r="O189" s="25" t="e">
        <f t="shared" si="28"/>
        <v>#DIV/0!</v>
      </c>
      <c r="P189" s="26" t="e">
        <f t="shared" si="29"/>
        <v>#DIV/0!</v>
      </c>
      <c r="Q189" s="27" t="e">
        <f t="shared" si="30"/>
        <v>#DIV/0!</v>
      </c>
      <c r="R189" s="27" t="e">
        <f t="shared" si="31"/>
        <v>#DIV/0!</v>
      </c>
      <c r="S189" s="28"/>
    </row>
    <row r="190" spans="1:19" x14ac:dyDescent="0.3">
      <c r="A190" s="29"/>
      <c r="B190" s="18" t="s">
        <v>61</v>
      </c>
      <c r="C190" s="19">
        <v>5</v>
      </c>
      <c r="D190" s="19">
        <v>11</v>
      </c>
      <c r="E190" s="20">
        <f t="shared" si="26"/>
        <v>55</v>
      </c>
      <c r="F190" s="20">
        <f t="shared" si="27"/>
        <v>660</v>
      </c>
      <c r="G190" s="19">
        <v>60</v>
      </c>
      <c r="H190" s="19">
        <v>600</v>
      </c>
      <c r="I190" s="21">
        <v>0.90910000000000002</v>
      </c>
      <c r="J190" s="21">
        <v>0.89880000000000004</v>
      </c>
      <c r="K190" s="22">
        <v>10241</v>
      </c>
      <c r="L190" s="23">
        <v>11393</v>
      </c>
      <c r="M190" s="23">
        <v>8824</v>
      </c>
      <c r="N190" s="24">
        <f>SUM(N188:N189)</f>
        <v>27563.7</v>
      </c>
      <c r="O190" s="25">
        <f t="shared" si="28"/>
        <v>501.15818181818184</v>
      </c>
      <c r="P190" s="26">
        <f t="shared" si="29"/>
        <v>37.24</v>
      </c>
      <c r="Q190" s="27">
        <f t="shared" si="30"/>
        <v>0.93100000000000005</v>
      </c>
      <c r="R190" s="27">
        <f t="shared" si="31"/>
        <v>2505.7909090909093</v>
      </c>
      <c r="S190" s="28"/>
    </row>
    <row r="191" spans="1:19" x14ac:dyDescent="0.3">
      <c r="A191" s="29" t="s">
        <v>1659</v>
      </c>
      <c r="B191" s="18" t="s">
        <v>1663</v>
      </c>
      <c r="C191" s="19"/>
      <c r="D191" s="19"/>
      <c r="E191" s="20">
        <f t="shared" si="26"/>
        <v>0</v>
      </c>
      <c r="F191" s="20">
        <f t="shared" si="27"/>
        <v>0</v>
      </c>
      <c r="G191" s="19"/>
      <c r="H191" s="19"/>
      <c r="I191" s="21"/>
      <c r="J191" s="21"/>
      <c r="K191" s="22"/>
      <c r="L191" s="23"/>
      <c r="M191" s="23"/>
      <c r="N191" s="24">
        <v>5568</v>
      </c>
      <c r="O191" s="25" t="e">
        <f t="shared" si="28"/>
        <v>#DIV/0!</v>
      </c>
      <c r="P191" s="26" t="e">
        <f t="shared" si="29"/>
        <v>#DIV/0!</v>
      </c>
      <c r="Q191" s="27" t="e">
        <f t="shared" si="30"/>
        <v>#DIV/0!</v>
      </c>
      <c r="R191" s="27" t="e">
        <f t="shared" si="31"/>
        <v>#DIV/0!</v>
      </c>
      <c r="S191" s="28"/>
    </row>
    <row r="192" spans="1:19" x14ac:dyDescent="0.3">
      <c r="A192" s="29"/>
      <c r="B192" s="18" t="s">
        <v>1664</v>
      </c>
      <c r="C192" s="19"/>
      <c r="D192" s="19"/>
      <c r="E192" s="20">
        <f t="shared" si="26"/>
        <v>0</v>
      </c>
      <c r="F192" s="20">
        <f t="shared" si="27"/>
        <v>0</v>
      </c>
      <c r="G192" s="19"/>
      <c r="H192" s="19"/>
      <c r="I192" s="21"/>
      <c r="J192" s="21"/>
      <c r="K192" s="22"/>
      <c r="L192" s="23"/>
      <c r="M192" s="23"/>
      <c r="N192" s="24">
        <v>36520</v>
      </c>
      <c r="O192" s="25" t="e">
        <f t="shared" si="28"/>
        <v>#DIV/0!</v>
      </c>
      <c r="P192" s="26" t="e">
        <f t="shared" si="29"/>
        <v>#DIV/0!</v>
      </c>
      <c r="Q192" s="27" t="e">
        <f t="shared" si="30"/>
        <v>#DIV/0!</v>
      </c>
      <c r="R192" s="27" t="e">
        <f t="shared" si="31"/>
        <v>#DIV/0!</v>
      </c>
      <c r="S192" s="28"/>
    </row>
    <row r="193" spans="1:19" x14ac:dyDescent="0.3">
      <c r="A193" s="29"/>
      <c r="B193" s="18" t="s">
        <v>1665</v>
      </c>
      <c r="C193" s="19">
        <v>5</v>
      </c>
      <c r="D193" s="31">
        <v>10</v>
      </c>
      <c r="E193" s="20">
        <f t="shared" si="26"/>
        <v>50</v>
      </c>
      <c r="F193" s="20">
        <f t="shared" si="27"/>
        <v>600</v>
      </c>
      <c r="G193" s="19">
        <v>70</v>
      </c>
      <c r="H193" s="19">
        <v>530</v>
      </c>
      <c r="I193" s="21">
        <v>0.88329999999999997</v>
      </c>
      <c r="J193" s="21">
        <v>0.93279999999999996</v>
      </c>
      <c r="K193" s="22">
        <v>13243</v>
      </c>
      <c r="L193" s="23">
        <v>14198</v>
      </c>
      <c r="M193" s="23">
        <v>0</v>
      </c>
      <c r="N193" s="24">
        <f>SUM(N191:N192)</f>
        <v>42088</v>
      </c>
      <c r="O193" s="25">
        <f t="shared" si="28"/>
        <v>841.76</v>
      </c>
      <c r="P193" s="26">
        <f t="shared" si="29"/>
        <v>52.972000000000001</v>
      </c>
      <c r="Q193" s="27">
        <f t="shared" si="30"/>
        <v>1.3243</v>
      </c>
      <c r="R193" s="27">
        <f t="shared" si="31"/>
        <v>4208.8</v>
      </c>
      <c r="S193" s="28"/>
    </row>
    <row r="194" spans="1:19" x14ac:dyDescent="0.3">
      <c r="A194" s="29">
        <v>13</v>
      </c>
      <c r="B194" s="18" t="s">
        <v>1664</v>
      </c>
      <c r="C194" s="19"/>
      <c r="D194" s="31"/>
      <c r="E194" s="20">
        <f t="shared" si="26"/>
        <v>0</v>
      </c>
      <c r="F194" s="20">
        <f t="shared" si="27"/>
        <v>0</v>
      </c>
      <c r="G194" s="19"/>
      <c r="H194" s="19"/>
      <c r="I194" s="21"/>
      <c r="J194" s="21"/>
      <c r="K194" s="22"/>
      <c r="L194" s="23"/>
      <c r="M194" s="23"/>
      <c r="N194" s="24">
        <v>19426</v>
      </c>
      <c r="O194" s="25" t="e">
        <f t="shared" si="28"/>
        <v>#DIV/0!</v>
      </c>
      <c r="P194" s="26" t="e">
        <f t="shared" si="29"/>
        <v>#DIV/0!</v>
      </c>
      <c r="Q194" s="27" t="e">
        <f t="shared" si="30"/>
        <v>#DIV/0!</v>
      </c>
      <c r="R194" s="27" t="e">
        <f t="shared" si="31"/>
        <v>#DIV/0!</v>
      </c>
      <c r="S194" s="28"/>
    </row>
    <row r="195" spans="1:19" x14ac:dyDescent="0.3">
      <c r="A195" s="29"/>
      <c r="B195" s="18" t="s">
        <v>1668</v>
      </c>
      <c r="C195" s="19"/>
      <c r="D195" s="31"/>
      <c r="E195" s="20">
        <f t="shared" si="26"/>
        <v>0</v>
      </c>
      <c r="F195" s="20">
        <f t="shared" si="27"/>
        <v>0</v>
      </c>
      <c r="G195" s="19"/>
      <c r="H195" s="19"/>
      <c r="I195" s="21"/>
      <c r="J195" s="21"/>
      <c r="K195" s="22"/>
      <c r="L195" s="23"/>
      <c r="M195" s="23"/>
      <c r="N195" s="24">
        <v>14975.5</v>
      </c>
      <c r="O195" s="25" t="e">
        <f t="shared" si="28"/>
        <v>#DIV/0!</v>
      </c>
      <c r="P195" s="26" t="e">
        <f t="shared" si="29"/>
        <v>#DIV/0!</v>
      </c>
      <c r="Q195" s="27" t="e">
        <f t="shared" si="30"/>
        <v>#DIV/0!</v>
      </c>
      <c r="R195" s="27" t="e">
        <f t="shared" si="31"/>
        <v>#DIV/0!</v>
      </c>
      <c r="S195" s="28"/>
    </row>
    <row r="196" spans="1:19" x14ac:dyDescent="0.3">
      <c r="A196" s="29"/>
      <c r="B196" s="18" t="s">
        <v>88</v>
      </c>
      <c r="C196" s="19">
        <v>5</v>
      </c>
      <c r="D196" s="31">
        <v>8</v>
      </c>
      <c r="E196" s="20">
        <f t="shared" si="26"/>
        <v>40</v>
      </c>
      <c r="F196" s="20">
        <f t="shared" si="27"/>
        <v>480</v>
      </c>
      <c r="G196" s="19">
        <v>40</v>
      </c>
      <c r="H196" s="19">
        <v>440</v>
      </c>
      <c r="I196" s="21">
        <v>0.91669999999999996</v>
      </c>
      <c r="J196" s="21">
        <v>0.92900000000000005</v>
      </c>
      <c r="K196" s="22">
        <v>11209</v>
      </c>
      <c r="L196" s="23">
        <v>12066</v>
      </c>
      <c r="M196" s="23">
        <v>14906</v>
      </c>
      <c r="N196" s="24">
        <f>SUM(N194:N195)</f>
        <v>34401.5</v>
      </c>
      <c r="O196" s="25">
        <f t="shared" si="28"/>
        <v>860.03750000000002</v>
      </c>
      <c r="P196" s="26">
        <f t="shared" si="29"/>
        <v>56.045000000000002</v>
      </c>
      <c r="Q196" s="27">
        <f t="shared" si="30"/>
        <v>1.401125</v>
      </c>
      <c r="R196" s="27">
        <f t="shared" si="31"/>
        <v>4300.1875</v>
      </c>
      <c r="S196" s="28"/>
    </row>
    <row r="197" spans="1:19" x14ac:dyDescent="0.3">
      <c r="A197" s="29" t="s">
        <v>1673</v>
      </c>
      <c r="B197" s="18" t="s">
        <v>1668</v>
      </c>
      <c r="C197" s="19"/>
      <c r="D197" s="31"/>
      <c r="E197" s="20">
        <f t="shared" si="26"/>
        <v>0</v>
      </c>
      <c r="F197" s="20">
        <f t="shared" si="27"/>
        <v>0</v>
      </c>
      <c r="G197" s="19"/>
      <c r="H197" s="19"/>
      <c r="I197" s="21"/>
      <c r="J197" s="21"/>
      <c r="K197" s="22"/>
      <c r="L197" s="23"/>
      <c r="M197" s="23"/>
      <c r="N197" s="24">
        <v>15170.7</v>
      </c>
      <c r="O197" s="25" t="e">
        <f t="shared" si="28"/>
        <v>#DIV/0!</v>
      </c>
      <c r="P197" s="26" t="e">
        <f t="shared" si="29"/>
        <v>#DIV/0!</v>
      </c>
      <c r="Q197" s="27" t="e">
        <f t="shared" si="30"/>
        <v>#DIV/0!</v>
      </c>
      <c r="R197" s="27" t="e">
        <f t="shared" si="31"/>
        <v>#DIV/0!</v>
      </c>
      <c r="S197" s="28"/>
    </row>
    <row r="198" spans="1:19" x14ac:dyDescent="0.3">
      <c r="A198" s="29"/>
      <c r="B198" s="18" t="s">
        <v>1674</v>
      </c>
      <c r="C198" s="19"/>
      <c r="D198" s="19"/>
      <c r="E198" s="20">
        <f t="shared" si="26"/>
        <v>0</v>
      </c>
      <c r="F198" s="20">
        <f t="shared" si="27"/>
        <v>0</v>
      </c>
      <c r="G198" s="19"/>
      <c r="H198" s="19"/>
      <c r="I198" s="21"/>
      <c r="J198" s="21"/>
      <c r="K198" s="22"/>
      <c r="L198" s="23"/>
      <c r="M198" s="23"/>
      <c r="N198" s="24">
        <v>12000</v>
      </c>
      <c r="O198" s="25" t="e">
        <f t="shared" si="28"/>
        <v>#DIV/0!</v>
      </c>
      <c r="P198" s="26" t="e">
        <f t="shared" si="29"/>
        <v>#DIV/0!</v>
      </c>
      <c r="Q198" s="27" t="e">
        <f t="shared" si="30"/>
        <v>#DIV/0!</v>
      </c>
      <c r="R198" s="27" t="e">
        <f t="shared" si="31"/>
        <v>#DIV/0!</v>
      </c>
      <c r="S198" s="28"/>
    </row>
    <row r="199" spans="1:19" x14ac:dyDescent="0.3">
      <c r="A199" s="29"/>
      <c r="B199" s="18" t="s">
        <v>1675</v>
      </c>
      <c r="C199" s="19"/>
      <c r="D199" s="19"/>
      <c r="E199" s="20">
        <f t="shared" si="26"/>
        <v>0</v>
      </c>
      <c r="F199" s="20">
        <f t="shared" si="27"/>
        <v>0</v>
      </c>
      <c r="G199" s="19"/>
      <c r="H199" s="19"/>
      <c r="I199" s="21"/>
      <c r="J199" s="21"/>
      <c r="K199" s="22"/>
      <c r="L199" s="23"/>
      <c r="M199" s="23"/>
      <c r="N199" s="24">
        <v>4200</v>
      </c>
      <c r="O199" s="25" t="e">
        <f t="shared" si="28"/>
        <v>#DIV/0!</v>
      </c>
      <c r="P199" s="26" t="e">
        <f t="shared" si="29"/>
        <v>#DIV/0!</v>
      </c>
      <c r="Q199" s="27" t="e">
        <f t="shared" si="30"/>
        <v>#DIV/0!</v>
      </c>
      <c r="R199" s="27" t="e">
        <f t="shared" si="31"/>
        <v>#DIV/0!</v>
      </c>
      <c r="S199" s="28"/>
    </row>
    <row r="200" spans="1:19" x14ac:dyDescent="0.3">
      <c r="A200" s="29"/>
      <c r="B200" s="18" t="s">
        <v>88</v>
      </c>
      <c r="C200" s="19">
        <v>5</v>
      </c>
      <c r="D200" s="19">
        <v>10</v>
      </c>
      <c r="E200" s="20">
        <f t="shared" si="26"/>
        <v>50</v>
      </c>
      <c r="F200" s="20">
        <f t="shared" si="27"/>
        <v>600</v>
      </c>
      <c r="G200" s="19">
        <v>150</v>
      </c>
      <c r="H200" s="19">
        <v>450</v>
      </c>
      <c r="I200" s="21">
        <v>0.75</v>
      </c>
      <c r="J200" s="21">
        <v>0.90629999999999999</v>
      </c>
      <c r="K200" s="22">
        <v>11125</v>
      </c>
      <c r="L200" s="23">
        <v>12276</v>
      </c>
      <c r="M200" s="23">
        <v>0</v>
      </c>
      <c r="N200" s="24">
        <f>SUM(N197:N199)</f>
        <v>31370.7</v>
      </c>
      <c r="O200" s="25">
        <f t="shared" si="28"/>
        <v>627.41399999999999</v>
      </c>
      <c r="P200" s="26">
        <f t="shared" si="29"/>
        <v>44.5</v>
      </c>
      <c r="Q200" s="27">
        <f t="shared" si="30"/>
        <v>1.1125</v>
      </c>
      <c r="R200" s="27">
        <f t="shared" si="31"/>
        <v>3137.07</v>
      </c>
      <c r="S200" s="28"/>
    </row>
    <row r="201" spans="1:19" x14ac:dyDescent="0.3">
      <c r="A201" s="29">
        <v>14</v>
      </c>
      <c r="B201" s="18" t="s">
        <v>1679</v>
      </c>
      <c r="C201" s="19"/>
      <c r="D201" s="19"/>
      <c r="E201" s="20">
        <f t="shared" si="26"/>
        <v>0</v>
      </c>
      <c r="F201" s="20">
        <f t="shared" si="27"/>
        <v>0</v>
      </c>
      <c r="G201" s="19"/>
      <c r="H201" s="19"/>
      <c r="I201" s="21"/>
      <c r="J201" s="21"/>
      <c r="K201" s="22"/>
      <c r="L201" s="23"/>
      <c r="M201" s="23"/>
      <c r="N201" s="24">
        <v>33810</v>
      </c>
      <c r="O201" s="25" t="e">
        <f t="shared" si="28"/>
        <v>#DIV/0!</v>
      </c>
      <c r="P201" s="26" t="e">
        <f t="shared" si="29"/>
        <v>#DIV/0!</v>
      </c>
      <c r="Q201" s="27" t="e">
        <f t="shared" si="30"/>
        <v>#DIV/0!</v>
      </c>
      <c r="R201" s="27" t="e">
        <f t="shared" si="31"/>
        <v>#DIV/0!</v>
      </c>
      <c r="S201" s="28"/>
    </row>
    <row r="202" spans="1:19" x14ac:dyDescent="0.3">
      <c r="A202" s="29"/>
      <c r="B202" s="18" t="s">
        <v>88</v>
      </c>
      <c r="C202" s="19">
        <v>5</v>
      </c>
      <c r="D202" s="19">
        <v>11</v>
      </c>
      <c r="E202" s="20">
        <f t="shared" si="26"/>
        <v>55</v>
      </c>
      <c r="F202" s="20">
        <f t="shared" si="27"/>
        <v>660</v>
      </c>
      <c r="G202" s="19">
        <v>140</v>
      </c>
      <c r="H202" s="19">
        <v>520</v>
      </c>
      <c r="I202" s="21">
        <v>0.78790000000000004</v>
      </c>
      <c r="J202" s="21">
        <v>0.88859999999999995</v>
      </c>
      <c r="K202" s="22">
        <v>12506</v>
      </c>
      <c r="L202" s="23">
        <v>14074</v>
      </c>
      <c r="M202" s="23">
        <v>15013</v>
      </c>
      <c r="N202" s="24">
        <f>SUM(N201)</f>
        <v>33810</v>
      </c>
      <c r="O202" s="25">
        <f t="shared" si="28"/>
        <v>614.72727272727275</v>
      </c>
      <c r="P202" s="26">
        <f t="shared" si="29"/>
        <v>45.476363636363629</v>
      </c>
      <c r="Q202" s="27">
        <f t="shared" si="30"/>
        <v>1.1369090909090911</v>
      </c>
      <c r="R202" s="27">
        <f t="shared" si="31"/>
        <v>3073.6363636363635</v>
      </c>
      <c r="S202" s="28"/>
    </row>
    <row r="203" spans="1:19" x14ac:dyDescent="0.3">
      <c r="A203" s="29" t="s">
        <v>1680</v>
      </c>
      <c r="B203" s="18" t="s">
        <v>1675</v>
      </c>
      <c r="C203" s="19"/>
      <c r="D203" s="19"/>
      <c r="E203" s="20">
        <f t="shared" si="26"/>
        <v>0</v>
      </c>
      <c r="F203" s="20">
        <f t="shared" si="27"/>
        <v>0</v>
      </c>
      <c r="G203" s="19"/>
      <c r="H203" s="19"/>
      <c r="I203" s="21"/>
      <c r="J203" s="21"/>
      <c r="K203" s="22"/>
      <c r="L203" s="23"/>
      <c r="M203" s="23"/>
      <c r="N203" s="24">
        <v>16998</v>
      </c>
      <c r="O203" s="25" t="e">
        <f t="shared" si="28"/>
        <v>#DIV/0!</v>
      </c>
      <c r="P203" s="26" t="e">
        <f t="shared" si="29"/>
        <v>#DIV/0!</v>
      </c>
      <c r="Q203" s="27" t="e">
        <f t="shared" si="30"/>
        <v>#DIV/0!</v>
      </c>
      <c r="R203" s="27" t="e">
        <f t="shared" si="31"/>
        <v>#DIV/0!</v>
      </c>
      <c r="S203" s="28"/>
    </row>
    <row r="204" spans="1:19" x14ac:dyDescent="0.3">
      <c r="A204" s="29"/>
      <c r="B204" s="18" t="s">
        <v>1684</v>
      </c>
      <c r="C204" s="19"/>
      <c r="D204" s="19"/>
      <c r="E204" s="20">
        <f t="shared" si="26"/>
        <v>0</v>
      </c>
      <c r="F204" s="20">
        <f t="shared" si="27"/>
        <v>0</v>
      </c>
      <c r="G204" s="19"/>
      <c r="H204" s="19"/>
      <c r="I204" s="21"/>
      <c r="J204" s="21"/>
      <c r="K204" s="22"/>
      <c r="L204" s="23"/>
      <c r="M204" s="23"/>
      <c r="N204" s="24">
        <v>19092</v>
      </c>
      <c r="O204" s="25" t="e">
        <f t="shared" si="28"/>
        <v>#DIV/0!</v>
      </c>
      <c r="P204" s="26" t="e">
        <f t="shared" si="29"/>
        <v>#DIV/0!</v>
      </c>
      <c r="Q204" s="27" t="e">
        <f t="shared" si="30"/>
        <v>#DIV/0!</v>
      </c>
      <c r="R204" s="27" t="e">
        <f t="shared" si="31"/>
        <v>#DIV/0!</v>
      </c>
      <c r="S204" s="28"/>
    </row>
    <row r="205" spans="1:19" x14ac:dyDescent="0.3">
      <c r="A205" s="29"/>
      <c r="B205" s="18" t="s">
        <v>88</v>
      </c>
      <c r="C205" s="19">
        <v>5</v>
      </c>
      <c r="D205" s="19">
        <v>10</v>
      </c>
      <c r="E205" s="20">
        <f t="shared" si="26"/>
        <v>50</v>
      </c>
      <c r="F205" s="20">
        <f t="shared" si="27"/>
        <v>600</v>
      </c>
      <c r="G205" s="19">
        <v>60</v>
      </c>
      <c r="H205" s="19">
        <v>540</v>
      </c>
      <c r="I205" s="21">
        <v>0.9</v>
      </c>
      <c r="J205" s="21">
        <v>0.94540000000000002</v>
      </c>
      <c r="K205" s="22">
        <v>14593</v>
      </c>
      <c r="L205" s="23">
        <v>15436</v>
      </c>
      <c r="M205" s="23">
        <v>0</v>
      </c>
      <c r="N205" s="24">
        <f>SUM(N203:N204)</f>
        <v>36090</v>
      </c>
      <c r="O205" s="25">
        <f t="shared" si="28"/>
        <v>721.8</v>
      </c>
      <c r="P205" s="26">
        <f t="shared" si="29"/>
        <v>58.372</v>
      </c>
      <c r="Q205" s="27">
        <f t="shared" si="30"/>
        <v>1.4593</v>
      </c>
      <c r="R205" s="27">
        <f t="shared" si="31"/>
        <v>3609</v>
      </c>
      <c r="S205" s="28"/>
    </row>
    <row r="206" spans="1:19" x14ac:dyDescent="0.3">
      <c r="A206" s="29">
        <v>15</v>
      </c>
      <c r="B206" s="18" t="s">
        <v>1687</v>
      </c>
      <c r="C206" s="19"/>
      <c r="D206" s="19"/>
      <c r="E206" s="20">
        <f>C206*D206</f>
        <v>0</v>
      </c>
      <c r="F206" s="20">
        <f t="shared" si="27"/>
        <v>0</v>
      </c>
      <c r="G206" s="19"/>
      <c r="H206" s="19"/>
      <c r="I206" s="21"/>
      <c r="J206" s="21"/>
      <c r="K206" s="22"/>
      <c r="L206" s="23"/>
      <c r="M206" s="23"/>
      <c r="N206" s="24">
        <v>19650</v>
      </c>
      <c r="O206" s="25" t="e">
        <f t="shared" si="28"/>
        <v>#DIV/0!</v>
      </c>
      <c r="P206" s="26" t="e">
        <f t="shared" si="29"/>
        <v>#DIV/0!</v>
      </c>
      <c r="Q206" s="27" t="e">
        <f t="shared" si="30"/>
        <v>#DIV/0!</v>
      </c>
      <c r="R206" s="27" t="e">
        <f t="shared" si="31"/>
        <v>#DIV/0!</v>
      </c>
      <c r="S206" s="28"/>
    </row>
    <row r="207" spans="1:19" x14ac:dyDescent="0.3">
      <c r="A207" s="29"/>
      <c r="B207" s="18" t="s">
        <v>88</v>
      </c>
      <c r="C207" s="19">
        <v>5</v>
      </c>
      <c r="D207" s="19">
        <v>8</v>
      </c>
      <c r="E207" s="20">
        <f t="shared" si="26"/>
        <v>40</v>
      </c>
      <c r="F207" s="20">
        <f t="shared" si="27"/>
        <v>480</v>
      </c>
      <c r="G207" s="19">
        <v>190</v>
      </c>
      <c r="H207" s="19">
        <v>290</v>
      </c>
      <c r="I207" s="21">
        <v>0.60419999999999996</v>
      </c>
      <c r="J207" s="21">
        <v>0.97240000000000004</v>
      </c>
      <c r="K207" s="22">
        <v>8548</v>
      </c>
      <c r="L207" s="23">
        <v>8790</v>
      </c>
      <c r="M207" s="23">
        <v>29380</v>
      </c>
      <c r="N207" s="24">
        <f>SUM(N206)</f>
        <v>19650</v>
      </c>
      <c r="O207" s="25">
        <f t="shared" si="28"/>
        <v>491.25</v>
      </c>
      <c r="P207" s="26">
        <f t="shared" si="29"/>
        <v>42.74</v>
      </c>
      <c r="Q207" s="27">
        <f t="shared" si="30"/>
        <v>1.0685</v>
      </c>
      <c r="R207" s="27">
        <f t="shared" si="31"/>
        <v>2456.25</v>
      </c>
      <c r="S207" s="28"/>
    </row>
    <row r="208" spans="1:19" x14ac:dyDescent="0.3">
      <c r="A208" s="29" t="s">
        <v>1688</v>
      </c>
      <c r="B208" s="18" t="s">
        <v>1691</v>
      </c>
      <c r="C208" s="19"/>
      <c r="D208" s="19"/>
      <c r="E208" s="20">
        <f t="shared" si="26"/>
        <v>0</v>
      </c>
      <c r="F208" s="20">
        <f t="shared" si="27"/>
        <v>0</v>
      </c>
      <c r="G208" s="19"/>
      <c r="H208" s="19"/>
      <c r="I208" s="21"/>
      <c r="J208" s="21"/>
      <c r="K208" s="22"/>
      <c r="L208" s="23"/>
      <c r="M208" s="23"/>
      <c r="N208" s="24">
        <v>42450</v>
      </c>
      <c r="O208" s="25" t="e">
        <f t="shared" si="28"/>
        <v>#DIV/0!</v>
      </c>
      <c r="P208" s="26" t="e">
        <f t="shared" si="29"/>
        <v>#DIV/0!</v>
      </c>
      <c r="Q208" s="27" t="e">
        <f t="shared" si="30"/>
        <v>#DIV/0!</v>
      </c>
      <c r="R208" s="27" t="e">
        <f t="shared" si="31"/>
        <v>#DIV/0!</v>
      </c>
      <c r="S208" s="28"/>
    </row>
    <row r="209" spans="1:19" x14ac:dyDescent="0.3">
      <c r="A209" s="29"/>
      <c r="B209" s="18" t="s">
        <v>88</v>
      </c>
      <c r="C209" s="19">
        <v>5</v>
      </c>
      <c r="D209" s="19">
        <v>10</v>
      </c>
      <c r="E209" s="20">
        <f t="shared" si="26"/>
        <v>50</v>
      </c>
      <c r="F209" s="20">
        <f t="shared" si="27"/>
        <v>600</v>
      </c>
      <c r="G209" s="19">
        <v>60</v>
      </c>
      <c r="H209" s="19">
        <v>540</v>
      </c>
      <c r="I209" s="21">
        <v>0.9</v>
      </c>
      <c r="J209" s="21">
        <v>0.92200000000000004</v>
      </c>
      <c r="K209" s="22">
        <v>13284</v>
      </c>
      <c r="L209" s="23">
        <v>14408</v>
      </c>
      <c r="M209" s="23">
        <v>0</v>
      </c>
      <c r="N209" s="24">
        <f>SUM(N208)</f>
        <v>42450</v>
      </c>
      <c r="O209" s="25">
        <f t="shared" si="28"/>
        <v>849</v>
      </c>
      <c r="P209" s="26">
        <f t="shared" si="29"/>
        <v>53.136000000000003</v>
      </c>
      <c r="Q209" s="27">
        <f t="shared" si="30"/>
        <v>1.3284</v>
      </c>
      <c r="R209" s="27">
        <f t="shared" si="31"/>
        <v>4245</v>
      </c>
      <c r="S209" s="28"/>
    </row>
    <row r="210" spans="1:19" x14ac:dyDescent="0.3">
      <c r="A210" s="29">
        <v>16</v>
      </c>
      <c r="B210" s="18" t="s">
        <v>1693</v>
      </c>
      <c r="C210" s="19"/>
      <c r="D210" s="19"/>
      <c r="E210" s="20">
        <f t="shared" si="26"/>
        <v>0</v>
      </c>
      <c r="F210" s="20">
        <f t="shared" si="27"/>
        <v>0</v>
      </c>
      <c r="G210" s="19"/>
      <c r="H210" s="19"/>
      <c r="I210" s="21"/>
      <c r="J210" s="21"/>
      <c r="K210" s="22"/>
      <c r="L210" s="23"/>
      <c r="M210" s="23"/>
      <c r="N210" s="24">
        <v>8550</v>
      </c>
      <c r="O210" s="25" t="e">
        <f t="shared" si="28"/>
        <v>#DIV/0!</v>
      </c>
      <c r="P210" s="26" t="e">
        <f t="shared" si="29"/>
        <v>#DIV/0!</v>
      </c>
      <c r="Q210" s="27" t="e">
        <f t="shared" si="30"/>
        <v>#DIV/0!</v>
      </c>
      <c r="R210" s="27" t="e">
        <f t="shared" si="31"/>
        <v>#DIV/0!</v>
      </c>
      <c r="S210" s="28"/>
    </row>
    <row r="211" spans="1:19" x14ac:dyDescent="0.3">
      <c r="A211" s="29"/>
      <c r="B211" s="18" t="s">
        <v>1694</v>
      </c>
      <c r="C211" s="19"/>
      <c r="D211" s="19"/>
      <c r="E211" s="20">
        <f t="shared" si="26"/>
        <v>0</v>
      </c>
      <c r="F211" s="20">
        <f t="shared" si="27"/>
        <v>0</v>
      </c>
      <c r="G211" s="19"/>
      <c r="H211" s="19"/>
      <c r="I211" s="21"/>
      <c r="J211" s="21"/>
      <c r="K211" s="22"/>
      <c r="L211" s="23"/>
      <c r="M211" s="23"/>
      <c r="N211" s="24">
        <v>27335.5</v>
      </c>
      <c r="O211" s="25" t="e">
        <f t="shared" si="28"/>
        <v>#DIV/0!</v>
      </c>
      <c r="P211" s="26" t="e">
        <f t="shared" si="29"/>
        <v>#DIV/0!</v>
      </c>
      <c r="Q211" s="27" t="e">
        <f t="shared" si="30"/>
        <v>#DIV/0!</v>
      </c>
      <c r="R211" s="27" t="e">
        <f t="shared" si="31"/>
        <v>#DIV/0!</v>
      </c>
      <c r="S211" s="28"/>
    </row>
    <row r="212" spans="1:19" x14ac:dyDescent="0.3">
      <c r="A212" s="29"/>
      <c r="B212" s="18" t="s">
        <v>88</v>
      </c>
      <c r="C212" s="19">
        <v>5</v>
      </c>
      <c r="D212" s="19">
        <v>11</v>
      </c>
      <c r="E212" s="20">
        <f t="shared" si="26"/>
        <v>55</v>
      </c>
      <c r="F212" s="20">
        <f t="shared" si="27"/>
        <v>660</v>
      </c>
      <c r="G212" s="19">
        <v>180</v>
      </c>
      <c r="H212" s="19">
        <v>480</v>
      </c>
      <c r="I212" s="21">
        <v>0.72729999999999995</v>
      </c>
      <c r="J212" s="21">
        <v>0.92659999999999998</v>
      </c>
      <c r="K212" s="22">
        <v>11230</v>
      </c>
      <c r="L212" s="23">
        <v>12120</v>
      </c>
      <c r="M212" s="23">
        <v>3632</v>
      </c>
      <c r="N212" s="24">
        <f>SUM(N210:N211)</f>
        <v>35885.5</v>
      </c>
      <c r="O212" s="25">
        <f t="shared" si="28"/>
        <v>652.4636363636364</v>
      </c>
      <c r="P212" s="26">
        <f t="shared" si="29"/>
        <v>40.836363636363636</v>
      </c>
      <c r="Q212" s="27">
        <f t="shared" si="30"/>
        <v>1.020909090909091</v>
      </c>
      <c r="R212" s="27">
        <f t="shared" si="31"/>
        <v>3262.318181818182</v>
      </c>
      <c r="S212" s="28"/>
    </row>
    <row r="213" spans="1:19" x14ac:dyDescent="0.3">
      <c r="A213" s="29" t="s">
        <v>1695</v>
      </c>
      <c r="B213" s="18" t="s">
        <v>1698</v>
      </c>
      <c r="C213" s="19"/>
      <c r="D213" s="19"/>
      <c r="E213" s="20">
        <f t="shared" ref="E213:E276" si="33">C213*D213</f>
        <v>0</v>
      </c>
      <c r="F213" s="20">
        <f t="shared" ref="F213:F276" si="34">SUM(G213:H213)</f>
        <v>0</v>
      </c>
      <c r="G213" s="19"/>
      <c r="H213" s="19"/>
      <c r="I213" s="21"/>
      <c r="J213" s="21"/>
      <c r="K213" s="22"/>
      <c r="L213" s="23"/>
      <c r="M213" s="23"/>
      <c r="N213" s="24">
        <v>25012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88</v>
      </c>
      <c r="C214" s="19">
        <v>5</v>
      </c>
      <c r="D214" s="19">
        <v>10</v>
      </c>
      <c r="E214" s="20">
        <f t="shared" si="33"/>
        <v>50</v>
      </c>
      <c r="F214" s="20">
        <f t="shared" si="34"/>
        <v>600</v>
      </c>
      <c r="G214" s="19">
        <v>220</v>
      </c>
      <c r="H214" s="19">
        <v>380</v>
      </c>
      <c r="I214" s="21">
        <v>0.63329999999999997</v>
      </c>
      <c r="J214" s="21">
        <v>0.87580000000000002</v>
      </c>
      <c r="K214" s="22">
        <v>4318</v>
      </c>
      <c r="L214" s="23">
        <v>4930</v>
      </c>
      <c r="M214" s="23">
        <v>0</v>
      </c>
      <c r="N214" s="24">
        <f>SUM(N213)</f>
        <v>25012</v>
      </c>
      <c r="O214" s="25">
        <f>N214/E214</f>
        <v>500.24</v>
      </c>
      <c r="P214" s="26">
        <f>((K214*200000)/E214)/1000000</f>
        <v>17.271999999999998</v>
      </c>
      <c r="Q214" s="27">
        <f>(K214/D214)/1000</f>
        <v>0.43180000000000002</v>
      </c>
      <c r="R214" s="27">
        <f>N214/D214</f>
        <v>2501.1999999999998</v>
      </c>
      <c r="S214" s="28"/>
    </row>
    <row r="215" spans="1:19" x14ac:dyDescent="0.3">
      <c r="A215" s="29">
        <v>17</v>
      </c>
      <c r="B215" s="18" t="s">
        <v>1700</v>
      </c>
      <c r="C215" s="19"/>
      <c r="D215" s="19"/>
      <c r="E215" s="20">
        <f t="shared" si="33"/>
        <v>0</v>
      </c>
      <c r="F215" s="20">
        <f t="shared" si="34"/>
        <v>0</v>
      </c>
      <c r="G215" s="19"/>
      <c r="H215" s="19"/>
      <c r="I215" s="21"/>
      <c r="J215" s="21"/>
      <c r="K215" s="22"/>
      <c r="L215" s="23"/>
      <c r="M215" s="23"/>
      <c r="N215" s="24">
        <v>25464</v>
      </c>
      <c r="O215" s="25" t="e">
        <f>N215/E215</f>
        <v>#DIV/0!</v>
      </c>
      <c r="P215" s="26" t="e">
        <f>((K215*200000)/E215)/1000000</f>
        <v>#DIV/0!</v>
      </c>
      <c r="Q215" s="27" t="e">
        <f>(K215/D215)/1000</f>
        <v>#DIV/0!</v>
      </c>
      <c r="R215" s="27" t="e">
        <f>N215/D215</f>
        <v>#DIV/0!</v>
      </c>
      <c r="S215" s="28"/>
    </row>
    <row r="216" spans="1:19" x14ac:dyDescent="0.3">
      <c r="A216" s="29"/>
      <c r="B216" s="18" t="s">
        <v>88</v>
      </c>
      <c r="C216" s="19">
        <v>5</v>
      </c>
      <c r="D216" s="19">
        <v>8</v>
      </c>
      <c r="E216" s="20">
        <f t="shared" si="33"/>
        <v>40</v>
      </c>
      <c r="F216" s="20">
        <f t="shared" si="34"/>
        <v>480</v>
      </c>
      <c r="G216" s="19">
        <v>100</v>
      </c>
      <c r="H216" s="19">
        <v>380</v>
      </c>
      <c r="I216" s="21">
        <v>0.79169999999999996</v>
      </c>
      <c r="J216" s="21">
        <v>0.94730000000000003</v>
      </c>
      <c r="K216" s="22">
        <v>4396</v>
      </c>
      <c r="L216" s="23">
        <v>4640</v>
      </c>
      <c r="M216" s="23">
        <v>7851</v>
      </c>
      <c r="N216" s="24">
        <f>SUM(N215)</f>
        <v>25464</v>
      </c>
      <c r="O216" s="25">
        <f t="shared" ref="O216:O278" si="35">N216/E216</f>
        <v>636.6</v>
      </c>
      <c r="P216" s="26">
        <f t="shared" ref="P216:P277" si="36">((K216*200000)/E216)/1000000</f>
        <v>21.98</v>
      </c>
      <c r="Q216" s="27">
        <f t="shared" ref="Q216:Q278" si="37">(K216/D216)/1000</f>
        <v>0.54949999999999999</v>
      </c>
      <c r="R216" s="27">
        <f t="shared" ref="R216:R278" si="38">N216/D216</f>
        <v>3183</v>
      </c>
      <c r="S216" s="28"/>
    </row>
    <row r="217" spans="1:19" x14ac:dyDescent="0.3">
      <c r="A217" s="29" t="s">
        <v>1705</v>
      </c>
      <c r="B217" s="18" t="s">
        <v>1700</v>
      </c>
      <c r="C217" s="19"/>
      <c r="D217" s="19"/>
      <c r="E217" s="20">
        <f t="shared" si="33"/>
        <v>0</v>
      </c>
      <c r="F217" s="20">
        <f t="shared" si="34"/>
        <v>0</v>
      </c>
      <c r="G217" s="19"/>
      <c r="H217" s="19"/>
      <c r="I217" s="21"/>
      <c r="J217" s="21"/>
      <c r="K217" s="22"/>
      <c r="L217" s="23"/>
      <c r="M217" s="23"/>
      <c r="N217" s="24">
        <v>1524</v>
      </c>
      <c r="O217" s="25" t="e">
        <f t="shared" si="35"/>
        <v>#DIV/0!</v>
      </c>
      <c r="P217" s="26" t="e">
        <f t="shared" si="36"/>
        <v>#DIV/0!</v>
      </c>
      <c r="Q217" s="27" t="e">
        <f t="shared" si="37"/>
        <v>#DIV/0!</v>
      </c>
      <c r="R217" s="27" t="e">
        <f t="shared" si="38"/>
        <v>#DIV/0!</v>
      </c>
      <c r="S217" s="28"/>
    </row>
    <row r="218" spans="1:19" x14ac:dyDescent="0.3">
      <c r="A218" s="29"/>
      <c r="B218" s="18" t="s">
        <v>1706</v>
      </c>
      <c r="C218" s="19"/>
      <c r="D218" s="19"/>
      <c r="E218" s="20">
        <f t="shared" si="33"/>
        <v>0</v>
      </c>
      <c r="F218" s="20">
        <f t="shared" si="34"/>
        <v>0</v>
      </c>
      <c r="G218" s="19"/>
      <c r="H218" s="19"/>
      <c r="I218" s="21"/>
      <c r="J218" s="21"/>
      <c r="K218" s="22"/>
      <c r="L218" s="23"/>
      <c r="M218" s="23"/>
      <c r="N218" s="24">
        <v>35391.199999999997</v>
      </c>
      <c r="O218" s="25" t="e">
        <f t="shared" si="35"/>
        <v>#DIV/0!</v>
      </c>
      <c r="P218" s="26" t="e">
        <f t="shared" si="36"/>
        <v>#DIV/0!</v>
      </c>
      <c r="Q218" s="27" t="e">
        <f t="shared" si="37"/>
        <v>#DIV/0!</v>
      </c>
      <c r="R218" s="27" t="e">
        <f t="shared" si="38"/>
        <v>#DIV/0!</v>
      </c>
      <c r="S218" s="28"/>
    </row>
    <row r="219" spans="1:19" x14ac:dyDescent="0.3">
      <c r="A219" s="29"/>
      <c r="B219" s="18" t="s">
        <v>88</v>
      </c>
      <c r="C219" s="19">
        <v>5</v>
      </c>
      <c r="D219" s="19">
        <v>10</v>
      </c>
      <c r="E219" s="20">
        <f t="shared" si="33"/>
        <v>50</v>
      </c>
      <c r="F219" s="20">
        <f t="shared" si="34"/>
        <v>600</v>
      </c>
      <c r="G219" s="19">
        <v>60</v>
      </c>
      <c r="H219" s="19">
        <v>540</v>
      </c>
      <c r="I219" s="21">
        <v>0.9</v>
      </c>
      <c r="J219" s="21">
        <v>0.95450000000000002</v>
      </c>
      <c r="K219" s="22">
        <v>6372</v>
      </c>
      <c r="L219" s="23">
        <v>6676</v>
      </c>
      <c r="M219" s="23">
        <v>0</v>
      </c>
      <c r="N219" s="24">
        <f>SUM(N217:N218)</f>
        <v>36915.199999999997</v>
      </c>
      <c r="O219" s="25">
        <f t="shared" si="35"/>
        <v>738.30399999999997</v>
      </c>
      <c r="P219" s="26">
        <f t="shared" si="36"/>
        <v>25.488</v>
      </c>
      <c r="Q219" s="27">
        <f t="shared" si="37"/>
        <v>0.6372000000000001</v>
      </c>
      <c r="R219" s="27">
        <f t="shared" si="38"/>
        <v>3691.5199999999995</v>
      </c>
      <c r="S219" s="28"/>
    </row>
    <row r="220" spans="1:19" x14ac:dyDescent="0.3">
      <c r="A220" s="29">
        <v>20</v>
      </c>
      <c r="B220" s="18" t="s">
        <v>1707</v>
      </c>
      <c r="C220" s="19"/>
      <c r="D220" s="19"/>
      <c r="E220" s="20">
        <f t="shared" si="33"/>
        <v>0</v>
      </c>
      <c r="F220" s="20">
        <f t="shared" si="34"/>
        <v>0</v>
      </c>
      <c r="G220" s="19"/>
      <c r="H220" s="19"/>
      <c r="I220" s="21"/>
      <c r="J220" s="21"/>
      <c r="K220" s="22"/>
      <c r="L220" s="23"/>
      <c r="M220" s="23"/>
      <c r="N220" s="24">
        <v>5608.8</v>
      </c>
      <c r="O220" s="25" t="e">
        <f t="shared" si="35"/>
        <v>#DIV/0!</v>
      </c>
      <c r="P220" s="26" t="e">
        <f t="shared" si="36"/>
        <v>#DIV/0!</v>
      </c>
      <c r="Q220" s="27" t="e">
        <f t="shared" si="37"/>
        <v>#DIV/0!</v>
      </c>
      <c r="R220" s="27" t="e">
        <f t="shared" si="38"/>
        <v>#DIV/0!</v>
      </c>
      <c r="S220" s="28"/>
    </row>
    <row r="221" spans="1:19" x14ac:dyDescent="0.3">
      <c r="A221" s="29"/>
      <c r="B221" s="18" t="s">
        <v>1708</v>
      </c>
      <c r="C221" s="19"/>
      <c r="D221" s="19"/>
      <c r="E221" s="20">
        <f t="shared" si="33"/>
        <v>0</v>
      </c>
      <c r="F221" s="20">
        <f t="shared" si="34"/>
        <v>0</v>
      </c>
      <c r="G221" s="19"/>
      <c r="H221" s="19"/>
      <c r="I221" s="21"/>
      <c r="J221" s="21"/>
      <c r="K221" s="22"/>
      <c r="L221" s="23"/>
      <c r="M221" s="23"/>
      <c r="N221" s="24">
        <v>23032.35</v>
      </c>
      <c r="O221" s="25" t="e">
        <f t="shared" si="35"/>
        <v>#DIV/0!</v>
      </c>
      <c r="P221" s="26" t="e">
        <f t="shared" si="36"/>
        <v>#DIV/0!</v>
      </c>
      <c r="Q221" s="27" t="e">
        <f t="shared" si="37"/>
        <v>#DIV/0!</v>
      </c>
      <c r="R221" s="27" t="e">
        <f t="shared" si="38"/>
        <v>#DIV/0!</v>
      </c>
      <c r="S221" s="28"/>
    </row>
    <row r="222" spans="1:19" x14ac:dyDescent="0.3">
      <c r="A222" s="29"/>
      <c r="B222" s="18" t="s">
        <v>1678</v>
      </c>
      <c r="C222" s="19">
        <v>5</v>
      </c>
      <c r="D222" s="19">
        <v>8</v>
      </c>
      <c r="E222" s="20">
        <f t="shared" si="33"/>
        <v>40</v>
      </c>
      <c r="F222" s="20">
        <f t="shared" si="34"/>
        <v>480</v>
      </c>
      <c r="G222" s="19">
        <v>60</v>
      </c>
      <c r="H222" s="19">
        <v>420</v>
      </c>
      <c r="I222" s="21">
        <v>0.875</v>
      </c>
      <c r="J222" s="21">
        <v>0.95189999999999997</v>
      </c>
      <c r="K222" s="22">
        <v>4944</v>
      </c>
      <c r="L222" s="23">
        <v>5194</v>
      </c>
      <c r="M222" s="23">
        <v>10468</v>
      </c>
      <c r="N222" s="24">
        <f>SUM(N220:N221)</f>
        <v>28641.149999999998</v>
      </c>
      <c r="O222" s="25">
        <f t="shared" si="35"/>
        <v>716.02874999999995</v>
      </c>
      <c r="P222" s="26">
        <f t="shared" si="36"/>
        <v>24.72</v>
      </c>
      <c r="Q222" s="27">
        <f t="shared" si="37"/>
        <v>0.61799999999999999</v>
      </c>
      <c r="R222" s="27">
        <f t="shared" si="38"/>
        <v>3580.1437499999997</v>
      </c>
      <c r="S222" s="28"/>
    </row>
    <row r="223" spans="1:19" x14ac:dyDescent="0.3">
      <c r="A223" s="29" t="s">
        <v>1711</v>
      </c>
      <c r="B223" s="18" t="s">
        <v>1712</v>
      </c>
      <c r="C223" s="19"/>
      <c r="D223" s="19"/>
      <c r="E223" s="20">
        <f t="shared" si="33"/>
        <v>0</v>
      </c>
      <c r="F223" s="20">
        <f t="shared" si="34"/>
        <v>0</v>
      </c>
      <c r="G223" s="19"/>
      <c r="H223" s="19"/>
      <c r="I223" s="21"/>
      <c r="J223" s="21"/>
      <c r="K223" s="22"/>
      <c r="L223" s="23"/>
      <c r="M223" s="23"/>
      <c r="N223" s="24">
        <v>19970.55</v>
      </c>
      <c r="O223" s="25" t="e">
        <f t="shared" si="35"/>
        <v>#DIV/0!</v>
      </c>
      <c r="P223" s="26" t="e">
        <f t="shared" si="36"/>
        <v>#DIV/0!</v>
      </c>
      <c r="Q223" s="27" t="e">
        <f t="shared" si="37"/>
        <v>#DIV/0!</v>
      </c>
      <c r="R223" s="27" t="e">
        <f t="shared" si="38"/>
        <v>#DIV/0!</v>
      </c>
      <c r="S223" s="28"/>
    </row>
    <row r="224" spans="1:19" x14ac:dyDescent="0.3">
      <c r="A224" s="29"/>
      <c r="B224" s="18" t="s">
        <v>1700</v>
      </c>
      <c r="C224" s="19"/>
      <c r="D224" s="19"/>
      <c r="E224" s="20">
        <f t="shared" si="33"/>
        <v>0</v>
      </c>
      <c r="F224" s="20">
        <f t="shared" si="34"/>
        <v>0</v>
      </c>
      <c r="G224" s="19"/>
      <c r="H224" s="19"/>
      <c r="I224" s="21"/>
      <c r="J224" s="21"/>
      <c r="K224" s="22"/>
      <c r="L224" s="23"/>
      <c r="M224" s="23"/>
      <c r="N224" s="24">
        <v>18072</v>
      </c>
      <c r="O224" s="25" t="e">
        <f t="shared" si="35"/>
        <v>#DIV/0!</v>
      </c>
      <c r="P224" s="26" t="e">
        <f t="shared" si="36"/>
        <v>#DIV/0!</v>
      </c>
      <c r="Q224" s="27" t="e">
        <f t="shared" si="37"/>
        <v>#DIV/0!</v>
      </c>
      <c r="R224" s="27" t="e">
        <f t="shared" si="38"/>
        <v>#DIV/0!</v>
      </c>
      <c r="S224" s="28"/>
    </row>
    <row r="225" spans="1:19" x14ac:dyDescent="0.3">
      <c r="A225" s="29"/>
      <c r="B225" s="18" t="s">
        <v>1678</v>
      </c>
      <c r="C225" s="19">
        <v>5</v>
      </c>
      <c r="D225" s="19">
        <v>10</v>
      </c>
      <c r="E225" s="20">
        <f t="shared" si="33"/>
        <v>50</v>
      </c>
      <c r="F225" s="20">
        <f t="shared" si="34"/>
        <v>600</v>
      </c>
      <c r="G225" s="19">
        <v>50</v>
      </c>
      <c r="H225" s="19">
        <v>550</v>
      </c>
      <c r="I225" s="21">
        <v>0.91669999999999996</v>
      </c>
      <c r="J225" s="21">
        <v>0.97</v>
      </c>
      <c r="K225" s="22">
        <v>6567</v>
      </c>
      <c r="L225" s="23">
        <v>6770</v>
      </c>
      <c r="M225" s="23">
        <v>0</v>
      </c>
      <c r="N225" s="24">
        <f>SUM(N223:N224)</f>
        <v>38042.550000000003</v>
      </c>
      <c r="O225" s="25">
        <f t="shared" si="35"/>
        <v>760.85100000000011</v>
      </c>
      <c r="P225" s="26">
        <f t="shared" si="36"/>
        <v>26.268000000000001</v>
      </c>
      <c r="Q225" s="27">
        <f t="shared" si="37"/>
        <v>0.65670000000000006</v>
      </c>
      <c r="R225" s="27">
        <f t="shared" si="38"/>
        <v>3804.2550000000001</v>
      </c>
      <c r="S225" s="28"/>
    </row>
    <row r="226" spans="1:19" x14ac:dyDescent="0.3">
      <c r="A226" s="29">
        <v>21</v>
      </c>
      <c r="B226" s="18" t="s">
        <v>1716</v>
      </c>
      <c r="C226" s="19"/>
      <c r="D226" s="19"/>
      <c r="E226" s="20">
        <f t="shared" si="33"/>
        <v>0</v>
      </c>
      <c r="F226" s="20">
        <f t="shared" si="34"/>
        <v>0</v>
      </c>
      <c r="G226" s="19"/>
      <c r="H226" s="19"/>
      <c r="I226" s="21"/>
      <c r="J226" s="21"/>
      <c r="K226" s="22"/>
      <c r="L226" s="23"/>
      <c r="M226" s="23"/>
      <c r="N226" s="24">
        <v>12396</v>
      </c>
      <c r="O226" s="25" t="e">
        <f t="shared" si="35"/>
        <v>#DIV/0!</v>
      </c>
      <c r="P226" s="26" t="e">
        <f t="shared" si="36"/>
        <v>#DIV/0!</v>
      </c>
      <c r="Q226" s="27" t="e">
        <f t="shared" si="37"/>
        <v>#DIV/0!</v>
      </c>
      <c r="R226" s="27" t="e">
        <f t="shared" si="38"/>
        <v>#DIV/0!</v>
      </c>
      <c r="S226" s="28"/>
    </row>
    <row r="227" spans="1:19" x14ac:dyDescent="0.3">
      <c r="A227" s="29"/>
      <c r="B227" s="18" t="s">
        <v>1717</v>
      </c>
      <c r="C227" s="19"/>
      <c r="D227" s="19"/>
      <c r="E227" s="20">
        <f t="shared" si="33"/>
        <v>0</v>
      </c>
      <c r="F227" s="20">
        <f t="shared" si="34"/>
        <v>0</v>
      </c>
      <c r="G227" s="19"/>
      <c r="H227" s="19"/>
      <c r="I227" s="21"/>
      <c r="J227" s="21"/>
      <c r="K227" s="22"/>
      <c r="L227" s="23"/>
      <c r="M227" s="23"/>
      <c r="N227" s="24">
        <v>11718</v>
      </c>
      <c r="O227" s="25" t="e">
        <f t="shared" si="35"/>
        <v>#DIV/0!</v>
      </c>
      <c r="P227" s="26" t="e">
        <f t="shared" si="36"/>
        <v>#DIV/0!</v>
      </c>
      <c r="Q227" s="27" t="e">
        <f t="shared" si="37"/>
        <v>#DIV/0!</v>
      </c>
      <c r="R227" s="27" t="e">
        <f t="shared" si="38"/>
        <v>#DIV/0!</v>
      </c>
      <c r="S227" s="28"/>
    </row>
    <row r="228" spans="1:19" x14ac:dyDescent="0.3">
      <c r="A228" s="29"/>
      <c r="B228" s="18" t="s">
        <v>1718</v>
      </c>
      <c r="C228" s="19"/>
      <c r="D228" s="19"/>
      <c r="E228" s="20">
        <f t="shared" si="33"/>
        <v>0</v>
      </c>
      <c r="F228" s="20">
        <f t="shared" si="34"/>
        <v>0</v>
      </c>
      <c r="G228" s="19"/>
      <c r="H228" s="19"/>
      <c r="I228" s="21"/>
      <c r="J228" s="21"/>
      <c r="K228" s="22"/>
      <c r="L228" s="23"/>
      <c r="M228" s="23"/>
      <c r="N228" s="24">
        <v>378.24</v>
      </c>
      <c r="O228" s="25" t="e">
        <f t="shared" si="35"/>
        <v>#DIV/0!</v>
      </c>
      <c r="P228" s="26" t="e">
        <f t="shared" si="36"/>
        <v>#DIV/0!</v>
      </c>
      <c r="Q228" s="27" t="e">
        <f t="shared" si="37"/>
        <v>#DIV/0!</v>
      </c>
      <c r="R228" s="27" t="e">
        <f t="shared" si="38"/>
        <v>#DIV/0!</v>
      </c>
      <c r="S228" s="28"/>
    </row>
    <row r="229" spans="1:19" x14ac:dyDescent="0.3">
      <c r="A229" s="29"/>
      <c r="B229" s="18" t="s">
        <v>1719</v>
      </c>
      <c r="C229" s="19">
        <v>5</v>
      </c>
      <c r="D229" s="19">
        <v>8</v>
      </c>
      <c r="E229" s="20">
        <f t="shared" si="33"/>
        <v>40</v>
      </c>
      <c r="F229" s="20">
        <f t="shared" si="34"/>
        <v>480</v>
      </c>
      <c r="G229" s="19">
        <v>120</v>
      </c>
      <c r="H229" s="19">
        <v>360</v>
      </c>
      <c r="I229" s="21">
        <v>0.75</v>
      </c>
      <c r="J229" s="21">
        <v>0.96130000000000004</v>
      </c>
      <c r="K229" s="22">
        <v>8046</v>
      </c>
      <c r="L229" s="23">
        <v>8370</v>
      </c>
      <c r="M229" s="23">
        <v>24203</v>
      </c>
      <c r="N229" s="24">
        <f>SUM(N226:N228)</f>
        <v>24492.240000000002</v>
      </c>
      <c r="O229" s="25">
        <f t="shared" si="35"/>
        <v>612.30600000000004</v>
      </c>
      <c r="P229" s="26">
        <f t="shared" si="36"/>
        <v>40.229999999999997</v>
      </c>
      <c r="Q229" s="27">
        <f t="shared" si="37"/>
        <v>1.0057499999999999</v>
      </c>
      <c r="R229" s="27">
        <f t="shared" si="38"/>
        <v>3061.53</v>
      </c>
      <c r="S229" s="28"/>
    </row>
    <row r="230" spans="1:19" ht="15" customHeight="1" x14ac:dyDescent="0.3">
      <c r="A230" s="29" t="s">
        <v>1720</v>
      </c>
      <c r="B230" s="18" t="s">
        <v>1722</v>
      </c>
      <c r="C230" s="19"/>
      <c r="D230" s="19"/>
      <c r="E230" s="20">
        <f t="shared" si="33"/>
        <v>0</v>
      </c>
      <c r="F230" s="20">
        <f t="shared" si="34"/>
        <v>0</v>
      </c>
      <c r="G230" s="19"/>
      <c r="H230" s="19"/>
      <c r="I230" s="21"/>
      <c r="J230" s="21"/>
      <c r="K230" s="22"/>
      <c r="L230" s="23"/>
      <c r="M230" s="23"/>
      <c r="N230" s="24">
        <v>12304.62</v>
      </c>
      <c r="O230" s="25" t="e">
        <f t="shared" si="35"/>
        <v>#DIV/0!</v>
      </c>
      <c r="P230" s="26" t="e">
        <f t="shared" si="36"/>
        <v>#DIV/0!</v>
      </c>
      <c r="Q230" s="27" t="e">
        <f t="shared" si="37"/>
        <v>#DIV/0!</v>
      </c>
      <c r="R230" s="27" t="e">
        <f t="shared" si="38"/>
        <v>#DIV/0!</v>
      </c>
      <c r="S230" s="28"/>
    </row>
    <row r="231" spans="1:19" x14ac:dyDescent="0.3">
      <c r="A231" s="29"/>
      <c r="B231" s="18" t="s">
        <v>1723</v>
      </c>
      <c r="C231" s="19"/>
      <c r="D231" s="19"/>
      <c r="E231" s="20">
        <f t="shared" si="33"/>
        <v>0</v>
      </c>
      <c r="F231" s="20">
        <f t="shared" si="34"/>
        <v>0</v>
      </c>
      <c r="G231" s="19"/>
      <c r="H231" s="19"/>
      <c r="I231" s="21"/>
      <c r="J231" s="21"/>
      <c r="K231" s="22"/>
      <c r="L231" s="23"/>
      <c r="M231" s="23"/>
      <c r="N231" s="24">
        <v>11970</v>
      </c>
      <c r="O231" s="25" t="e">
        <f t="shared" si="35"/>
        <v>#DIV/0!</v>
      </c>
      <c r="P231" s="26" t="e">
        <f t="shared" si="36"/>
        <v>#DIV/0!</v>
      </c>
      <c r="Q231" s="27" t="e">
        <f t="shared" si="37"/>
        <v>#DIV/0!</v>
      </c>
      <c r="R231" s="27" t="e">
        <f t="shared" si="38"/>
        <v>#DIV/0!</v>
      </c>
      <c r="S231" s="28"/>
    </row>
    <row r="232" spans="1:19" x14ac:dyDescent="0.3">
      <c r="A232" s="29"/>
      <c r="B232" s="18" t="s">
        <v>1724</v>
      </c>
      <c r="C232" s="19"/>
      <c r="D232" s="19"/>
      <c r="E232" s="20">
        <f t="shared" si="33"/>
        <v>0</v>
      </c>
      <c r="F232" s="20">
        <f t="shared" si="34"/>
        <v>0</v>
      </c>
      <c r="G232" s="19"/>
      <c r="H232" s="19"/>
      <c r="I232" s="21"/>
      <c r="J232" s="21"/>
      <c r="K232" s="22"/>
      <c r="L232" s="23"/>
      <c r="M232" s="23"/>
      <c r="N232" s="24">
        <v>10323.25</v>
      </c>
      <c r="O232" s="25" t="e">
        <f t="shared" si="35"/>
        <v>#DIV/0!</v>
      </c>
      <c r="P232" s="26" t="e">
        <f t="shared" si="36"/>
        <v>#DIV/0!</v>
      </c>
      <c r="Q232" s="27" t="e">
        <f t="shared" si="37"/>
        <v>#DIV/0!</v>
      </c>
      <c r="R232" s="27" t="e">
        <f t="shared" si="38"/>
        <v>#DIV/0!</v>
      </c>
      <c r="S232" s="28"/>
    </row>
    <row r="233" spans="1:19" x14ac:dyDescent="0.3">
      <c r="A233" s="29"/>
      <c r="B233" s="18" t="s">
        <v>1678</v>
      </c>
      <c r="C233" s="19">
        <v>5</v>
      </c>
      <c r="D233" s="19">
        <v>10</v>
      </c>
      <c r="E233" s="20">
        <f t="shared" si="33"/>
        <v>50</v>
      </c>
      <c r="F233" s="20">
        <f t="shared" si="34"/>
        <v>600</v>
      </c>
      <c r="G233" s="19">
        <v>90</v>
      </c>
      <c r="H233" s="19">
        <v>510</v>
      </c>
      <c r="I233" s="21">
        <v>0.85</v>
      </c>
      <c r="J233" s="21">
        <v>0.95569999999999999</v>
      </c>
      <c r="K233" s="22">
        <v>17817</v>
      </c>
      <c r="L233" s="23">
        <v>18642</v>
      </c>
      <c r="M233" s="23">
        <v>0</v>
      </c>
      <c r="N233" s="24">
        <f>SUM(N230:N232)</f>
        <v>34597.870000000003</v>
      </c>
      <c r="O233" s="25">
        <f t="shared" si="35"/>
        <v>691.95740000000001</v>
      </c>
      <c r="P233" s="26">
        <f t="shared" si="36"/>
        <v>71.268000000000001</v>
      </c>
      <c r="Q233" s="27">
        <f t="shared" si="37"/>
        <v>1.7817000000000001</v>
      </c>
      <c r="R233" s="27">
        <f t="shared" si="38"/>
        <v>3459.7870000000003</v>
      </c>
      <c r="S233" s="28"/>
    </row>
    <row r="234" spans="1:19" x14ac:dyDescent="0.3">
      <c r="A234" s="29">
        <v>22</v>
      </c>
      <c r="B234" s="18" t="s">
        <v>1727</v>
      </c>
      <c r="C234" s="19"/>
      <c r="D234" s="19"/>
      <c r="E234" s="20">
        <f t="shared" si="33"/>
        <v>0</v>
      </c>
      <c r="F234" s="20">
        <f t="shared" si="34"/>
        <v>0</v>
      </c>
      <c r="G234" s="19"/>
      <c r="H234" s="19"/>
      <c r="I234" s="21"/>
      <c r="J234" s="21"/>
      <c r="K234" s="22"/>
      <c r="L234" s="23"/>
      <c r="M234" s="23"/>
      <c r="N234" s="24">
        <v>30228</v>
      </c>
      <c r="O234" s="25" t="e">
        <f t="shared" si="35"/>
        <v>#DIV/0!</v>
      </c>
      <c r="P234" s="26" t="e">
        <f t="shared" si="36"/>
        <v>#DIV/0!</v>
      </c>
      <c r="Q234" s="27" t="e">
        <f t="shared" si="37"/>
        <v>#DIV/0!</v>
      </c>
      <c r="R234" s="27" t="e">
        <f t="shared" si="38"/>
        <v>#DIV/0!</v>
      </c>
      <c r="S234" s="28"/>
    </row>
    <row r="235" spans="1:19" x14ac:dyDescent="0.3">
      <c r="A235" s="29"/>
      <c r="B235" s="18" t="s">
        <v>1719</v>
      </c>
      <c r="C235" s="19">
        <v>5</v>
      </c>
      <c r="D235" s="19">
        <v>8</v>
      </c>
      <c r="E235" s="20">
        <f t="shared" si="33"/>
        <v>40</v>
      </c>
      <c r="F235" s="20">
        <f t="shared" si="34"/>
        <v>480</v>
      </c>
      <c r="G235" s="19">
        <v>40</v>
      </c>
      <c r="H235" s="19">
        <v>440</v>
      </c>
      <c r="I235" s="21">
        <v>0.91669999999999996</v>
      </c>
      <c r="J235" s="21">
        <v>0.94279999999999997</v>
      </c>
      <c r="K235" s="22">
        <v>16012</v>
      </c>
      <c r="L235" s="23">
        <v>16984</v>
      </c>
      <c r="M235" s="23">
        <v>13238</v>
      </c>
      <c r="N235" s="24">
        <f>SUM(N234)</f>
        <v>30228</v>
      </c>
      <c r="O235" s="25">
        <f t="shared" si="35"/>
        <v>755.7</v>
      </c>
      <c r="P235" s="26">
        <f t="shared" si="36"/>
        <v>80.06</v>
      </c>
      <c r="Q235" s="27">
        <f t="shared" si="37"/>
        <v>2.0015000000000001</v>
      </c>
      <c r="R235" s="27">
        <f t="shared" si="38"/>
        <v>3778.5</v>
      </c>
      <c r="S235" s="28"/>
    </row>
    <row r="236" spans="1:19" x14ac:dyDescent="0.3">
      <c r="A236" s="29" t="s">
        <v>1728</v>
      </c>
      <c r="B236" s="18" t="s">
        <v>1730</v>
      </c>
      <c r="C236" s="19"/>
      <c r="D236" s="19"/>
      <c r="E236" s="20">
        <f t="shared" si="33"/>
        <v>0</v>
      </c>
      <c r="F236" s="20">
        <f t="shared" si="34"/>
        <v>0</v>
      </c>
      <c r="G236" s="19"/>
      <c r="H236" s="19"/>
      <c r="I236" s="21"/>
      <c r="J236" s="21"/>
      <c r="K236" s="22"/>
      <c r="L236" s="23"/>
      <c r="M236" s="23"/>
      <c r="N236" s="24">
        <v>15108</v>
      </c>
      <c r="O236" s="25" t="e">
        <f t="shared" si="35"/>
        <v>#DIV/0!</v>
      </c>
      <c r="P236" s="26" t="e">
        <f t="shared" si="36"/>
        <v>#DIV/0!</v>
      </c>
      <c r="Q236" s="27" t="e">
        <f t="shared" si="37"/>
        <v>#DIV/0!</v>
      </c>
      <c r="R236" s="27" t="e">
        <f t="shared" si="38"/>
        <v>#DIV/0!</v>
      </c>
      <c r="S236" s="28"/>
    </row>
    <row r="237" spans="1:19" x14ac:dyDescent="0.3">
      <c r="A237" s="29"/>
      <c r="B237" s="18" t="s">
        <v>1731</v>
      </c>
      <c r="C237" s="19"/>
      <c r="D237" s="19"/>
      <c r="E237" s="20">
        <f t="shared" si="33"/>
        <v>0</v>
      </c>
      <c r="F237" s="20">
        <f t="shared" si="34"/>
        <v>0</v>
      </c>
      <c r="G237" s="19"/>
      <c r="H237" s="19"/>
      <c r="I237" s="21"/>
      <c r="J237" s="21"/>
      <c r="K237" s="22"/>
      <c r="L237" s="23"/>
      <c r="M237" s="23"/>
      <c r="N237" s="24">
        <v>15276.32</v>
      </c>
      <c r="O237" s="25" t="e">
        <f t="shared" si="35"/>
        <v>#DIV/0!</v>
      </c>
      <c r="P237" s="26" t="e">
        <f t="shared" si="36"/>
        <v>#DIV/0!</v>
      </c>
      <c r="Q237" s="27" t="e">
        <f t="shared" si="37"/>
        <v>#DIV/0!</v>
      </c>
      <c r="R237" s="27" t="e">
        <f t="shared" si="38"/>
        <v>#DIV/0!</v>
      </c>
      <c r="S237" s="28"/>
    </row>
    <row r="238" spans="1:19" x14ac:dyDescent="0.3">
      <c r="A238" s="29"/>
      <c r="B238" s="18" t="s">
        <v>146</v>
      </c>
      <c r="C238" s="19">
        <v>5</v>
      </c>
      <c r="D238" s="19">
        <v>10</v>
      </c>
      <c r="E238" s="20">
        <f t="shared" si="33"/>
        <v>50</v>
      </c>
      <c r="F238" s="20">
        <f t="shared" si="34"/>
        <v>600</v>
      </c>
      <c r="G238" s="19">
        <v>110</v>
      </c>
      <c r="H238" s="19">
        <v>490</v>
      </c>
      <c r="I238" s="21">
        <v>0.81669999999999998</v>
      </c>
      <c r="J238" s="21">
        <v>0.9214</v>
      </c>
      <c r="K238" s="22">
        <v>17948</v>
      </c>
      <c r="L238" s="23">
        <v>19480</v>
      </c>
      <c r="M238" s="23">
        <v>0</v>
      </c>
      <c r="N238" s="24">
        <f>SUM(N236:N237)</f>
        <v>30384.32</v>
      </c>
      <c r="O238" s="25">
        <f t="shared" si="35"/>
        <v>607.68640000000005</v>
      </c>
      <c r="P238" s="26">
        <f t="shared" si="36"/>
        <v>71.792000000000002</v>
      </c>
      <c r="Q238" s="27">
        <f t="shared" si="37"/>
        <v>1.7948</v>
      </c>
      <c r="R238" s="27">
        <f t="shared" si="38"/>
        <v>3038.4319999999998</v>
      </c>
      <c r="S238" s="28"/>
    </row>
    <row r="239" spans="1:19" x14ac:dyDescent="0.3">
      <c r="A239" s="29">
        <v>23</v>
      </c>
      <c r="B239" s="18" t="s">
        <v>1731</v>
      </c>
      <c r="C239" s="19"/>
      <c r="D239" s="19"/>
      <c r="E239" s="20">
        <f t="shared" si="33"/>
        <v>0</v>
      </c>
      <c r="F239" s="20">
        <f t="shared" si="34"/>
        <v>0</v>
      </c>
      <c r="G239" s="19"/>
      <c r="H239" s="19"/>
      <c r="I239" s="21"/>
      <c r="J239" s="21"/>
      <c r="K239" s="22"/>
      <c r="L239" s="23"/>
      <c r="M239" s="23"/>
      <c r="N239" s="24">
        <v>951.7</v>
      </c>
      <c r="O239" s="25" t="e">
        <f t="shared" si="35"/>
        <v>#DIV/0!</v>
      </c>
      <c r="P239" s="26" t="e">
        <f t="shared" si="36"/>
        <v>#DIV/0!</v>
      </c>
      <c r="Q239" s="27" t="e">
        <f t="shared" si="37"/>
        <v>#DIV/0!</v>
      </c>
      <c r="R239" s="27" t="e">
        <f t="shared" si="38"/>
        <v>#DIV/0!</v>
      </c>
      <c r="S239" s="28"/>
    </row>
    <row r="240" spans="1:19" ht="15.75" customHeight="1" x14ac:dyDescent="0.3">
      <c r="A240" s="29"/>
      <c r="B240" s="18" t="s">
        <v>1733</v>
      </c>
      <c r="C240" s="19"/>
      <c r="D240" s="19"/>
      <c r="E240" s="20">
        <f t="shared" si="33"/>
        <v>0</v>
      </c>
      <c r="F240" s="20">
        <f t="shared" si="34"/>
        <v>0</v>
      </c>
      <c r="G240" s="19"/>
      <c r="H240" s="19"/>
      <c r="I240" s="21"/>
      <c r="J240" s="21"/>
      <c r="K240" s="22"/>
      <c r="L240" s="23"/>
      <c r="M240" s="23"/>
      <c r="N240" s="24">
        <v>24103.45</v>
      </c>
      <c r="O240" s="25" t="e">
        <f t="shared" si="35"/>
        <v>#DIV/0!</v>
      </c>
      <c r="P240" s="26" t="e">
        <f t="shared" si="36"/>
        <v>#DIV/0!</v>
      </c>
      <c r="Q240" s="27" t="e">
        <f t="shared" si="37"/>
        <v>#DIV/0!</v>
      </c>
      <c r="R240" s="27" t="e">
        <f t="shared" si="38"/>
        <v>#DIV/0!</v>
      </c>
      <c r="S240" s="28"/>
    </row>
    <row r="241" spans="1:19" x14ac:dyDescent="0.3">
      <c r="A241" s="29"/>
      <c r="B241" s="18" t="s">
        <v>1734</v>
      </c>
      <c r="C241" s="19">
        <v>5</v>
      </c>
      <c r="D241" s="19">
        <v>8</v>
      </c>
      <c r="E241" s="20">
        <f t="shared" si="33"/>
        <v>40</v>
      </c>
      <c r="F241" s="20">
        <f t="shared" si="34"/>
        <v>480</v>
      </c>
      <c r="G241" s="19">
        <v>110</v>
      </c>
      <c r="H241" s="19">
        <v>370</v>
      </c>
      <c r="I241" s="21">
        <v>0.77080000000000004</v>
      </c>
      <c r="J241" s="21">
        <v>0.94420000000000004</v>
      </c>
      <c r="K241" s="22">
        <v>12507</v>
      </c>
      <c r="L241" s="23">
        <v>13246</v>
      </c>
      <c r="M241" s="23">
        <v>8565</v>
      </c>
      <c r="N241" s="24">
        <f>SUM(N239:N240)</f>
        <v>25055.15</v>
      </c>
      <c r="O241" s="25">
        <f t="shared" si="35"/>
        <v>626.37875000000008</v>
      </c>
      <c r="P241" s="26">
        <f t="shared" si="36"/>
        <v>62.534999999999997</v>
      </c>
      <c r="Q241" s="27">
        <f t="shared" si="37"/>
        <v>1.563375</v>
      </c>
      <c r="R241" s="27">
        <f t="shared" si="38"/>
        <v>3131.8937500000002</v>
      </c>
      <c r="S241" s="28"/>
    </row>
    <row r="242" spans="1:19" x14ac:dyDescent="0.3">
      <c r="A242" s="29" t="s">
        <v>1739</v>
      </c>
      <c r="B242" s="18" t="s">
        <v>1740</v>
      </c>
      <c r="C242" s="19"/>
      <c r="D242" s="19"/>
      <c r="E242" s="20">
        <f t="shared" si="33"/>
        <v>0</v>
      </c>
      <c r="F242" s="20">
        <f t="shared" si="34"/>
        <v>0</v>
      </c>
      <c r="G242" s="19"/>
      <c r="H242" s="19"/>
      <c r="I242" s="21"/>
      <c r="J242" s="21"/>
      <c r="K242" s="22"/>
      <c r="L242" s="23"/>
      <c r="M242" s="23"/>
      <c r="N242" s="24">
        <v>37568.300000000003</v>
      </c>
      <c r="O242" s="25" t="e">
        <f t="shared" si="35"/>
        <v>#DIV/0!</v>
      </c>
      <c r="P242" s="26" t="e">
        <f t="shared" si="36"/>
        <v>#DIV/0!</v>
      </c>
      <c r="Q242" s="27" t="e">
        <f t="shared" si="37"/>
        <v>#DIV/0!</v>
      </c>
      <c r="R242" s="27" t="e">
        <f t="shared" si="38"/>
        <v>#DIV/0!</v>
      </c>
      <c r="S242" s="28"/>
    </row>
    <row r="243" spans="1:19" x14ac:dyDescent="0.3">
      <c r="A243" s="29"/>
      <c r="B243" s="18" t="s">
        <v>146</v>
      </c>
      <c r="C243" s="19">
        <v>5</v>
      </c>
      <c r="D243" s="19">
        <v>10</v>
      </c>
      <c r="E243" s="20">
        <f t="shared" si="33"/>
        <v>50</v>
      </c>
      <c r="F243" s="20">
        <f t="shared" si="34"/>
        <v>600</v>
      </c>
      <c r="G243" s="19">
        <v>50</v>
      </c>
      <c r="H243" s="19">
        <v>550</v>
      </c>
      <c r="I243" s="21">
        <v>0.91669999999999996</v>
      </c>
      <c r="J243" s="21">
        <v>0.96309999999999996</v>
      </c>
      <c r="K243" s="22">
        <v>18529</v>
      </c>
      <c r="L243" s="23">
        <v>19238</v>
      </c>
      <c r="M243" s="23">
        <v>0</v>
      </c>
      <c r="N243" s="24">
        <f>SUM(N242)</f>
        <v>37568.300000000003</v>
      </c>
      <c r="O243" s="25">
        <f t="shared" si="35"/>
        <v>751.3660000000001</v>
      </c>
      <c r="P243" s="26">
        <f t="shared" si="36"/>
        <v>74.116</v>
      </c>
      <c r="Q243" s="27">
        <f t="shared" si="37"/>
        <v>1.8529</v>
      </c>
      <c r="R243" s="27">
        <f t="shared" si="38"/>
        <v>3756.8300000000004</v>
      </c>
      <c r="S243" s="28"/>
    </row>
    <row r="244" spans="1:19" x14ac:dyDescent="0.3">
      <c r="A244" s="29">
        <v>24</v>
      </c>
      <c r="B244" s="18" t="s">
        <v>1740</v>
      </c>
      <c r="C244" s="19"/>
      <c r="D244" s="19"/>
      <c r="E244" s="20">
        <f t="shared" si="33"/>
        <v>0</v>
      </c>
      <c r="F244" s="20">
        <f t="shared" si="34"/>
        <v>0</v>
      </c>
      <c r="G244" s="19"/>
      <c r="H244" s="19"/>
      <c r="I244" s="21"/>
      <c r="J244" s="21"/>
      <c r="K244" s="22"/>
      <c r="L244" s="23"/>
      <c r="M244" s="23"/>
      <c r="N244" s="24">
        <v>23091.95</v>
      </c>
      <c r="O244" s="25" t="e">
        <f t="shared" si="35"/>
        <v>#DIV/0!</v>
      </c>
      <c r="P244" s="26" t="e">
        <f t="shared" si="36"/>
        <v>#DIV/0!</v>
      </c>
      <c r="Q244" s="27" t="e">
        <f t="shared" si="37"/>
        <v>#DIV/0!</v>
      </c>
      <c r="R244" s="27" t="e">
        <f t="shared" si="38"/>
        <v>#DIV/0!</v>
      </c>
      <c r="S244" s="28"/>
    </row>
    <row r="245" spans="1:19" x14ac:dyDescent="0.3">
      <c r="A245" s="29"/>
      <c r="B245" s="18" t="s">
        <v>1738</v>
      </c>
      <c r="C245" s="19">
        <v>5</v>
      </c>
      <c r="D245" s="19">
        <v>8</v>
      </c>
      <c r="E245" s="20">
        <f t="shared" si="33"/>
        <v>40</v>
      </c>
      <c r="F245" s="20">
        <f t="shared" si="34"/>
        <v>480</v>
      </c>
      <c r="G245" s="19">
        <v>30</v>
      </c>
      <c r="H245" s="19">
        <v>450</v>
      </c>
      <c r="I245" s="21">
        <v>0.9375</v>
      </c>
      <c r="J245" s="21">
        <v>0.96530000000000005</v>
      </c>
      <c r="K245" s="22">
        <v>11389</v>
      </c>
      <c r="L245" s="23">
        <v>11798</v>
      </c>
      <c r="M245" s="23">
        <v>3452</v>
      </c>
      <c r="N245" s="24">
        <f>SUM(N244)</f>
        <v>23091.95</v>
      </c>
      <c r="O245" s="25">
        <f t="shared" si="35"/>
        <v>577.29875000000004</v>
      </c>
      <c r="P245" s="26">
        <f t="shared" si="36"/>
        <v>56.945</v>
      </c>
      <c r="Q245" s="27">
        <f t="shared" si="37"/>
        <v>1.4236249999999999</v>
      </c>
      <c r="R245" s="27">
        <f t="shared" si="38"/>
        <v>2886.4937500000001</v>
      </c>
      <c r="S245" s="28"/>
    </row>
    <row r="246" spans="1:19" x14ac:dyDescent="0.3">
      <c r="A246" s="29" t="s">
        <v>1745</v>
      </c>
      <c r="B246" s="18" t="s">
        <v>1746</v>
      </c>
      <c r="C246" s="19"/>
      <c r="D246" s="19"/>
      <c r="E246" s="20">
        <f t="shared" si="33"/>
        <v>0</v>
      </c>
      <c r="F246" s="20">
        <f t="shared" si="34"/>
        <v>0</v>
      </c>
      <c r="G246" s="19"/>
      <c r="H246" s="19"/>
      <c r="I246" s="21"/>
      <c r="J246" s="21"/>
      <c r="K246" s="22"/>
      <c r="L246" s="23"/>
      <c r="M246" s="23"/>
      <c r="N246" s="24">
        <v>13030.5</v>
      </c>
      <c r="O246" s="25" t="e">
        <f t="shared" si="35"/>
        <v>#DIV/0!</v>
      </c>
      <c r="P246" s="26" t="e">
        <f t="shared" si="36"/>
        <v>#DIV/0!</v>
      </c>
      <c r="Q246" s="27" t="e">
        <f t="shared" si="37"/>
        <v>#DIV/0!</v>
      </c>
      <c r="R246" s="27" t="e">
        <f t="shared" si="38"/>
        <v>#DIV/0!</v>
      </c>
      <c r="S246" s="28"/>
    </row>
    <row r="247" spans="1:19" x14ac:dyDescent="0.3">
      <c r="A247" s="29"/>
      <c r="B247" s="18" t="s">
        <v>1747</v>
      </c>
      <c r="C247" s="19"/>
      <c r="D247" s="19"/>
      <c r="E247" s="20">
        <f t="shared" si="33"/>
        <v>0</v>
      </c>
      <c r="F247" s="20">
        <f t="shared" si="34"/>
        <v>0</v>
      </c>
      <c r="G247" s="19"/>
      <c r="H247" s="19"/>
      <c r="I247" s="21"/>
      <c r="J247" s="21"/>
      <c r="K247" s="22"/>
      <c r="L247" s="23"/>
      <c r="M247" s="23"/>
      <c r="N247" s="24">
        <v>13804.68</v>
      </c>
      <c r="O247" s="25" t="e">
        <f t="shared" si="35"/>
        <v>#DIV/0!</v>
      </c>
      <c r="P247" s="26" t="e">
        <f t="shared" si="36"/>
        <v>#DIV/0!</v>
      </c>
      <c r="Q247" s="27" t="e">
        <f t="shared" si="37"/>
        <v>#DIV/0!</v>
      </c>
      <c r="R247" s="27" t="e">
        <f t="shared" si="38"/>
        <v>#DIV/0!</v>
      </c>
      <c r="S247" s="28"/>
    </row>
    <row r="248" spans="1:19" x14ac:dyDescent="0.3">
      <c r="A248" s="29"/>
      <c r="B248" s="18" t="s">
        <v>146</v>
      </c>
      <c r="C248" s="19">
        <v>5</v>
      </c>
      <c r="D248" s="19">
        <v>10</v>
      </c>
      <c r="E248" s="20">
        <f t="shared" si="33"/>
        <v>50</v>
      </c>
      <c r="F248" s="20">
        <f t="shared" si="34"/>
        <v>600</v>
      </c>
      <c r="G248" s="19">
        <v>120</v>
      </c>
      <c r="H248" s="19">
        <v>480</v>
      </c>
      <c r="I248" s="21">
        <v>0.8</v>
      </c>
      <c r="J248" s="21">
        <v>0.93430000000000002</v>
      </c>
      <c r="K248" s="22">
        <v>12146</v>
      </c>
      <c r="L248" s="23">
        <v>13000</v>
      </c>
      <c r="M248" s="23">
        <v>0</v>
      </c>
      <c r="N248" s="24">
        <f>SUM(N246:N247)</f>
        <v>26835.18</v>
      </c>
      <c r="O248" s="25">
        <f t="shared" si="35"/>
        <v>536.70360000000005</v>
      </c>
      <c r="P248" s="26">
        <f t="shared" si="36"/>
        <v>48.584000000000003</v>
      </c>
      <c r="Q248" s="27">
        <f t="shared" si="37"/>
        <v>1.2145999999999999</v>
      </c>
      <c r="R248" s="27">
        <f t="shared" si="38"/>
        <v>2683.518</v>
      </c>
      <c r="S248" s="28"/>
    </row>
    <row r="249" spans="1:19" x14ac:dyDescent="0.3">
      <c r="A249" s="29">
        <v>27</v>
      </c>
      <c r="B249" s="18" t="s">
        <v>1749</v>
      </c>
      <c r="C249" s="19"/>
      <c r="D249" s="19"/>
      <c r="E249" s="20">
        <f t="shared" si="33"/>
        <v>0</v>
      </c>
      <c r="F249" s="20">
        <f t="shared" si="34"/>
        <v>0</v>
      </c>
      <c r="G249" s="19"/>
      <c r="H249" s="19"/>
      <c r="I249" s="21"/>
      <c r="J249" s="21"/>
      <c r="K249" s="22"/>
      <c r="L249" s="23"/>
      <c r="M249" s="23"/>
      <c r="N249" s="24">
        <v>24470.28</v>
      </c>
      <c r="O249" s="25" t="e">
        <f t="shared" si="35"/>
        <v>#DIV/0!</v>
      </c>
      <c r="P249" s="26" t="e">
        <f t="shared" si="36"/>
        <v>#DIV/0!</v>
      </c>
      <c r="Q249" s="27" t="e">
        <f t="shared" si="37"/>
        <v>#DIV/0!</v>
      </c>
      <c r="R249" s="27" t="e">
        <f t="shared" si="38"/>
        <v>#DIV/0!</v>
      </c>
      <c r="S249" s="28"/>
    </row>
    <row r="250" spans="1:19" x14ac:dyDescent="0.3">
      <c r="A250" s="29"/>
      <c r="B250" s="18" t="s">
        <v>146</v>
      </c>
      <c r="C250" s="19">
        <v>5</v>
      </c>
      <c r="D250" s="19">
        <v>8</v>
      </c>
      <c r="E250" s="20">
        <f t="shared" si="33"/>
        <v>40</v>
      </c>
      <c r="F250" s="20">
        <f t="shared" si="34"/>
        <v>480</v>
      </c>
      <c r="G250" s="19">
        <v>30</v>
      </c>
      <c r="H250" s="19">
        <v>450</v>
      </c>
      <c r="I250" s="21">
        <v>0.9375</v>
      </c>
      <c r="J250" s="21">
        <v>0.9254</v>
      </c>
      <c r="K250" s="22">
        <v>10138</v>
      </c>
      <c r="L250" s="23">
        <v>10955</v>
      </c>
      <c r="M250" s="23">
        <v>16513</v>
      </c>
      <c r="N250" s="24">
        <f>SUM(N249)</f>
        <v>24470.28</v>
      </c>
      <c r="O250" s="25">
        <f t="shared" si="35"/>
        <v>611.75699999999995</v>
      </c>
      <c r="P250" s="26">
        <f t="shared" si="36"/>
        <v>50.69</v>
      </c>
      <c r="Q250" s="27">
        <f t="shared" si="37"/>
        <v>1.26725</v>
      </c>
      <c r="R250" s="27">
        <f t="shared" si="38"/>
        <v>3058.7849999999999</v>
      </c>
      <c r="S250" s="28"/>
    </row>
    <row r="251" spans="1:19" x14ac:dyDescent="0.3">
      <c r="A251" s="29" t="s">
        <v>1750</v>
      </c>
      <c r="B251" s="18" t="s">
        <v>1754</v>
      </c>
      <c r="C251" s="19"/>
      <c r="D251" s="19"/>
      <c r="E251" s="20">
        <f t="shared" si="33"/>
        <v>0</v>
      </c>
      <c r="F251" s="20">
        <f t="shared" si="34"/>
        <v>0</v>
      </c>
      <c r="G251" s="19"/>
      <c r="H251" s="19"/>
      <c r="I251" s="21"/>
      <c r="J251" s="21"/>
      <c r="K251" s="22"/>
      <c r="L251" s="23"/>
      <c r="M251" s="23"/>
      <c r="N251" s="24">
        <v>10180.799999999999</v>
      </c>
      <c r="O251" s="25" t="e">
        <f t="shared" si="35"/>
        <v>#DIV/0!</v>
      </c>
      <c r="P251" s="26" t="e">
        <f t="shared" si="36"/>
        <v>#DIV/0!</v>
      </c>
      <c r="Q251" s="27" t="e">
        <f t="shared" si="37"/>
        <v>#DIV/0!</v>
      </c>
      <c r="R251" s="27" t="e">
        <f t="shared" si="38"/>
        <v>#DIV/0!</v>
      </c>
      <c r="S251" s="28"/>
    </row>
    <row r="252" spans="1:19" x14ac:dyDescent="0.3">
      <c r="A252" s="29"/>
      <c r="B252" s="18" t="s">
        <v>1755</v>
      </c>
      <c r="C252" s="19"/>
      <c r="D252" s="19"/>
      <c r="E252" s="20">
        <f t="shared" si="33"/>
        <v>0</v>
      </c>
      <c r="F252" s="20">
        <f t="shared" si="34"/>
        <v>0</v>
      </c>
      <c r="G252" s="19"/>
      <c r="H252" s="19"/>
      <c r="I252" s="21"/>
      <c r="J252" s="21"/>
      <c r="K252" s="22"/>
      <c r="L252" s="23"/>
      <c r="M252" s="23"/>
      <c r="N252" s="24">
        <v>11500</v>
      </c>
      <c r="O252" s="25" t="e">
        <f t="shared" si="35"/>
        <v>#DIV/0!</v>
      </c>
      <c r="P252" s="26" t="e">
        <f t="shared" si="36"/>
        <v>#DIV/0!</v>
      </c>
      <c r="Q252" s="27" t="e">
        <f t="shared" si="37"/>
        <v>#DIV/0!</v>
      </c>
      <c r="R252" s="27" t="e">
        <f t="shared" si="38"/>
        <v>#DIV/0!</v>
      </c>
      <c r="S252" s="28"/>
    </row>
    <row r="253" spans="1:19" x14ac:dyDescent="0.3">
      <c r="A253" s="29"/>
      <c r="B253" s="18" t="s">
        <v>1756</v>
      </c>
      <c r="C253" s="19"/>
      <c r="D253" s="19"/>
      <c r="E253" s="20">
        <f t="shared" si="33"/>
        <v>0</v>
      </c>
      <c r="F253" s="20">
        <f t="shared" si="34"/>
        <v>0</v>
      </c>
      <c r="G253" s="19"/>
      <c r="H253" s="19"/>
      <c r="I253" s="21"/>
      <c r="J253" s="21"/>
      <c r="K253" s="22"/>
      <c r="L253" s="23"/>
      <c r="M253" s="23"/>
      <c r="N253" s="24">
        <v>5058</v>
      </c>
      <c r="O253" s="25" t="e">
        <f t="shared" si="35"/>
        <v>#DIV/0!</v>
      </c>
      <c r="P253" s="26" t="e">
        <f t="shared" si="36"/>
        <v>#DIV/0!</v>
      </c>
      <c r="Q253" s="27" t="e">
        <f t="shared" si="37"/>
        <v>#DIV/0!</v>
      </c>
      <c r="R253" s="27" t="e">
        <f t="shared" si="38"/>
        <v>#DIV/0!</v>
      </c>
      <c r="S253" s="28"/>
    </row>
    <row r="254" spans="1:19" x14ac:dyDescent="0.3">
      <c r="A254" s="29"/>
      <c r="B254" s="18" t="s">
        <v>63</v>
      </c>
      <c r="C254" s="19">
        <v>5</v>
      </c>
      <c r="D254" s="19">
        <v>10</v>
      </c>
      <c r="E254" s="20">
        <f t="shared" si="33"/>
        <v>50</v>
      </c>
      <c r="F254" s="20">
        <f t="shared" si="34"/>
        <v>600</v>
      </c>
      <c r="G254" s="19">
        <v>60</v>
      </c>
      <c r="H254" s="19">
        <v>540</v>
      </c>
      <c r="I254" s="21">
        <v>0.9</v>
      </c>
      <c r="J254" s="21">
        <v>0.89770000000000005</v>
      </c>
      <c r="K254" s="22">
        <v>12956</v>
      </c>
      <c r="L254" s="23">
        <v>14432</v>
      </c>
      <c r="M254" s="23">
        <v>0</v>
      </c>
      <c r="N254" s="24">
        <f>SUM(N251:N253)</f>
        <v>26738.799999999999</v>
      </c>
      <c r="O254" s="25">
        <f t="shared" si="35"/>
        <v>534.77599999999995</v>
      </c>
      <c r="P254" s="26">
        <f t="shared" si="36"/>
        <v>51.823999999999998</v>
      </c>
      <c r="Q254" s="27">
        <f t="shared" si="37"/>
        <v>1.2955999999999999</v>
      </c>
      <c r="R254" s="27">
        <f t="shared" si="38"/>
        <v>2673.88</v>
      </c>
      <c r="S254" s="28"/>
    </row>
    <row r="255" spans="1:19" x14ac:dyDescent="0.3">
      <c r="A255" s="29">
        <v>28</v>
      </c>
      <c r="B255" s="18" t="s">
        <v>1756</v>
      </c>
      <c r="C255" s="19"/>
      <c r="D255" s="19"/>
      <c r="E255" s="20">
        <f t="shared" si="33"/>
        <v>0</v>
      </c>
      <c r="F255" s="20">
        <f t="shared" si="34"/>
        <v>0</v>
      </c>
      <c r="G255" s="19"/>
      <c r="H255" s="19"/>
      <c r="I255" s="21"/>
      <c r="J255" s="21"/>
      <c r="K255" s="22"/>
      <c r="L255" s="23"/>
      <c r="M255" s="23"/>
      <c r="N255" s="24">
        <v>21486</v>
      </c>
      <c r="O255" s="25" t="e">
        <f t="shared" si="35"/>
        <v>#DIV/0!</v>
      </c>
      <c r="P255" s="26" t="e">
        <f t="shared" si="36"/>
        <v>#DIV/0!</v>
      </c>
      <c r="Q255" s="27" t="e">
        <f t="shared" si="37"/>
        <v>#DIV/0!</v>
      </c>
      <c r="R255" s="27" t="e">
        <f t="shared" si="38"/>
        <v>#DIV/0!</v>
      </c>
      <c r="S255" s="28"/>
    </row>
    <row r="256" spans="1:19" x14ac:dyDescent="0.3">
      <c r="A256" s="29"/>
      <c r="B256" s="18" t="s">
        <v>63</v>
      </c>
      <c r="C256" s="19">
        <v>5</v>
      </c>
      <c r="D256" s="19">
        <v>8</v>
      </c>
      <c r="E256" s="20">
        <f t="shared" si="33"/>
        <v>40</v>
      </c>
      <c r="F256" s="20">
        <f t="shared" si="34"/>
        <v>480</v>
      </c>
      <c r="G256" s="19">
        <v>30</v>
      </c>
      <c r="H256" s="19">
        <v>450</v>
      </c>
      <c r="I256" s="21">
        <v>0.9375</v>
      </c>
      <c r="J256" s="21">
        <v>0.8881</v>
      </c>
      <c r="K256" s="22">
        <v>11339</v>
      </c>
      <c r="L256" s="23">
        <v>12767</v>
      </c>
      <c r="M256" s="23">
        <v>10760</v>
      </c>
      <c r="N256" s="24">
        <f>SUM(N255)</f>
        <v>21486</v>
      </c>
      <c r="O256" s="25">
        <f t="shared" si="35"/>
        <v>537.15</v>
      </c>
      <c r="P256" s="26">
        <f t="shared" si="36"/>
        <v>56.695</v>
      </c>
      <c r="Q256" s="27">
        <f t="shared" si="37"/>
        <v>1.4173750000000001</v>
      </c>
      <c r="R256" s="27">
        <f t="shared" si="38"/>
        <v>2685.75</v>
      </c>
      <c r="S256" s="28"/>
    </row>
    <row r="257" spans="1:19" x14ac:dyDescent="0.3">
      <c r="A257" s="29" t="s">
        <v>1763</v>
      </c>
      <c r="B257" s="18" t="s">
        <v>1764</v>
      </c>
      <c r="C257" s="19"/>
      <c r="D257" s="19"/>
      <c r="E257" s="20">
        <f t="shared" si="33"/>
        <v>0</v>
      </c>
      <c r="F257" s="20">
        <f t="shared" si="34"/>
        <v>0</v>
      </c>
      <c r="G257" s="19"/>
      <c r="H257" s="19"/>
      <c r="I257" s="21"/>
      <c r="J257" s="21"/>
      <c r="K257" s="22"/>
      <c r="L257" s="23"/>
      <c r="M257" s="23"/>
      <c r="N257" s="24">
        <v>23200</v>
      </c>
      <c r="O257" s="25" t="e">
        <f t="shared" si="35"/>
        <v>#DIV/0!</v>
      </c>
      <c r="P257" s="26" t="e">
        <f t="shared" si="36"/>
        <v>#DIV/0!</v>
      </c>
      <c r="Q257" s="27" t="e">
        <f t="shared" si="37"/>
        <v>#DIV/0!</v>
      </c>
      <c r="R257" s="27" t="e">
        <f t="shared" si="38"/>
        <v>#DIV/0!</v>
      </c>
      <c r="S257" s="28"/>
    </row>
    <row r="258" spans="1:19" x14ac:dyDescent="0.3">
      <c r="A258" s="29"/>
      <c r="B258" s="18" t="s">
        <v>1765</v>
      </c>
      <c r="C258" s="19"/>
      <c r="D258" s="19"/>
      <c r="E258" s="20">
        <f t="shared" si="33"/>
        <v>0</v>
      </c>
      <c r="F258" s="20">
        <f t="shared" si="34"/>
        <v>0</v>
      </c>
      <c r="G258" s="19"/>
      <c r="H258" s="19"/>
      <c r="I258" s="21"/>
      <c r="J258" s="21"/>
      <c r="K258" s="22"/>
      <c r="L258" s="23"/>
      <c r="M258" s="23"/>
      <c r="N258" s="24">
        <v>15172.6</v>
      </c>
      <c r="O258" s="25" t="e">
        <f t="shared" si="35"/>
        <v>#DIV/0!</v>
      </c>
      <c r="P258" s="26" t="e">
        <f t="shared" si="36"/>
        <v>#DIV/0!</v>
      </c>
      <c r="Q258" s="27" t="e">
        <f t="shared" si="37"/>
        <v>#DIV/0!</v>
      </c>
      <c r="R258" s="27" t="e">
        <f t="shared" si="38"/>
        <v>#DIV/0!</v>
      </c>
      <c r="S258" s="28"/>
    </row>
    <row r="259" spans="1:19" x14ac:dyDescent="0.3">
      <c r="A259" s="29"/>
      <c r="B259" s="18" t="s">
        <v>63</v>
      </c>
      <c r="C259" s="19">
        <v>5</v>
      </c>
      <c r="D259" s="19">
        <v>10</v>
      </c>
      <c r="E259" s="20">
        <f t="shared" si="33"/>
        <v>50</v>
      </c>
      <c r="F259" s="20">
        <f t="shared" si="34"/>
        <v>600</v>
      </c>
      <c r="G259" s="19">
        <v>110</v>
      </c>
      <c r="H259" s="19">
        <v>490</v>
      </c>
      <c r="I259" s="21">
        <v>0.81669999999999998</v>
      </c>
      <c r="J259" s="21">
        <v>0.91290000000000004</v>
      </c>
      <c r="K259" s="22">
        <v>10409</v>
      </c>
      <c r="L259" s="23">
        <v>11402</v>
      </c>
      <c r="M259" s="23">
        <v>0</v>
      </c>
      <c r="N259" s="24">
        <f>SUM(N257:N258)</f>
        <v>38372.6</v>
      </c>
      <c r="O259" s="25">
        <f t="shared" si="35"/>
        <v>767.452</v>
      </c>
      <c r="P259" s="26">
        <f t="shared" si="36"/>
        <v>41.636000000000003</v>
      </c>
      <c r="Q259" s="27">
        <f t="shared" si="37"/>
        <v>1.0409000000000002</v>
      </c>
      <c r="R259" s="27">
        <f t="shared" si="38"/>
        <v>3837.2599999999998</v>
      </c>
      <c r="S259" s="28"/>
    </row>
    <row r="260" spans="1:19" x14ac:dyDescent="0.3">
      <c r="A260" s="29">
        <v>29</v>
      </c>
      <c r="B260" s="18" t="s">
        <v>1765</v>
      </c>
      <c r="C260" s="19"/>
      <c r="D260" s="19"/>
      <c r="E260" s="20">
        <f t="shared" si="33"/>
        <v>0</v>
      </c>
      <c r="F260" s="20">
        <f t="shared" si="34"/>
        <v>0</v>
      </c>
      <c r="G260" s="19"/>
      <c r="H260" s="19"/>
      <c r="I260" s="21"/>
      <c r="J260" s="21"/>
      <c r="K260" s="22"/>
      <c r="L260" s="23"/>
      <c r="M260" s="23"/>
      <c r="N260" s="24">
        <v>32474.5</v>
      </c>
      <c r="O260" s="25" t="e">
        <f t="shared" si="35"/>
        <v>#DIV/0!</v>
      </c>
      <c r="P260" s="26" t="e">
        <f t="shared" si="36"/>
        <v>#DIV/0!</v>
      </c>
      <c r="Q260" s="27" t="e">
        <f t="shared" si="37"/>
        <v>#DIV/0!</v>
      </c>
      <c r="R260" s="27" t="e">
        <f t="shared" si="38"/>
        <v>#DIV/0!</v>
      </c>
      <c r="S260" s="28"/>
    </row>
    <row r="261" spans="1:19" x14ac:dyDescent="0.3">
      <c r="A261" s="29"/>
      <c r="B261" s="18" t="s">
        <v>63</v>
      </c>
      <c r="C261" s="19">
        <v>5</v>
      </c>
      <c r="D261" s="19">
        <v>8</v>
      </c>
      <c r="E261" s="20">
        <f t="shared" si="33"/>
        <v>40</v>
      </c>
      <c r="F261" s="20">
        <f t="shared" si="34"/>
        <v>480</v>
      </c>
      <c r="G261" s="19">
        <v>60</v>
      </c>
      <c r="H261" s="19">
        <v>420</v>
      </c>
      <c r="I261" s="21">
        <v>0.875</v>
      </c>
      <c r="J261" s="21">
        <v>0.91180000000000005</v>
      </c>
      <c r="K261" s="22">
        <v>8809</v>
      </c>
      <c r="L261" s="23">
        <v>9661</v>
      </c>
      <c r="M261" s="23">
        <v>0</v>
      </c>
      <c r="N261" s="24">
        <f>SUM(N260)</f>
        <v>32474.5</v>
      </c>
      <c r="O261" s="25">
        <f t="shared" si="35"/>
        <v>811.86249999999995</v>
      </c>
      <c r="P261" s="26">
        <f t="shared" si="36"/>
        <v>44.045000000000002</v>
      </c>
      <c r="Q261" s="27">
        <f t="shared" si="37"/>
        <v>1.1011249999999999</v>
      </c>
      <c r="R261" s="27">
        <f t="shared" si="38"/>
        <v>4059.3125</v>
      </c>
      <c r="S261" s="28"/>
    </row>
    <row r="262" spans="1:19" x14ac:dyDescent="0.3">
      <c r="A262" s="29" t="s">
        <v>1768</v>
      </c>
      <c r="B262" s="18" t="s">
        <v>1765</v>
      </c>
      <c r="C262" s="19"/>
      <c r="D262" s="19"/>
      <c r="E262" s="20">
        <f t="shared" si="33"/>
        <v>0</v>
      </c>
      <c r="F262" s="20">
        <f t="shared" si="34"/>
        <v>0</v>
      </c>
      <c r="G262" s="19"/>
      <c r="H262" s="19"/>
      <c r="I262" s="21"/>
      <c r="J262" s="21"/>
      <c r="K262" s="22"/>
      <c r="L262" s="23"/>
      <c r="M262" s="23"/>
      <c r="N262" s="24">
        <v>41788.85</v>
      </c>
      <c r="O262" s="25" t="e">
        <f t="shared" si="35"/>
        <v>#DIV/0!</v>
      </c>
      <c r="P262" s="26" t="e">
        <f t="shared" si="36"/>
        <v>#DIV/0!</v>
      </c>
      <c r="Q262" s="27" t="e">
        <f t="shared" si="37"/>
        <v>#DIV/0!</v>
      </c>
      <c r="R262" s="27" t="e">
        <f t="shared" si="38"/>
        <v>#DIV/0!</v>
      </c>
      <c r="S262" s="28"/>
    </row>
    <row r="263" spans="1:19" x14ac:dyDescent="0.3">
      <c r="A263" s="29"/>
      <c r="B263" s="18" t="s">
        <v>1769</v>
      </c>
      <c r="C263" s="19">
        <v>5</v>
      </c>
      <c r="D263" s="19">
        <v>10</v>
      </c>
      <c r="E263" s="20">
        <f t="shared" si="33"/>
        <v>50</v>
      </c>
      <c r="F263" s="20">
        <f t="shared" si="34"/>
        <v>600</v>
      </c>
      <c r="G263" s="19">
        <v>90</v>
      </c>
      <c r="H263" s="19">
        <v>510</v>
      </c>
      <c r="I263" s="21">
        <v>0.85</v>
      </c>
      <c r="J263" s="21">
        <v>0.92030000000000001</v>
      </c>
      <c r="K263" s="22">
        <v>11336</v>
      </c>
      <c r="L263" s="23">
        <v>12318</v>
      </c>
      <c r="M263" s="23">
        <v>0</v>
      </c>
      <c r="N263" s="24">
        <f>SUM(N262)</f>
        <v>41788.85</v>
      </c>
      <c r="O263" s="25">
        <f t="shared" si="35"/>
        <v>835.77699999999993</v>
      </c>
      <c r="P263" s="26">
        <f t="shared" si="36"/>
        <v>45.344000000000001</v>
      </c>
      <c r="Q263" s="27">
        <f t="shared" si="37"/>
        <v>1.1335999999999999</v>
      </c>
      <c r="R263" s="27">
        <f t="shared" si="38"/>
        <v>4178.8850000000002</v>
      </c>
      <c r="S263" s="28"/>
    </row>
    <row r="264" spans="1:19" x14ac:dyDescent="0.3">
      <c r="A264" s="29">
        <v>30</v>
      </c>
      <c r="B264" s="18" t="s">
        <v>1765</v>
      </c>
      <c r="C264" s="19"/>
      <c r="D264" s="19"/>
      <c r="E264" s="20">
        <f t="shared" si="33"/>
        <v>0</v>
      </c>
      <c r="F264" s="20">
        <f t="shared" si="34"/>
        <v>0</v>
      </c>
      <c r="G264" s="19"/>
      <c r="H264" s="19"/>
      <c r="I264" s="21"/>
      <c r="J264" s="21"/>
      <c r="K264" s="22"/>
      <c r="L264" s="23"/>
      <c r="M264" s="23"/>
      <c r="N264" s="24">
        <v>34898.050000000003</v>
      </c>
      <c r="O264" s="25" t="e">
        <f t="shared" si="35"/>
        <v>#DIV/0!</v>
      </c>
      <c r="P264" s="26" t="e">
        <f t="shared" si="36"/>
        <v>#DIV/0!</v>
      </c>
      <c r="Q264" s="27" t="e">
        <f t="shared" si="37"/>
        <v>#DIV/0!</v>
      </c>
      <c r="R264" s="27" t="e">
        <f t="shared" si="38"/>
        <v>#DIV/0!</v>
      </c>
      <c r="S264" s="28"/>
    </row>
    <row r="265" spans="1:19" x14ac:dyDescent="0.3">
      <c r="A265" s="29"/>
      <c r="B265" s="18" t="s">
        <v>63</v>
      </c>
      <c r="C265" s="19">
        <v>5</v>
      </c>
      <c r="D265" s="19">
        <v>8</v>
      </c>
      <c r="E265" s="20">
        <f t="shared" si="33"/>
        <v>40</v>
      </c>
      <c r="F265" s="20">
        <f t="shared" si="34"/>
        <v>480</v>
      </c>
      <c r="G265" s="19">
        <v>40</v>
      </c>
      <c r="H265" s="19">
        <v>440</v>
      </c>
      <c r="I265" s="21">
        <v>0.91669999999999996</v>
      </c>
      <c r="J265" s="21">
        <v>0.91080000000000005</v>
      </c>
      <c r="K265" s="22">
        <v>9466</v>
      </c>
      <c r="L265" s="23">
        <v>10394</v>
      </c>
      <c r="M265" s="23">
        <v>-690</v>
      </c>
      <c r="N265" s="24">
        <f>SUM(N264)</f>
        <v>34898.050000000003</v>
      </c>
      <c r="O265" s="25">
        <f t="shared" si="35"/>
        <v>872.45125000000007</v>
      </c>
      <c r="P265" s="26">
        <f t="shared" si="36"/>
        <v>47.33</v>
      </c>
      <c r="Q265" s="27">
        <f t="shared" si="37"/>
        <v>1.1832499999999999</v>
      </c>
      <c r="R265" s="27">
        <f t="shared" si="38"/>
        <v>4362.2562500000004</v>
      </c>
      <c r="S265" s="28"/>
    </row>
    <row r="266" spans="1:19" x14ac:dyDescent="0.3">
      <c r="A266" s="29" t="s">
        <v>1771</v>
      </c>
      <c r="B266" s="18" t="s">
        <v>1765</v>
      </c>
      <c r="C266" s="19"/>
      <c r="D266" s="19"/>
      <c r="E266" s="20">
        <f t="shared" si="33"/>
        <v>0</v>
      </c>
      <c r="F266" s="20">
        <f t="shared" si="34"/>
        <v>0</v>
      </c>
      <c r="G266" s="19"/>
      <c r="H266" s="19"/>
      <c r="I266" s="21"/>
      <c r="J266" s="21"/>
      <c r="K266" s="22"/>
      <c r="L266" s="23"/>
      <c r="M266" s="23"/>
      <c r="N266" s="24">
        <v>19693.349999999999</v>
      </c>
      <c r="O266" s="25" t="e">
        <f t="shared" si="35"/>
        <v>#DIV/0!</v>
      </c>
      <c r="P266" s="26" t="e">
        <f t="shared" si="36"/>
        <v>#DIV/0!</v>
      </c>
      <c r="Q266" s="27" t="e">
        <f t="shared" si="37"/>
        <v>#DIV/0!</v>
      </c>
      <c r="R266" s="27" t="e">
        <f t="shared" si="38"/>
        <v>#DIV/0!</v>
      </c>
      <c r="S266" s="28"/>
    </row>
    <row r="267" spans="1:19" x14ac:dyDescent="0.3">
      <c r="A267" s="29"/>
      <c r="B267" s="18" t="s">
        <v>1773</v>
      </c>
      <c r="C267" s="19"/>
      <c r="D267" s="19"/>
      <c r="E267" s="20">
        <f t="shared" si="33"/>
        <v>0</v>
      </c>
      <c r="F267" s="20">
        <f t="shared" si="34"/>
        <v>0</v>
      </c>
      <c r="G267" s="19"/>
      <c r="H267" s="19"/>
      <c r="I267" s="21"/>
      <c r="J267" s="21"/>
      <c r="K267" s="22"/>
      <c r="L267" s="23"/>
      <c r="M267" s="23"/>
      <c r="N267" s="24">
        <v>14500</v>
      </c>
      <c r="O267" s="25" t="e">
        <f t="shared" si="35"/>
        <v>#DIV/0!</v>
      </c>
      <c r="P267" s="26" t="e">
        <f t="shared" si="36"/>
        <v>#DIV/0!</v>
      </c>
      <c r="Q267" s="27" t="e">
        <f t="shared" si="37"/>
        <v>#DIV/0!</v>
      </c>
      <c r="R267" s="27" t="e">
        <f t="shared" si="38"/>
        <v>#DIV/0!</v>
      </c>
      <c r="S267" s="28"/>
    </row>
    <row r="268" spans="1:19" x14ac:dyDescent="0.3">
      <c r="A268" s="29"/>
      <c r="B268" s="18" t="s">
        <v>1774</v>
      </c>
      <c r="C268" s="19"/>
      <c r="D268" s="19"/>
      <c r="E268" s="20">
        <f t="shared" si="33"/>
        <v>0</v>
      </c>
      <c r="F268" s="20">
        <f t="shared" si="34"/>
        <v>0</v>
      </c>
      <c r="G268" s="19"/>
      <c r="H268" s="19"/>
      <c r="I268" s="21"/>
      <c r="J268" s="21"/>
      <c r="K268" s="22"/>
      <c r="L268" s="23"/>
      <c r="M268" s="23"/>
      <c r="N268" s="24">
        <v>2256.8000000000002</v>
      </c>
      <c r="O268" s="25" t="e">
        <f t="shared" si="35"/>
        <v>#DIV/0!</v>
      </c>
      <c r="P268" s="26" t="e">
        <f t="shared" si="36"/>
        <v>#DIV/0!</v>
      </c>
      <c r="Q268" s="27" t="e">
        <f t="shared" si="37"/>
        <v>#DIV/0!</v>
      </c>
      <c r="R268" s="27" t="e">
        <f t="shared" si="38"/>
        <v>#DIV/0!</v>
      </c>
      <c r="S268" s="28"/>
    </row>
    <row r="269" spans="1:19" x14ac:dyDescent="0.3">
      <c r="A269" s="29"/>
      <c r="B269" s="18" t="s">
        <v>63</v>
      </c>
      <c r="C269" s="19">
        <v>5</v>
      </c>
      <c r="D269" s="19">
        <v>10</v>
      </c>
      <c r="E269" s="20">
        <f t="shared" si="33"/>
        <v>50</v>
      </c>
      <c r="F269" s="20">
        <f t="shared" si="34"/>
        <v>600</v>
      </c>
      <c r="G269" s="19">
        <v>130</v>
      </c>
      <c r="H269" s="19">
        <v>470</v>
      </c>
      <c r="I269" s="21">
        <v>0.7833</v>
      </c>
      <c r="J269" s="21">
        <v>0.91710000000000003</v>
      </c>
      <c r="K269" s="22">
        <v>10251</v>
      </c>
      <c r="L269" s="23">
        <v>11178</v>
      </c>
      <c r="M269" s="23">
        <v>0</v>
      </c>
      <c r="N269" s="24">
        <f>SUM(N266:N268)</f>
        <v>36450.15</v>
      </c>
      <c r="O269" s="25">
        <f t="shared" si="35"/>
        <v>729.00300000000004</v>
      </c>
      <c r="P269" s="26">
        <f t="shared" si="36"/>
        <v>41.003999999999998</v>
      </c>
      <c r="Q269" s="27">
        <f t="shared" si="37"/>
        <v>1.0250999999999999</v>
      </c>
      <c r="R269" s="27">
        <f t="shared" si="38"/>
        <v>3645.0150000000003</v>
      </c>
      <c r="S269" s="28"/>
    </row>
    <row r="270" spans="1:19" x14ac:dyDescent="0.3">
      <c r="A270" s="29"/>
      <c r="B270" s="18"/>
      <c r="C270" s="19"/>
      <c r="D270" s="19"/>
      <c r="E270" s="20">
        <f t="shared" si="33"/>
        <v>0</v>
      </c>
      <c r="F270" s="20">
        <f t="shared" si="34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5"/>
        <v>#DIV/0!</v>
      </c>
      <c r="P270" s="26" t="e">
        <f t="shared" si="36"/>
        <v>#DIV/0!</v>
      </c>
      <c r="Q270" s="27" t="e">
        <f t="shared" si="37"/>
        <v>#DIV/0!</v>
      </c>
      <c r="R270" s="27" t="e">
        <f t="shared" si="38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3"/>
        <v>0</v>
      </c>
      <c r="F271" s="20">
        <f t="shared" si="34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5"/>
        <v>#DIV/0!</v>
      </c>
      <c r="P271" s="26" t="e">
        <f t="shared" si="36"/>
        <v>#DIV/0!</v>
      </c>
      <c r="Q271" s="27" t="e">
        <f t="shared" si="37"/>
        <v>#DIV/0!</v>
      </c>
      <c r="R271" s="27" t="e">
        <f t="shared" si="38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3"/>
        <v>0</v>
      </c>
      <c r="F272" s="20">
        <f t="shared" si="34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5"/>
        <v>#DIV/0!</v>
      </c>
      <c r="P272" s="26" t="e">
        <f t="shared" si="36"/>
        <v>#DIV/0!</v>
      </c>
      <c r="Q272" s="27" t="e">
        <f t="shared" si="37"/>
        <v>#DIV/0!</v>
      </c>
      <c r="R272" s="27" t="e">
        <f t="shared" si="38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3"/>
        <v>0</v>
      </c>
      <c r="F273" s="20">
        <f t="shared" si="34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5"/>
        <v>#DIV/0!</v>
      </c>
      <c r="P273" s="26" t="e">
        <f t="shared" si="36"/>
        <v>#DIV/0!</v>
      </c>
      <c r="Q273" s="27" t="e">
        <f t="shared" si="37"/>
        <v>#DIV/0!</v>
      </c>
      <c r="R273" s="27" t="e">
        <f t="shared" si="38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3"/>
        <v>0</v>
      </c>
      <c r="F274" s="20">
        <f t="shared" si="34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5"/>
        <v>#DIV/0!</v>
      </c>
      <c r="P274" s="26" t="e">
        <f t="shared" si="36"/>
        <v>#DIV/0!</v>
      </c>
      <c r="Q274" s="27" t="e">
        <f t="shared" si="37"/>
        <v>#DIV/0!</v>
      </c>
      <c r="R274" s="27" t="e">
        <f t="shared" si="38"/>
        <v>#DIV/0!</v>
      </c>
      <c r="S274" s="28"/>
    </row>
    <row r="275" spans="1:19" x14ac:dyDescent="0.3">
      <c r="A275" s="29"/>
      <c r="B275" s="18"/>
      <c r="C275" s="19"/>
      <c r="D275" s="19"/>
      <c r="E275" s="20">
        <f t="shared" si="33"/>
        <v>0</v>
      </c>
      <c r="F275" s="20">
        <f t="shared" si="34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5"/>
        <v>#DIV/0!</v>
      </c>
      <c r="P275" s="26" t="e">
        <f t="shared" si="36"/>
        <v>#DIV/0!</v>
      </c>
      <c r="Q275" s="27" t="e">
        <f t="shared" si="37"/>
        <v>#DIV/0!</v>
      </c>
      <c r="R275" s="27" t="e">
        <f t="shared" si="38"/>
        <v>#DIV/0!</v>
      </c>
      <c r="S275" s="28"/>
    </row>
    <row r="276" spans="1:19" x14ac:dyDescent="0.3">
      <c r="A276" s="29"/>
      <c r="B276" s="18"/>
      <c r="C276" s="19"/>
      <c r="D276" s="19"/>
      <c r="E276" s="20">
        <f t="shared" si="33"/>
        <v>0</v>
      </c>
      <c r="F276" s="20">
        <f t="shared" si="34"/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35"/>
        <v>#DIV/0!</v>
      </c>
      <c r="P276" s="26" t="e">
        <f t="shared" si="36"/>
        <v>#DIV/0!</v>
      </c>
      <c r="Q276" s="27" t="e">
        <f t="shared" si="37"/>
        <v>#DIV/0!</v>
      </c>
      <c r="R276" s="27" t="e">
        <f t="shared" si="38"/>
        <v>#DIV/0!</v>
      </c>
      <c r="S276" s="28"/>
    </row>
    <row r="277" spans="1:19" ht="17.25" thickBot="1" x14ac:dyDescent="0.35">
      <c r="A277" s="29"/>
      <c r="B277" s="18"/>
      <c r="C277" s="19"/>
      <c r="D277" s="19"/>
      <c r="E277" s="20">
        <f>C277*D277</f>
        <v>0</v>
      </c>
      <c r="F277" s="20">
        <f>SUM(G277:H277)</f>
        <v>0</v>
      </c>
      <c r="G277" s="19"/>
      <c r="H277" s="19"/>
      <c r="I277" s="21"/>
      <c r="J277" s="21"/>
      <c r="K277" s="22"/>
      <c r="L277" s="23"/>
      <c r="M277" s="23"/>
      <c r="N277" s="24"/>
      <c r="O277" s="25" t="e">
        <f t="shared" si="35"/>
        <v>#DIV/0!</v>
      </c>
      <c r="P277" s="26" t="e">
        <f t="shared" si="36"/>
        <v>#DIV/0!</v>
      </c>
      <c r="Q277" s="27" t="e">
        <f t="shared" si="37"/>
        <v>#DIV/0!</v>
      </c>
      <c r="R277" s="27" t="e">
        <f t="shared" si="38"/>
        <v>#DIV/0!</v>
      </c>
      <c r="S277" s="28"/>
    </row>
    <row r="278" spans="1:19" ht="16.5" customHeight="1" x14ac:dyDescent="0.3">
      <c r="A278" s="205" t="s">
        <v>23</v>
      </c>
      <c r="B278" s="206"/>
      <c r="C278" s="209">
        <f t="shared" ref="C278:H278" si="39">SUM(C147:C277)</f>
        <v>219</v>
      </c>
      <c r="D278" s="209">
        <f t="shared" si="39"/>
        <v>423</v>
      </c>
      <c r="E278" s="209">
        <f t="shared" si="39"/>
        <v>2104</v>
      </c>
      <c r="F278" s="209">
        <f t="shared" si="39"/>
        <v>25380</v>
      </c>
      <c r="G278" s="209">
        <f t="shared" si="39"/>
        <v>3660</v>
      </c>
      <c r="H278" s="209">
        <f t="shared" si="39"/>
        <v>21720</v>
      </c>
      <c r="I278" s="198">
        <f>H146/D278</f>
        <v>0.85579196217494091</v>
      </c>
      <c r="J278" s="198">
        <f>K278/L278</f>
        <v>0.91985502969493527</v>
      </c>
      <c r="K278" s="187">
        <f>SUM(K147:K277)</f>
        <v>498727</v>
      </c>
      <c r="L278" s="187">
        <f>SUM(L147:L277)</f>
        <v>542180</v>
      </c>
      <c r="M278" s="187">
        <f>SUM(M147:M277)</f>
        <v>362784</v>
      </c>
      <c r="N278" s="200">
        <f>SUMIF(B147:B277,A278,N147:N277)</f>
        <v>1426597.78</v>
      </c>
      <c r="O278" s="202">
        <f t="shared" si="35"/>
        <v>678.04076996197716</v>
      </c>
      <c r="P278" s="187">
        <f>((K278*200000)/E278)/1000000</f>
        <v>47.407509505703416</v>
      </c>
      <c r="Q278" s="189">
        <f t="shared" si="37"/>
        <v>1.1790236406619385</v>
      </c>
      <c r="R278" s="191">
        <f t="shared" si="38"/>
        <v>3372.5715839243499</v>
      </c>
      <c r="S278" s="193"/>
    </row>
    <row r="279" spans="1:19" ht="16.5" customHeight="1" thickBot="1" x14ac:dyDescent="0.35">
      <c r="A279" s="207"/>
      <c r="B279" s="208"/>
      <c r="C279" s="210"/>
      <c r="D279" s="210"/>
      <c r="E279" s="210"/>
      <c r="F279" s="210"/>
      <c r="G279" s="210"/>
      <c r="H279" s="210"/>
      <c r="I279" s="199"/>
      <c r="J279" s="199"/>
      <c r="K279" s="188"/>
      <c r="L279" s="188"/>
      <c r="M279" s="188"/>
      <c r="N279" s="201"/>
      <c r="O279" s="188"/>
      <c r="P279" s="188"/>
      <c r="Q279" s="190"/>
      <c r="R279" s="192"/>
      <c r="S279" s="194"/>
    </row>
    <row r="280" spans="1:19" ht="16.5" customHeight="1" x14ac:dyDescent="0.3">
      <c r="A280" s="195" t="s">
        <v>1614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6.5" customHeight="1" x14ac:dyDescent="0.3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</row>
    <row r="282" spans="1:19" ht="17.25" thickBot="1" x14ac:dyDescent="0.35">
      <c r="A282" s="196" t="s">
        <v>0</v>
      </c>
      <c r="B282" s="196"/>
      <c r="C282" s="1"/>
      <c r="D282" s="1"/>
      <c r="E282" s="1"/>
      <c r="F282" s="1"/>
      <c r="G282" s="1"/>
      <c r="H282" s="1"/>
      <c r="I282" s="2"/>
      <c r="J282" s="2"/>
      <c r="K282" s="3"/>
      <c r="L282" s="3"/>
      <c r="M282" s="3"/>
      <c r="N282" s="3"/>
      <c r="O282" s="3"/>
      <c r="P282" s="197" t="str">
        <f>P3</f>
        <v>작성자 김숙영</v>
      </c>
      <c r="Q282" s="197"/>
      <c r="R282" s="197"/>
      <c r="S282" s="197"/>
    </row>
    <row r="283" spans="1:19" ht="23.25" customHeight="1" x14ac:dyDescent="0.3">
      <c r="A283" s="173"/>
      <c r="B283" s="174"/>
      <c r="C283" s="171" t="s">
        <v>3</v>
      </c>
      <c r="D283" s="171" t="s">
        <v>4</v>
      </c>
      <c r="E283" s="179" t="s">
        <v>5</v>
      </c>
      <c r="F283" s="179" t="s">
        <v>6</v>
      </c>
      <c r="G283" s="181" t="s">
        <v>7</v>
      </c>
      <c r="H283" s="181" t="s">
        <v>8</v>
      </c>
      <c r="I283" s="185" t="s">
        <v>9</v>
      </c>
      <c r="J283" s="185" t="s">
        <v>10</v>
      </c>
      <c r="K283" s="171" t="s">
        <v>11</v>
      </c>
      <c r="L283" s="171" t="s">
        <v>12</v>
      </c>
      <c r="M283" s="171" t="s">
        <v>13</v>
      </c>
      <c r="N283" s="171" t="s">
        <v>14</v>
      </c>
      <c r="O283" s="171" t="s">
        <v>15</v>
      </c>
      <c r="P283" s="171" t="s">
        <v>16</v>
      </c>
      <c r="Q283" s="171" t="s">
        <v>17</v>
      </c>
      <c r="R283" s="171" t="s">
        <v>18</v>
      </c>
      <c r="S283" s="183" t="s">
        <v>19</v>
      </c>
    </row>
    <row r="284" spans="1:19" ht="23.25" customHeight="1" thickBot="1" x14ac:dyDescent="0.35">
      <c r="A284" s="175"/>
      <c r="B284" s="176"/>
      <c r="C284" s="172"/>
      <c r="D284" s="172"/>
      <c r="E284" s="180"/>
      <c r="F284" s="180"/>
      <c r="G284" s="182"/>
      <c r="H284" s="182"/>
      <c r="I284" s="186"/>
      <c r="J284" s="186"/>
      <c r="K284" s="172"/>
      <c r="L284" s="172"/>
      <c r="M284" s="172"/>
      <c r="N284" s="172"/>
      <c r="O284" s="172"/>
      <c r="P284" s="172"/>
      <c r="Q284" s="172"/>
      <c r="R284" s="172"/>
      <c r="S284" s="184"/>
    </row>
    <row r="285" spans="1:19" ht="16.5" customHeight="1" x14ac:dyDescent="0.3">
      <c r="A285" s="175"/>
      <c r="B285" s="176"/>
      <c r="C285" s="5"/>
      <c r="D285" s="5"/>
      <c r="E285" s="5"/>
      <c r="F285" s="5"/>
      <c r="G285" s="5"/>
      <c r="H285" s="5"/>
      <c r="I285" s="6">
        <v>0.75</v>
      </c>
      <c r="J285" s="6">
        <v>0.94499999999999995</v>
      </c>
      <c r="K285" s="5"/>
      <c r="L285" s="5"/>
      <c r="M285" s="5"/>
      <c r="N285" s="5"/>
      <c r="O285" s="5">
        <v>600</v>
      </c>
      <c r="P285" s="5">
        <v>100</v>
      </c>
      <c r="Q285" s="5">
        <v>2.7</v>
      </c>
      <c r="R285" s="5"/>
      <c r="S285" s="7" t="s">
        <v>21</v>
      </c>
    </row>
    <row r="286" spans="1:19" ht="16.5" customHeight="1" thickBot="1" x14ac:dyDescent="0.35">
      <c r="A286" s="177"/>
      <c r="B286" s="178"/>
      <c r="C286" s="9">
        <f>'11월'!C291</f>
        <v>417</v>
      </c>
      <c r="D286" s="9">
        <f>'11월'!D291</f>
        <v>846</v>
      </c>
      <c r="E286" s="9">
        <f>'11월'!E291</f>
        <v>3993</v>
      </c>
      <c r="F286" s="9">
        <f>'11월'!F291</f>
        <v>50760</v>
      </c>
      <c r="G286" s="10">
        <f>'11월'!G291/60</f>
        <v>145.75</v>
      </c>
      <c r="H286" s="10">
        <f>'11월'!H291/60</f>
        <v>700.25</v>
      </c>
      <c r="I286" s="11">
        <f>H286/'11월'!D291</f>
        <v>0.82771867612293148</v>
      </c>
      <c r="J286" s="11">
        <f>'11월'!J291</f>
        <v>0.93160078561925086</v>
      </c>
      <c r="K286" s="12">
        <f>'11월'!K291</f>
        <v>1617454.5999999996</v>
      </c>
      <c r="L286" s="12">
        <f>'11월'!L291</f>
        <v>1736210</v>
      </c>
      <c r="M286" s="12">
        <f>'11월'!M291</f>
        <v>1440928</v>
      </c>
      <c r="N286" s="12">
        <f>'11월'!N291</f>
        <v>2551727.13</v>
      </c>
      <c r="O286" s="12">
        <f>'11월'!O291</f>
        <v>639.05012021036816</v>
      </c>
      <c r="P286" s="12">
        <f>'11월'!P291</f>
        <v>81.014505384422719</v>
      </c>
      <c r="Q286" s="32">
        <f>'11월'!Q291</f>
        <v>1.9118848699763589</v>
      </c>
      <c r="R286" s="32">
        <f>'11월'!R291</f>
        <v>3016.2259219858156</v>
      </c>
      <c r="S286" s="17" t="s">
        <v>22</v>
      </c>
    </row>
    <row r="287" spans="1:19" ht="16.5" customHeight="1" x14ac:dyDescent="0.3">
      <c r="A287" s="134" t="s">
        <v>25</v>
      </c>
      <c r="B287" s="135"/>
      <c r="C287" s="138">
        <f>'11월'!C138</f>
        <v>198</v>
      </c>
      <c r="D287" s="140">
        <f>'11월'!D138</f>
        <v>423</v>
      </c>
      <c r="E287" s="140">
        <f>'11월'!E138</f>
        <v>1889</v>
      </c>
      <c r="F287" s="140">
        <f>'11월'!F138</f>
        <v>25380</v>
      </c>
      <c r="G287" s="140">
        <f>'11월'!G138</f>
        <v>5085</v>
      </c>
      <c r="H287" s="140">
        <f>'11월'!H138</f>
        <v>20295</v>
      </c>
      <c r="I287" s="163">
        <f>'11월'!I138</f>
        <v>0.79964539007092195</v>
      </c>
      <c r="J287" s="163">
        <f>'11월'!J138</f>
        <v>0.93693424788321866</v>
      </c>
      <c r="K287" s="165">
        <f>'11월'!K138</f>
        <v>1118727.5999999996</v>
      </c>
      <c r="L287" s="165">
        <f>'11월'!L138</f>
        <v>1194030</v>
      </c>
      <c r="M287" s="165">
        <f>'11월'!M138</f>
        <v>1078144</v>
      </c>
      <c r="N287" s="165">
        <f>'11월'!N138</f>
        <v>1125129.3500000001</v>
      </c>
      <c r="O287" s="167">
        <f>'11월'!O138</f>
        <v>595.62167813658027</v>
      </c>
      <c r="P287" s="169">
        <f>'11월'!P138</f>
        <v>118.44654314452087</v>
      </c>
      <c r="Q287" s="159">
        <f>'11월'!Q138</f>
        <v>2.6447460992907792</v>
      </c>
      <c r="R287" s="159">
        <f>'11월'!R138</f>
        <v>2659.8802600472814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34" t="s">
        <v>26</v>
      </c>
      <c r="B289" s="135"/>
      <c r="C289" s="138">
        <f>'11월'!C278</f>
        <v>219</v>
      </c>
      <c r="D289" s="140">
        <f>'11월'!D278</f>
        <v>423</v>
      </c>
      <c r="E289" s="140">
        <f>'11월'!E278</f>
        <v>2104</v>
      </c>
      <c r="F289" s="140">
        <f>'11월'!F278</f>
        <v>25380</v>
      </c>
      <c r="G289" s="140">
        <f>'11월'!G278</f>
        <v>3660</v>
      </c>
      <c r="H289" s="140">
        <f>'11월'!H278</f>
        <v>21720</v>
      </c>
      <c r="I289" s="163">
        <f>'11월'!I278</f>
        <v>0.85579196217494091</v>
      </c>
      <c r="J289" s="163">
        <f>'11월'!J278</f>
        <v>0.91985502969493527</v>
      </c>
      <c r="K289" s="165">
        <f>'11월'!K278</f>
        <v>498727</v>
      </c>
      <c r="L289" s="165">
        <f>'11월'!L278</f>
        <v>542180</v>
      </c>
      <c r="M289" s="165">
        <f>'11월'!M278</f>
        <v>362784</v>
      </c>
      <c r="N289" s="165">
        <f>'11월'!N278</f>
        <v>1426597.78</v>
      </c>
      <c r="O289" s="167">
        <f>'11월'!O278</f>
        <v>678.04076996197716</v>
      </c>
      <c r="P289" s="169">
        <f>'11월'!P278</f>
        <v>47.407509505703416</v>
      </c>
      <c r="Q289" s="159">
        <f>'11월'!Q278</f>
        <v>1.1790236406619385</v>
      </c>
      <c r="R289" s="159">
        <f>'11월'!R278</f>
        <v>3372.5715839243499</v>
      </c>
      <c r="S289" s="161"/>
    </row>
    <row r="290" spans="1:19" ht="16.5" customHeight="1" thickBot="1" x14ac:dyDescent="0.35">
      <c r="A290" s="136"/>
      <c r="B290" s="137"/>
      <c r="C290" s="139"/>
      <c r="D290" s="141"/>
      <c r="E290" s="141"/>
      <c r="F290" s="141"/>
      <c r="G290" s="141"/>
      <c r="H290" s="141"/>
      <c r="I290" s="164"/>
      <c r="J290" s="164"/>
      <c r="K290" s="166"/>
      <c r="L290" s="166"/>
      <c r="M290" s="166"/>
      <c r="N290" s="166"/>
      <c r="O290" s="168"/>
      <c r="P290" s="170"/>
      <c r="Q290" s="160"/>
      <c r="R290" s="160"/>
      <c r="S290" s="162"/>
    </row>
    <row r="291" spans="1:19" ht="16.5" customHeight="1" x14ac:dyDescent="0.3">
      <c r="A291" s="152" t="s">
        <v>27</v>
      </c>
      <c r="B291" s="153"/>
      <c r="C291" s="146">
        <f t="shared" ref="C291:H291" si="40">SUM(C287:C290)</f>
        <v>417</v>
      </c>
      <c r="D291" s="146">
        <f t="shared" si="40"/>
        <v>846</v>
      </c>
      <c r="E291" s="146">
        <f t="shared" si="40"/>
        <v>3993</v>
      </c>
      <c r="F291" s="146">
        <f t="shared" si="40"/>
        <v>50760</v>
      </c>
      <c r="G291" s="146">
        <f t="shared" si="40"/>
        <v>8745</v>
      </c>
      <c r="H291" s="146">
        <f t="shared" si="40"/>
        <v>42015</v>
      </c>
      <c r="I291" s="148">
        <f>'11월'!H286/D291</f>
        <v>0.82771867612293148</v>
      </c>
      <c r="J291" s="148">
        <f>K291/L291</f>
        <v>0.93160078561925086</v>
      </c>
      <c r="K291" s="150">
        <f>SUM(K287:K290)</f>
        <v>1617454.5999999996</v>
      </c>
      <c r="L291" s="150">
        <f>SUM(L287:L290)</f>
        <v>1736210</v>
      </c>
      <c r="M291" s="150">
        <f>SUM(M287:M290)</f>
        <v>1440928</v>
      </c>
      <c r="N291" s="156">
        <f>SUM(N287:N290)</f>
        <v>2551727.13</v>
      </c>
      <c r="O291" s="158">
        <f>N291/E291</f>
        <v>639.05012021036816</v>
      </c>
      <c r="P291" s="150">
        <f>((K291*200000)/E291)/1000000</f>
        <v>81.014505384422719</v>
      </c>
      <c r="Q291" s="142">
        <f>(K291/D291)/1000</f>
        <v>1.9118848699763589</v>
      </c>
      <c r="R291" s="144">
        <f>N291/D291</f>
        <v>3016.2259219858156</v>
      </c>
      <c r="S291" s="33" t="s">
        <v>28</v>
      </c>
    </row>
    <row r="292" spans="1:19" ht="16.5" customHeight="1" thickBot="1" x14ac:dyDescent="0.35">
      <c r="A292" s="154"/>
      <c r="B292" s="155"/>
      <c r="C292" s="147"/>
      <c r="D292" s="147"/>
      <c r="E292" s="147"/>
      <c r="F292" s="147"/>
      <c r="G292" s="147"/>
      <c r="H292" s="147"/>
      <c r="I292" s="149"/>
      <c r="J292" s="149"/>
      <c r="K292" s="151"/>
      <c r="L292" s="151"/>
      <c r="M292" s="151"/>
      <c r="N292" s="157"/>
      <c r="O292" s="151"/>
      <c r="P292" s="151"/>
      <c r="Q292" s="143"/>
      <c r="R292" s="145"/>
      <c r="S292" s="34">
        <f>('11월'!K291/'11월'!N291/0.02466+1.44)/1.2</f>
        <v>22.620201405509118</v>
      </c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3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35"/>
      <c r="B306" s="36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7"/>
      <c r="B307" s="48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39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49"/>
      <c r="B312" s="50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51"/>
    </row>
    <row r="313" spans="1:19" x14ac:dyDescent="0.3">
      <c r="A313" s="35"/>
      <c r="B313" s="36"/>
      <c r="C313" s="40"/>
      <c r="D313" s="40"/>
      <c r="E313" s="40"/>
      <c r="F313" s="40"/>
      <c r="G313" s="40"/>
      <c r="H313" s="40"/>
      <c r="I313" s="41"/>
      <c r="J313" s="41"/>
      <c r="K313" s="42"/>
      <c r="L313" s="42"/>
      <c r="M313" s="44"/>
      <c r="N313" s="39"/>
      <c r="O313" s="42"/>
      <c r="P313" s="45"/>
      <c r="Q313" s="46"/>
      <c r="R313" s="46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4"/>
      <c r="L315" s="54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56"/>
      <c r="P316" s="57"/>
      <c r="Q316" s="58"/>
      <c r="R316" s="58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52"/>
      <c r="D318" s="52"/>
      <c r="E318" s="52"/>
      <c r="F318" s="52"/>
      <c r="G318" s="52"/>
      <c r="H318" s="52"/>
      <c r="I318" s="53"/>
      <c r="J318" s="53"/>
      <c r="K318" s="56"/>
      <c r="L318" s="56"/>
      <c r="M318" s="55"/>
      <c r="N318" s="51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39"/>
    </row>
    <row r="321" spans="1:19" x14ac:dyDescent="0.3">
      <c r="A321" s="35"/>
      <c r="B321" s="36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x14ac:dyDescent="0.3">
      <c r="A322" s="47"/>
      <c r="B322" s="48"/>
      <c r="C322" s="40"/>
      <c r="D322" s="40"/>
      <c r="E322" s="40"/>
      <c r="F322" s="40"/>
      <c r="G322" s="40"/>
      <c r="H322" s="40"/>
      <c r="I322" s="41"/>
      <c r="J322" s="41"/>
      <c r="K322" s="42"/>
      <c r="L322" s="43"/>
      <c r="M322" s="44"/>
      <c r="N322" s="39"/>
      <c r="O322" s="42"/>
      <c r="P322" s="45"/>
      <c r="Q322" s="46"/>
      <c r="R322" s="46"/>
      <c r="S322" s="39"/>
    </row>
    <row r="323" spans="1:19" ht="16.5" customHeight="1" x14ac:dyDescent="0.3">
      <c r="A323" s="120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ht="16.5" customHeight="1" x14ac:dyDescent="0.3">
      <c r="A324" s="121"/>
      <c r="B324" s="59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59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0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2"/>
    </row>
    <row r="327" spans="1:19" ht="23.25" customHeight="1" x14ac:dyDescent="0.3">
      <c r="A327" s="122"/>
      <c r="B327" s="61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63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41"/>
      <c r="J328" s="41"/>
      <c r="K328" s="42"/>
      <c r="L328" s="42"/>
      <c r="M328" s="44"/>
      <c r="N328" s="39"/>
      <c r="O328" s="42"/>
      <c r="P328" s="45"/>
      <c r="Q328" s="46"/>
      <c r="R328" s="46"/>
      <c r="S328" s="39"/>
    </row>
    <row r="329" spans="1:19" ht="25.5" x14ac:dyDescent="0.3">
      <c r="A329" s="35"/>
      <c r="B329" s="36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ht="25.5" x14ac:dyDescent="0.3">
      <c r="A330" s="64"/>
      <c r="B330" s="65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66"/>
      <c r="J331" s="66"/>
      <c r="K331" s="67"/>
      <c r="L331" s="67"/>
      <c r="M331" s="67"/>
      <c r="N331" s="67"/>
      <c r="O331" s="67"/>
      <c r="P331" s="60"/>
      <c r="Q331" s="60"/>
      <c r="R331" s="60"/>
      <c r="S331" s="39"/>
    </row>
    <row r="332" spans="1:19" x14ac:dyDescent="0.3">
      <c r="A332" s="35"/>
      <c r="B332" s="36"/>
      <c r="C332" s="68"/>
      <c r="D332" s="68"/>
      <c r="E332" s="69"/>
      <c r="F332" s="69"/>
      <c r="G332" s="70"/>
      <c r="H332" s="70"/>
      <c r="I332" s="71"/>
      <c r="J332" s="71"/>
      <c r="K332" s="68"/>
      <c r="L332" s="68"/>
      <c r="M332" s="68"/>
      <c r="N332" s="68"/>
      <c r="O332" s="68"/>
      <c r="P332" s="68"/>
      <c r="Q332" s="68"/>
      <c r="R332" s="68"/>
      <c r="S332" s="39"/>
    </row>
    <row r="333" spans="1:19" x14ac:dyDescent="0.3">
      <c r="A333" s="35"/>
      <c r="B333" s="36"/>
      <c r="C333" s="61"/>
      <c r="D333" s="61"/>
      <c r="E333" s="72"/>
      <c r="F333" s="72"/>
      <c r="G333" s="73"/>
      <c r="H333" s="73"/>
      <c r="I333" s="74"/>
      <c r="J333" s="74"/>
      <c r="K333" s="61"/>
      <c r="L333" s="61"/>
      <c r="M333" s="61"/>
      <c r="N333" s="61"/>
      <c r="O333" s="61"/>
      <c r="P333" s="61"/>
      <c r="Q333" s="61"/>
      <c r="R333" s="61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47"/>
      <c r="B337" s="48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3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5"/>
    </row>
    <row r="340" spans="1:19" x14ac:dyDescent="0.3">
      <c r="A340" s="35"/>
      <c r="B340" s="76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39"/>
    </row>
    <row r="341" spans="1:19" x14ac:dyDescent="0.3">
      <c r="A341" s="123"/>
      <c r="B341" s="78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41"/>
      <c r="J343" s="41"/>
      <c r="K343" s="42"/>
      <c r="L343" s="42"/>
      <c r="M343" s="44"/>
      <c r="N343" s="39"/>
      <c r="O343" s="42"/>
      <c r="P343" s="45"/>
      <c r="Q343" s="46"/>
      <c r="R343" s="46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36"/>
      <c r="D345" s="36"/>
      <c r="E345" s="36"/>
      <c r="F345" s="36"/>
      <c r="G345" s="36"/>
      <c r="H345" s="36"/>
      <c r="I345" s="81"/>
      <c r="J345" s="81"/>
      <c r="K345" s="43"/>
      <c r="L345" s="43"/>
      <c r="M345" s="43"/>
      <c r="N345" s="43"/>
      <c r="O345" s="82"/>
      <c r="P345" s="83"/>
      <c r="Q345" s="84"/>
      <c r="R345" s="84"/>
      <c r="S345" s="79"/>
    </row>
    <row r="346" spans="1:19" x14ac:dyDescent="0.3">
      <c r="A346" s="123"/>
      <c r="B346" s="80"/>
      <c r="C346" s="40"/>
      <c r="D346" s="40"/>
      <c r="E346" s="40"/>
      <c r="F346" s="40"/>
      <c r="G346" s="40"/>
      <c r="H346" s="40"/>
      <c r="I346" s="66"/>
      <c r="J346" s="66"/>
      <c r="K346" s="67"/>
      <c r="L346" s="67"/>
      <c r="M346" s="67"/>
      <c r="N346" s="67"/>
      <c r="O346" s="67"/>
      <c r="P346" s="40"/>
      <c r="Q346" s="85"/>
      <c r="R346" s="85"/>
      <c r="S346" s="79"/>
    </row>
    <row r="347" spans="1:19" x14ac:dyDescent="0.3">
      <c r="A347" s="123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16.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ht="23.25" customHeight="1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A364" s="123"/>
      <c r="B364" s="80"/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  <c r="S364" s="79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  <row r="370" spans="3:18" x14ac:dyDescent="0.3">
      <c r="C370" s="87"/>
      <c r="D370" s="87"/>
      <c r="E370" s="87"/>
      <c r="F370" s="87"/>
      <c r="G370" s="87"/>
      <c r="H370" s="87"/>
      <c r="I370" s="88"/>
      <c r="J370" s="88"/>
      <c r="K370" s="86"/>
      <c r="L370" s="86"/>
      <c r="M370" s="86"/>
      <c r="N370" s="86"/>
      <c r="O370" s="86"/>
      <c r="P370" s="87"/>
      <c r="Q370" s="87"/>
      <c r="R370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145:A146"/>
    <mergeCell ref="A278:B279"/>
    <mergeCell ref="C278:C279"/>
    <mergeCell ref="D278:D279"/>
    <mergeCell ref="E278:E279"/>
    <mergeCell ref="F278:F279"/>
    <mergeCell ref="G278:G279"/>
    <mergeCell ref="H278:H279"/>
    <mergeCell ref="I278:I279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P278:P279"/>
    <mergeCell ref="Q278:Q279"/>
    <mergeCell ref="R278:R279"/>
    <mergeCell ref="S278:S279"/>
    <mergeCell ref="A280:S281"/>
    <mergeCell ref="A282:B282"/>
    <mergeCell ref="P282:S282"/>
    <mergeCell ref="J278:J279"/>
    <mergeCell ref="K278:K279"/>
    <mergeCell ref="L278:L279"/>
    <mergeCell ref="M278:M279"/>
    <mergeCell ref="N278:N279"/>
    <mergeCell ref="O278:O279"/>
    <mergeCell ref="Q283:Q284"/>
    <mergeCell ref="R283:R284"/>
    <mergeCell ref="S283:S284"/>
    <mergeCell ref="H283:H284"/>
    <mergeCell ref="I283:I284"/>
    <mergeCell ref="J283:J284"/>
    <mergeCell ref="K283:K284"/>
    <mergeCell ref="L283:L284"/>
    <mergeCell ref="M283:M284"/>
    <mergeCell ref="A287:B288"/>
    <mergeCell ref="C287:C288"/>
    <mergeCell ref="D287:D288"/>
    <mergeCell ref="E287:E288"/>
    <mergeCell ref="F287:F288"/>
    <mergeCell ref="G287:G288"/>
    <mergeCell ref="N283:N284"/>
    <mergeCell ref="O283:O284"/>
    <mergeCell ref="P283:P284"/>
    <mergeCell ref="A283:B286"/>
    <mergeCell ref="C283:C284"/>
    <mergeCell ref="D283:D284"/>
    <mergeCell ref="E283:E284"/>
    <mergeCell ref="F283:F284"/>
    <mergeCell ref="G283:G284"/>
    <mergeCell ref="N287:N288"/>
    <mergeCell ref="O287:O288"/>
    <mergeCell ref="P287:P288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R289:R290"/>
    <mergeCell ref="S289:S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A289:B290"/>
    <mergeCell ref="C289:C290"/>
    <mergeCell ref="D289:D290"/>
    <mergeCell ref="E289:E290"/>
    <mergeCell ref="F289:F290"/>
    <mergeCell ref="G289:G290"/>
    <mergeCell ref="Q291:Q292"/>
    <mergeCell ref="R291:R292"/>
    <mergeCell ref="H291:H292"/>
    <mergeCell ref="I291:I292"/>
    <mergeCell ref="J291:J292"/>
    <mergeCell ref="K291:K292"/>
    <mergeCell ref="L291:L292"/>
    <mergeCell ref="M291:M292"/>
    <mergeCell ref="A291:B292"/>
    <mergeCell ref="C291:C292"/>
    <mergeCell ref="D291:D292"/>
    <mergeCell ref="E291:E292"/>
    <mergeCell ref="F291:F292"/>
    <mergeCell ref="G291:G292"/>
    <mergeCell ref="N291:N292"/>
    <mergeCell ref="O291:O292"/>
    <mergeCell ref="P291:P292"/>
    <mergeCell ref="Q289:Q290"/>
  </mergeCells>
  <phoneticPr fontId="4" type="noConversion"/>
  <printOptions horizontalCentered="1"/>
  <pageMargins left="0" right="0" top="0.59055118110236227" bottom="0.39370078740157483" header="0" footer="0"/>
  <pageSetup paperSize="8" scale="80" fitToHeight="0" orientation="landscape" r:id="rId1"/>
  <headerFooter>
    <oddFooter>&amp;C(주)TPC</oddFooter>
  </headerFooter>
  <rowBreaks count="2" manualBreakCount="2">
    <brk id="139" max="19" man="1"/>
    <brk id="3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tabSelected="1" topLeftCell="A250" zoomScaleNormal="100" zoomScaleSheetLayoutView="80" workbookViewId="0">
      <selection activeCell="G298" sqref="G298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1776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168</v>
      </c>
      <c r="D7" s="9">
        <f>D138</f>
        <v>326</v>
      </c>
      <c r="E7" s="9">
        <f>E138</f>
        <v>1436</v>
      </c>
      <c r="F7" s="9">
        <f>F138</f>
        <v>19560</v>
      </c>
      <c r="G7" s="10">
        <f>G138/60</f>
        <v>76.25</v>
      </c>
      <c r="H7" s="10">
        <f>H138/60</f>
        <v>249.75</v>
      </c>
      <c r="I7" s="11">
        <f>H7/D138</f>
        <v>0.76610429447852757</v>
      </c>
      <c r="J7" s="11">
        <f t="shared" ref="J7:R7" si="0">J138</f>
        <v>0.92808849876650779</v>
      </c>
      <c r="K7" s="12">
        <f t="shared" si="0"/>
        <v>890474</v>
      </c>
      <c r="L7" s="12">
        <f t="shared" si="0"/>
        <v>959471</v>
      </c>
      <c r="M7" s="12">
        <f t="shared" si="0"/>
        <v>979471</v>
      </c>
      <c r="N7" s="12">
        <f t="shared" si="0"/>
        <v>799804.0199999999</v>
      </c>
      <c r="O7" s="13">
        <f t="shared" si="0"/>
        <v>556.96658774373248</v>
      </c>
      <c r="P7" s="14">
        <f t="shared" si="0"/>
        <v>124.02144846796656</v>
      </c>
      <c r="Q7" s="15">
        <f t="shared" si="0"/>
        <v>2.7315153374233128</v>
      </c>
      <c r="R7" s="16">
        <f t="shared" si="0"/>
        <v>2453.3865644171774</v>
      </c>
      <c r="S7" s="17" t="s">
        <v>22</v>
      </c>
    </row>
    <row r="8" spans="1:19" ht="16.5" customHeight="1" x14ac:dyDescent="0.3">
      <c r="A8" s="130">
        <v>1</v>
      </c>
      <c r="B8" s="18" t="s">
        <v>1778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20007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1779</v>
      </c>
      <c r="C9" s="19">
        <v>5</v>
      </c>
      <c r="D9" s="19">
        <v>8</v>
      </c>
      <c r="E9" s="20">
        <f t="shared" si="1"/>
        <v>40</v>
      </c>
      <c r="F9" s="20">
        <f t="shared" si="2"/>
        <v>480</v>
      </c>
      <c r="G9" s="19">
        <v>110</v>
      </c>
      <c r="H9" s="19">
        <v>370</v>
      </c>
      <c r="I9" s="21">
        <v>0.77080000000000004</v>
      </c>
      <c r="J9" s="21">
        <v>0.93200000000000005</v>
      </c>
      <c r="K9" s="22">
        <v>24693</v>
      </c>
      <c r="L9" s="23">
        <v>26494</v>
      </c>
      <c r="M9" s="23">
        <v>82232</v>
      </c>
      <c r="N9" s="24">
        <f>SUM(N8)</f>
        <v>20007</v>
      </c>
      <c r="O9" s="25">
        <f t="shared" si="3"/>
        <v>500.17500000000001</v>
      </c>
      <c r="P9" s="26">
        <f t="shared" si="4"/>
        <v>123.465</v>
      </c>
      <c r="Q9" s="27">
        <f t="shared" si="5"/>
        <v>3.0866250000000002</v>
      </c>
      <c r="R9" s="27">
        <f t="shared" si="6"/>
        <v>2500.875</v>
      </c>
      <c r="S9" s="28"/>
    </row>
    <row r="10" spans="1:19" x14ac:dyDescent="0.3">
      <c r="A10" s="29" t="s">
        <v>1781</v>
      </c>
      <c r="B10" s="18" t="s">
        <v>1778</v>
      </c>
      <c r="C10" s="19"/>
      <c r="D10" s="19"/>
      <c r="E10" s="20">
        <f t="shared" si="1"/>
        <v>0</v>
      </c>
      <c r="F10" s="20">
        <f t="shared" si="2"/>
        <v>0</v>
      </c>
      <c r="G10" s="19"/>
      <c r="H10" s="19"/>
      <c r="I10" s="21"/>
      <c r="J10" s="21"/>
      <c r="K10" s="22"/>
      <c r="L10" s="23"/>
      <c r="M10" s="23"/>
      <c r="N10" s="24">
        <v>17992.8</v>
      </c>
      <c r="O10" s="25" t="e">
        <f t="shared" si="3"/>
        <v>#DIV/0!</v>
      </c>
      <c r="P10" s="26" t="e">
        <f t="shared" si="4"/>
        <v>#DIV/0!</v>
      </c>
      <c r="Q10" s="27" t="e">
        <f t="shared" si="5"/>
        <v>#DIV/0!</v>
      </c>
      <c r="R10" s="27" t="e">
        <f t="shared" si="6"/>
        <v>#DIV/0!</v>
      </c>
      <c r="S10" s="28"/>
    </row>
    <row r="11" spans="1:19" x14ac:dyDescent="0.3">
      <c r="A11" s="29"/>
      <c r="B11" s="18" t="s">
        <v>1782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5040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1779</v>
      </c>
      <c r="C12" s="19">
        <v>4</v>
      </c>
      <c r="D12" s="19">
        <v>10</v>
      </c>
      <c r="E12" s="20">
        <f t="shared" si="1"/>
        <v>40</v>
      </c>
      <c r="F12" s="20">
        <f t="shared" si="2"/>
        <v>600</v>
      </c>
      <c r="G12" s="19">
        <v>170</v>
      </c>
      <c r="H12" s="19">
        <v>430</v>
      </c>
      <c r="I12" s="21">
        <v>0.7167</v>
      </c>
      <c r="J12" s="21">
        <v>0.93169999999999997</v>
      </c>
      <c r="K12" s="22">
        <v>29273</v>
      </c>
      <c r="L12" s="23">
        <v>31420</v>
      </c>
      <c r="M12" s="23">
        <v>21977</v>
      </c>
      <c r="N12" s="24">
        <f>SUM(N10:N11)</f>
        <v>23032.799999999999</v>
      </c>
      <c r="O12" s="25">
        <f t="shared" si="3"/>
        <v>575.81999999999994</v>
      </c>
      <c r="P12" s="26">
        <f t="shared" si="4"/>
        <v>146.36500000000001</v>
      </c>
      <c r="Q12" s="27">
        <f t="shared" si="5"/>
        <v>2.9273000000000002</v>
      </c>
      <c r="R12" s="27">
        <f t="shared" si="6"/>
        <v>2303.2799999999997</v>
      </c>
      <c r="S12" s="28"/>
    </row>
    <row r="13" spans="1:19" x14ac:dyDescent="0.3">
      <c r="A13" s="29">
        <v>4</v>
      </c>
      <c r="B13" s="18" t="s">
        <v>1785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19684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1779</v>
      </c>
      <c r="C14" s="19">
        <v>4</v>
      </c>
      <c r="D14" s="19">
        <v>8</v>
      </c>
      <c r="E14" s="20">
        <f t="shared" si="1"/>
        <v>32</v>
      </c>
      <c r="F14" s="20">
        <f t="shared" si="2"/>
        <v>480</v>
      </c>
      <c r="G14" s="19">
        <v>60</v>
      </c>
      <c r="H14" s="19">
        <v>420</v>
      </c>
      <c r="I14" s="21">
        <v>0.875</v>
      </c>
      <c r="J14" s="21">
        <v>0.95250000000000001</v>
      </c>
      <c r="K14" s="22">
        <v>27597</v>
      </c>
      <c r="L14" s="23">
        <v>28972</v>
      </c>
      <c r="M14" s="23">
        <v>78766</v>
      </c>
      <c r="N14" s="24">
        <f>SUM(N13)</f>
        <v>19684</v>
      </c>
      <c r="O14" s="25">
        <f t="shared" si="3"/>
        <v>615.125</v>
      </c>
      <c r="P14" s="26">
        <f t="shared" si="4"/>
        <v>172.48124999999999</v>
      </c>
      <c r="Q14" s="27">
        <f t="shared" si="5"/>
        <v>3.4496250000000002</v>
      </c>
      <c r="R14" s="27">
        <f t="shared" si="6"/>
        <v>2460.5</v>
      </c>
      <c r="S14" s="28"/>
    </row>
    <row r="15" spans="1:19" x14ac:dyDescent="0.3">
      <c r="A15" s="29" t="s">
        <v>1786</v>
      </c>
      <c r="B15" s="18" t="s">
        <v>1787</v>
      </c>
      <c r="C15" s="19"/>
      <c r="D15" s="19"/>
      <c r="E15" s="20">
        <f t="shared" si="1"/>
        <v>0</v>
      </c>
      <c r="F15" s="20">
        <f t="shared" si="2"/>
        <v>0</v>
      </c>
      <c r="G15" s="19"/>
      <c r="H15" s="19"/>
      <c r="I15" s="21"/>
      <c r="J15" s="21"/>
      <c r="K15" s="22"/>
      <c r="L15" s="23"/>
      <c r="M15" s="23"/>
      <c r="N15" s="133">
        <v>2660</v>
      </c>
      <c r="O15" s="25" t="e">
        <f t="shared" si="3"/>
        <v>#DIV/0!</v>
      </c>
      <c r="P15" s="26" t="e">
        <f t="shared" si="4"/>
        <v>#DIV/0!</v>
      </c>
      <c r="Q15" s="27" t="e">
        <f t="shared" si="5"/>
        <v>#DIV/0!</v>
      </c>
      <c r="R15" s="27" t="e">
        <f t="shared" si="6"/>
        <v>#DIV/0!</v>
      </c>
      <c r="S15" s="28"/>
    </row>
    <row r="16" spans="1:19" x14ac:dyDescent="0.3">
      <c r="A16" s="29"/>
      <c r="B16" s="18" t="s">
        <v>1788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22875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1779</v>
      </c>
      <c r="C17" s="19">
        <v>4</v>
      </c>
      <c r="D17" s="19">
        <v>10</v>
      </c>
      <c r="E17" s="20">
        <f t="shared" si="1"/>
        <v>40</v>
      </c>
      <c r="F17" s="20">
        <f t="shared" si="2"/>
        <v>600</v>
      </c>
      <c r="G17" s="19">
        <v>70</v>
      </c>
      <c r="H17" s="19">
        <v>530</v>
      </c>
      <c r="I17" s="21">
        <v>0.88329999999999997</v>
      </c>
      <c r="J17" s="21">
        <v>0.92330000000000001</v>
      </c>
      <c r="K17" s="22">
        <v>35800</v>
      </c>
      <c r="L17" s="23">
        <v>38776</v>
      </c>
      <c r="M17" s="23">
        <v>0</v>
      </c>
      <c r="N17" s="24">
        <f>SUM(N15:N16)</f>
        <v>25535</v>
      </c>
      <c r="O17" s="25">
        <f t="shared" si="3"/>
        <v>638.375</v>
      </c>
      <c r="P17" s="26">
        <f t="shared" si="4"/>
        <v>179</v>
      </c>
      <c r="Q17" s="27">
        <f t="shared" si="5"/>
        <v>3.58</v>
      </c>
      <c r="R17" s="27">
        <f t="shared" si="6"/>
        <v>2553.5</v>
      </c>
      <c r="S17" s="28"/>
    </row>
    <row r="18" spans="1:19" x14ac:dyDescent="0.3">
      <c r="A18" s="29">
        <v>5</v>
      </c>
      <c r="B18" s="18" t="s">
        <v>1792</v>
      </c>
      <c r="C18" s="19"/>
      <c r="D18" s="19"/>
      <c r="E18" s="20">
        <f t="shared" si="1"/>
        <v>0</v>
      </c>
      <c r="F18" s="20">
        <f t="shared" si="2"/>
        <v>0</v>
      </c>
      <c r="G18" s="19"/>
      <c r="H18" s="19"/>
      <c r="I18" s="21"/>
      <c r="J18" s="21"/>
      <c r="K18" s="22"/>
      <c r="L18" s="23"/>
      <c r="M18" s="23"/>
      <c r="N18" s="24">
        <v>3373.3</v>
      </c>
      <c r="O18" s="25" t="e">
        <f t="shared" si="3"/>
        <v>#DIV/0!</v>
      </c>
      <c r="P18" s="26" t="e">
        <f t="shared" si="4"/>
        <v>#DIV/0!</v>
      </c>
      <c r="Q18" s="27" t="e">
        <f t="shared" si="5"/>
        <v>#DIV/0!</v>
      </c>
      <c r="R18" s="27" t="e">
        <f t="shared" si="6"/>
        <v>#DIV/0!</v>
      </c>
      <c r="S18" s="28"/>
    </row>
    <row r="19" spans="1:19" ht="16.5" customHeight="1" x14ac:dyDescent="0.3">
      <c r="A19" s="29"/>
      <c r="B19" s="18" t="s">
        <v>1793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13587.75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1779</v>
      </c>
      <c r="C20" s="19">
        <v>4</v>
      </c>
      <c r="D20" s="19">
        <v>8</v>
      </c>
      <c r="E20" s="20">
        <f t="shared" si="1"/>
        <v>32</v>
      </c>
      <c r="F20" s="20">
        <f t="shared" si="2"/>
        <v>480</v>
      </c>
      <c r="G20" s="19">
        <v>115</v>
      </c>
      <c r="H20" s="19">
        <v>365</v>
      </c>
      <c r="I20" s="21">
        <v>0.76039999999999996</v>
      </c>
      <c r="J20" s="21">
        <v>0.93149999999999999</v>
      </c>
      <c r="K20" s="22">
        <v>26402</v>
      </c>
      <c r="L20" s="23">
        <v>28342</v>
      </c>
      <c r="M20" s="23">
        <v>26151</v>
      </c>
      <c r="N20" s="24">
        <f>SUM(N18:N19)</f>
        <v>16961.05</v>
      </c>
      <c r="O20" s="25">
        <f t="shared" si="3"/>
        <v>530.03281249999998</v>
      </c>
      <c r="P20" s="26">
        <f t="shared" si="4"/>
        <v>165.01249999999999</v>
      </c>
      <c r="Q20" s="27">
        <f t="shared" si="5"/>
        <v>3.3002500000000001</v>
      </c>
      <c r="R20" s="27">
        <f t="shared" si="6"/>
        <v>2120.1312499999999</v>
      </c>
      <c r="S20" s="28"/>
    </row>
    <row r="21" spans="1:19" ht="16.5" customHeight="1" x14ac:dyDescent="0.3">
      <c r="A21" s="29" t="s">
        <v>1796</v>
      </c>
      <c r="B21" s="18" t="s">
        <v>1797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4941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1798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2538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1799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4537.5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1800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9347.25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1779</v>
      </c>
      <c r="C25" s="19">
        <v>4</v>
      </c>
      <c r="D25" s="19">
        <v>10</v>
      </c>
      <c r="E25" s="20">
        <f t="shared" si="1"/>
        <v>40</v>
      </c>
      <c r="F25" s="20">
        <f t="shared" si="2"/>
        <v>600</v>
      </c>
      <c r="G25" s="19">
        <v>140</v>
      </c>
      <c r="H25" s="19">
        <v>460</v>
      </c>
      <c r="I25" s="21">
        <v>0.76670000000000005</v>
      </c>
      <c r="J25" s="21">
        <v>0.93259999999999998</v>
      </c>
      <c r="K25" s="22">
        <v>28143</v>
      </c>
      <c r="L25" s="23">
        <v>30178</v>
      </c>
      <c r="M25" s="23">
        <v>0</v>
      </c>
      <c r="N25" s="24">
        <f>SUM(N21:N24)</f>
        <v>21363.75</v>
      </c>
      <c r="O25" s="25">
        <f t="shared" si="3"/>
        <v>534.09375</v>
      </c>
      <c r="P25" s="26">
        <f t="shared" si="4"/>
        <v>140.715</v>
      </c>
      <c r="Q25" s="27">
        <f t="shared" si="5"/>
        <v>2.8143000000000002</v>
      </c>
      <c r="R25" s="27">
        <f t="shared" si="6"/>
        <v>2136.375</v>
      </c>
      <c r="S25" s="28"/>
    </row>
    <row r="26" spans="1:19" x14ac:dyDescent="0.3">
      <c r="A26" s="29">
        <v>6</v>
      </c>
      <c r="B26" s="18" t="s">
        <v>1804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16460.400000000001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1779</v>
      </c>
      <c r="C27" s="19">
        <v>4</v>
      </c>
      <c r="D27" s="19">
        <v>8</v>
      </c>
      <c r="E27" s="20">
        <f t="shared" si="1"/>
        <v>32</v>
      </c>
      <c r="F27" s="20">
        <f t="shared" si="2"/>
        <v>480</v>
      </c>
      <c r="G27" s="19">
        <v>80</v>
      </c>
      <c r="H27" s="19">
        <v>400</v>
      </c>
      <c r="I27" s="21">
        <v>0.83330000000000004</v>
      </c>
      <c r="J27" s="21">
        <v>0.9113</v>
      </c>
      <c r="K27" s="22">
        <v>24355</v>
      </c>
      <c r="L27" s="23">
        <v>26725</v>
      </c>
      <c r="M27" s="23">
        <v>58850</v>
      </c>
      <c r="N27" s="24">
        <f>SUM(N26)</f>
        <v>16460.400000000001</v>
      </c>
      <c r="O27" s="25">
        <f t="shared" si="3"/>
        <v>514.38750000000005</v>
      </c>
      <c r="P27" s="26">
        <f t="shared" si="4"/>
        <v>152.21875</v>
      </c>
      <c r="Q27" s="27">
        <f t="shared" si="5"/>
        <v>3.0443750000000001</v>
      </c>
      <c r="R27" s="27">
        <f t="shared" si="6"/>
        <v>2057.5500000000002</v>
      </c>
      <c r="S27" s="28"/>
    </row>
    <row r="28" spans="1:19" x14ac:dyDescent="0.3">
      <c r="A28" s="29" t="s">
        <v>1809</v>
      </c>
      <c r="B28" s="18" t="s">
        <v>1810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15718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1811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6526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1779</v>
      </c>
      <c r="C30" s="19">
        <v>4</v>
      </c>
      <c r="D30" s="19">
        <v>10</v>
      </c>
      <c r="E30" s="20">
        <f t="shared" si="1"/>
        <v>40</v>
      </c>
      <c r="F30" s="20">
        <f t="shared" ref="F30:F31" si="7">SUM(G30:H30)</f>
        <v>600</v>
      </c>
      <c r="G30" s="19">
        <v>110</v>
      </c>
      <c r="H30" s="19">
        <v>490</v>
      </c>
      <c r="I30" s="21">
        <v>0.81669999999999998</v>
      </c>
      <c r="J30" s="21">
        <v>0.90720000000000001</v>
      </c>
      <c r="K30" s="22">
        <v>30106</v>
      </c>
      <c r="L30" s="23">
        <v>33185</v>
      </c>
      <c r="M30" s="23">
        <v>0</v>
      </c>
      <c r="N30" s="24">
        <f>SUM(N28:N29)</f>
        <v>22244</v>
      </c>
      <c r="O30" s="25">
        <f t="shared" si="3"/>
        <v>556.1</v>
      </c>
      <c r="P30" s="26">
        <f t="shared" si="4"/>
        <v>150.53</v>
      </c>
      <c r="Q30" s="27">
        <f t="shared" si="5"/>
        <v>3.0105999999999997</v>
      </c>
      <c r="R30" s="27">
        <f t="shared" si="6"/>
        <v>2224.4</v>
      </c>
      <c r="S30" s="28"/>
    </row>
    <row r="31" spans="1:19" x14ac:dyDescent="0.3">
      <c r="A31" s="29">
        <v>7</v>
      </c>
      <c r="B31" s="18" t="s">
        <v>1812</v>
      </c>
      <c r="C31" s="19"/>
      <c r="D31" s="19"/>
      <c r="E31" s="20">
        <f t="shared" si="1"/>
        <v>0</v>
      </c>
      <c r="F31" s="20">
        <f t="shared" si="7"/>
        <v>0</v>
      </c>
      <c r="G31" s="19"/>
      <c r="H31" s="19"/>
      <c r="I31" s="21"/>
      <c r="J31" s="21"/>
      <c r="K31" s="22"/>
      <c r="L31" s="23"/>
      <c r="M31" s="23"/>
      <c r="N31" s="24">
        <v>29991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1795</v>
      </c>
      <c r="C32" s="19">
        <v>4</v>
      </c>
      <c r="D32" s="19">
        <v>8</v>
      </c>
      <c r="E32" s="20">
        <f t="shared" si="1"/>
        <v>32</v>
      </c>
      <c r="F32" s="20">
        <f t="shared" si="2"/>
        <v>480</v>
      </c>
      <c r="G32" s="19">
        <v>40</v>
      </c>
      <c r="H32" s="19">
        <v>440</v>
      </c>
      <c r="I32" s="21">
        <v>0.91669999999999996</v>
      </c>
      <c r="J32" s="21">
        <v>0.91500000000000004</v>
      </c>
      <c r="K32" s="22">
        <v>31476</v>
      </c>
      <c r="L32" s="23">
        <v>34400</v>
      </c>
      <c r="M32" s="23">
        <v>83043</v>
      </c>
      <c r="N32" s="24">
        <f>SUM(N31)</f>
        <v>29991</v>
      </c>
      <c r="O32" s="25">
        <f t="shared" si="3"/>
        <v>937.21875</v>
      </c>
      <c r="P32" s="26">
        <f t="shared" si="4"/>
        <v>196.72499999999999</v>
      </c>
      <c r="Q32" s="27">
        <f t="shared" si="5"/>
        <v>3.9344999999999999</v>
      </c>
      <c r="R32" s="27">
        <f t="shared" si="6"/>
        <v>3748.875</v>
      </c>
      <c r="S32" s="28"/>
    </row>
    <row r="33" spans="1:19" x14ac:dyDescent="0.3">
      <c r="A33" s="29" t="s">
        <v>1815</v>
      </c>
      <c r="B33" s="18" t="s">
        <v>1816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30238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1779</v>
      </c>
      <c r="C34" s="19">
        <v>5</v>
      </c>
      <c r="D34" s="19">
        <v>10</v>
      </c>
      <c r="E34" s="20">
        <f t="shared" si="1"/>
        <v>50</v>
      </c>
      <c r="F34" s="20">
        <f t="shared" si="2"/>
        <v>600</v>
      </c>
      <c r="G34" s="19">
        <v>80</v>
      </c>
      <c r="H34" s="19">
        <v>520</v>
      </c>
      <c r="I34" s="21">
        <v>0.86670000000000003</v>
      </c>
      <c r="J34" s="21">
        <v>0.9083</v>
      </c>
      <c r="K34" s="22">
        <v>31736</v>
      </c>
      <c r="L34" s="23">
        <v>34940</v>
      </c>
      <c r="M34" s="23">
        <v>0</v>
      </c>
      <c r="N34" s="24">
        <f>SUM(N33)</f>
        <v>30238</v>
      </c>
      <c r="O34" s="25">
        <f t="shared" si="3"/>
        <v>604.76</v>
      </c>
      <c r="P34" s="26">
        <f t="shared" si="4"/>
        <v>126.944</v>
      </c>
      <c r="Q34" s="27">
        <f t="shared" si="5"/>
        <v>3.1736</v>
      </c>
      <c r="R34" s="27">
        <f t="shared" si="6"/>
        <v>3023.8</v>
      </c>
      <c r="S34" s="28"/>
    </row>
    <row r="35" spans="1:19" x14ac:dyDescent="0.3">
      <c r="A35" s="29">
        <v>8</v>
      </c>
      <c r="B35" s="18" t="s">
        <v>1821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23512.5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1795</v>
      </c>
      <c r="C36" s="19">
        <v>4</v>
      </c>
      <c r="D36" s="19">
        <v>8</v>
      </c>
      <c r="E36" s="20">
        <f t="shared" si="1"/>
        <v>32</v>
      </c>
      <c r="F36" s="20">
        <f t="shared" si="2"/>
        <v>480</v>
      </c>
      <c r="G36" s="19">
        <v>130</v>
      </c>
      <c r="H36" s="19">
        <v>350</v>
      </c>
      <c r="I36" s="21">
        <v>0.72919999999999996</v>
      </c>
      <c r="J36" s="21">
        <v>0.96599999999999997</v>
      </c>
      <c r="K36" s="22">
        <v>23599</v>
      </c>
      <c r="L36" s="23">
        <v>24430</v>
      </c>
      <c r="M36" s="23">
        <v>51813</v>
      </c>
      <c r="N36" s="24">
        <f>SUM(N35)</f>
        <v>23512.5</v>
      </c>
      <c r="O36" s="25">
        <f t="shared" si="3"/>
        <v>734.765625</v>
      </c>
      <c r="P36" s="26">
        <f t="shared" si="4"/>
        <v>147.49375000000001</v>
      </c>
      <c r="Q36" s="27">
        <f t="shared" si="5"/>
        <v>2.949875</v>
      </c>
      <c r="R36" s="27">
        <f t="shared" si="6"/>
        <v>2939.0625</v>
      </c>
      <c r="S36" s="28"/>
    </row>
    <row r="37" spans="1:19" ht="16.5" customHeight="1" x14ac:dyDescent="0.3">
      <c r="A37" s="29" t="s">
        <v>1824</v>
      </c>
      <c r="B37" s="18" t="s">
        <v>1825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11258.5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1826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6370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1779</v>
      </c>
      <c r="C39" s="19">
        <v>5</v>
      </c>
      <c r="D39" s="19">
        <v>10</v>
      </c>
      <c r="E39" s="20">
        <f t="shared" si="1"/>
        <v>50</v>
      </c>
      <c r="F39" s="20">
        <f t="shared" si="2"/>
        <v>600</v>
      </c>
      <c r="G39" s="19">
        <v>180</v>
      </c>
      <c r="H39" s="19">
        <v>420</v>
      </c>
      <c r="I39" s="21">
        <v>0.7</v>
      </c>
      <c r="J39" s="21">
        <v>0.9284</v>
      </c>
      <c r="K39" s="22">
        <v>36080</v>
      </c>
      <c r="L39" s="23">
        <v>38861</v>
      </c>
      <c r="M39" s="23">
        <v>0</v>
      </c>
      <c r="N39" s="24">
        <f>SUM(N37:N38)</f>
        <v>17628.5</v>
      </c>
      <c r="O39" s="25">
        <f t="shared" si="3"/>
        <v>352.57</v>
      </c>
      <c r="P39" s="26">
        <f t="shared" si="4"/>
        <v>144.32</v>
      </c>
      <c r="Q39" s="27">
        <f t="shared" si="5"/>
        <v>3.6080000000000001</v>
      </c>
      <c r="R39" s="27">
        <f t="shared" si="6"/>
        <v>1762.85</v>
      </c>
      <c r="S39" s="28"/>
    </row>
    <row r="40" spans="1:19" ht="16.5" customHeight="1" x14ac:dyDescent="0.3">
      <c r="A40" s="29">
        <v>11</v>
      </c>
      <c r="B40" s="18" t="s">
        <v>1829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1755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1830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15856.25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1779</v>
      </c>
      <c r="C42" s="19">
        <v>5</v>
      </c>
      <c r="D42" s="19">
        <v>8</v>
      </c>
      <c r="E42" s="20">
        <f t="shared" si="1"/>
        <v>40</v>
      </c>
      <c r="F42" s="20">
        <f t="shared" si="2"/>
        <v>480</v>
      </c>
      <c r="G42" s="19">
        <v>160</v>
      </c>
      <c r="H42" s="19">
        <v>320</v>
      </c>
      <c r="I42" s="21">
        <v>0.66669999999999996</v>
      </c>
      <c r="J42" s="21">
        <v>0.93859999999999999</v>
      </c>
      <c r="K42" s="22">
        <v>17274</v>
      </c>
      <c r="L42" s="23">
        <v>18404</v>
      </c>
      <c r="M42" s="23">
        <v>43298</v>
      </c>
      <c r="N42" s="24">
        <f>SUM(N40:N41)</f>
        <v>17611.25</v>
      </c>
      <c r="O42" s="25">
        <f t="shared" si="3"/>
        <v>440.28125</v>
      </c>
      <c r="P42" s="26">
        <f t="shared" si="4"/>
        <v>86.37</v>
      </c>
      <c r="Q42" s="27">
        <f t="shared" si="5"/>
        <v>2.1592500000000001</v>
      </c>
      <c r="R42" s="27">
        <f t="shared" si="6"/>
        <v>2201.40625</v>
      </c>
      <c r="S42" s="28"/>
    </row>
    <row r="43" spans="1:19" x14ac:dyDescent="0.3">
      <c r="A43" s="29" t="s">
        <v>1833</v>
      </c>
      <c r="B43" s="18" t="s">
        <v>1834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3193.75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1835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32967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1795</v>
      </c>
      <c r="C45" s="19">
        <v>4</v>
      </c>
      <c r="D45" s="19">
        <v>10</v>
      </c>
      <c r="E45" s="20">
        <f t="shared" si="1"/>
        <v>40</v>
      </c>
      <c r="F45" s="20">
        <f t="shared" si="2"/>
        <v>600</v>
      </c>
      <c r="G45" s="19">
        <v>50</v>
      </c>
      <c r="H45" s="19">
        <v>550</v>
      </c>
      <c r="I45" s="21">
        <v>0.91669999999999996</v>
      </c>
      <c r="J45" s="21">
        <v>0.98029999999999995</v>
      </c>
      <c r="K45" s="22">
        <v>29320</v>
      </c>
      <c r="L45" s="23">
        <v>29910</v>
      </c>
      <c r="M45" s="23">
        <v>0</v>
      </c>
      <c r="N45" s="24">
        <f>SUM(N43:N44)</f>
        <v>36160.75</v>
      </c>
      <c r="O45" s="25">
        <f t="shared" si="3"/>
        <v>904.01874999999995</v>
      </c>
      <c r="P45" s="26">
        <f t="shared" si="4"/>
        <v>146.6</v>
      </c>
      <c r="Q45" s="27">
        <f t="shared" si="5"/>
        <v>2.9319999999999999</v>
      </c>
      <c r="R45" s="27">
        <f t="shared" si="6"/>
        <v>3616.0749999999998</v>
      </c>
      <c r="S45" s="28"/>
    </row>
    <row r="46" spans="1:19" x14ac:dyDescent="0.3">
      <c r="A46" s="29">
        <v>12</v>
      </c>
      <c r="B46" s="18" t="s">
        <v>1840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27222.75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1820</v>
      </c>
      <c r="C47" s="19">
        <v>5</v>
      </c>
      <c r="D47" s="19">
        <v>8</v>
      </c>
      <c r="E47" s="20">
        <f t="shared" si="1"/>
        <v>40</v>
      </c>
      <c r="F47" s="20">
        <f t="shared" si="2"/>
        <v>480</v>
      </c>
      <c r="G47" s="19">
        <v>40</v>
      </c>
      <c r="H47" s="19">
        <v>440</v>
      </c>
      <c r="I47" s="21">
        <v>0.91669999999999996</v>
      </c>
      <c r="J47" s="21">
        <v>0.96870000000000001</v>
      </c>
      <c r="K47" s="22">
        <v>22073</v>
      </c>
      <c r="L47" s="23">
        <v>22785</v>
      </c>
      <c r="M47" s="23">
        <v>35640</v>
      </c>
      <c r="N47" s="24">
        <f>SUM(N46)</f>
        <v>27222.75</v>
      </c>
      <c r="O47" s="25">
        <f t="shared" si="3"/>
        <v>680.56875000000002</v>
      </c>
      <c r="P47" s="26">
        <f t="shared" si="4"/>
        <v>110.36499999999999</v>
      </c>
      <c r="Q47" s="27">
        <f t="shared" si="5"/>
        <v>2.759125</v>
      </c>
      <c r="R47" s="27">
        <f t="shared" si="6"/>
        <v>3402.84375</v>
      </c>
      <c r="S47" s="28"/>
    </row>
    <row r="48" spans="1:19" x14ac:dyDescent="0.3">
      <c r="A48" s="29" t="s">
        <v>1842</v>
      </c>
      <c r="B48" s="18" t="s">
        <v>1843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23436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1844</v>
      </c>
      <c r="C49" s="19"/>
      <c r="D49" s="19"/>
      <c r="E49" s="20">
        <f t="shared" si="1"/>
        <v>0</v>
      </c>
      <c r="F49" s="20">
        <f t="shared" si="2"/>
        <v>0</v>
      </c>
      <c r="G49" s="19"/>
      <c r="H49" s="19"/>
      <c r="I49" s="21"/>
      <c r="J49" s="21"/>
      <c r="K49" s="22"/>
      <c r="L49" s="23"/>
      <c r="M49" s="23"/>
      <c r="N49" s="24">
        <v>7812</v>
      </c>
      <c r="O49" s="25" t="e">
        <f t="shared" si="3"/>
        <v>#DIV/0!</v>
      </c>
      <c r="P49" s="26" t="e">
        <f t="shared" si="4"/>
        <v>#DIV/0!</v>
      </c>
      <c r="Q49" s="27" t="e">
        <f t="shared" si="5"/>
        <v>#DIV/0!</v>
      </c>
      <c r="R49" s="27" t="e">
        <f t="shared" si="6"/>
        <v>#DIV/0!</v>
      </c>
      <c r="S49" s="28"/>
    </row>
    <row r="50" spans="1:19" x14ac:dyDescent="0.3">
      <c r="A50" s="29"/>
      <c r="B50" s="18" t="s">
        <v>1795</v>
      </c>
      <c r="C50" s="19">
        <v>4</v>
      </c>
      <c r="D50" s="19">
        <v>10</v>
      </c>
      <c r="E50" s="20">
        <f t="shared" si="1"/>
        <v>40</v>
      </c>
      <c r="F50" s="20">
        <f t="shared" si="2"/>
        <v>600</v>
      </c>
      <c r="G50" s="19">
        <v>90</v>
      </c>
      <c r="H50" s="19">
        <v>510</v>
      </c>
      <c r="I50" s="21">
        <v>0.85</v>
      </c>
      <c r="J50" s="21">
        <v>0.96809999999999996</v>
      </c>
      <c r="K50" s="22">
        <v>25337</v>
      </c>
      <c r="L50" s="23">
        <v>26171</v>
      </c>
      <c r="M50" s="23">
        <v>0</v>
      </c>
      <c r="N50" s="24">
        <f>SUM(N48:N49)</f>
        <v>31248</v>
      </c>
      <c r="O50" s="25">
        <f t="shared" si="3"/>
        <v>781.2</v>
      </c>
      <c r="P50" s="26">
        <f t="shared" si="4"/>
        <v>126.685</v>
      </c>
      <c r="Q50" s="27">
        <f t="shared" si="5"/>
        <v>2.5336999999999996</v>
      </c>
      <c r="R50" s="27">
        <f t="shared" si="6"/>
        <v>3124.8</v>
      </c>
      <c r="S50" s="28"/>
    </row>
    <row r="51" spans="1:19" x14ac:dyDescent="0.3">
      <c r="A51" s="29">
        <v>13</v>
      </c>
      <c r="B51" s="18" t="s">
        <v>1848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6689.7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1849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9834.93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1779</v>
      </c>
      <c r="C53" s="19">
        <v>5</v>
      </c>
      <c r="D53" s="19">
        <v>8</v>
      </c>
      <c r="E53" s="20">
        <f t="shared" si="1"/>
        <v>40</v>
      </c>
      <c r="F53" s="20">
        <f t="shared" si="2"/>
        <v>480</v>
      </c>
      <c r="G53" s="19">
        <v>180</v>
      </c>
      <c r="H53" s="19">
        <v>300</v>
      </c>
      <c r="I53" s="21">
        <v>0.625</v>
      </c>
      <c r="J53" s="21">
        <v>0.93120000000000003</v>
      </c>
      <c r="K53" s="22">
        <v>15065</v>
      </c>
      <c r="L53" s="23">
        <v>16177</v>
      </c>
      <c r="M53" s="23">
        <v>72148</v>
      </c>
      <c r="N53" s="24">
        <f>SUM(N51:N52)</f>
        <v>16524.63</v>
      </c>
      <c r="O53" s="25">
        <f t="shared" si="3"/>
        <v>413.11575000000005</v>
      </c>
      <c r="P53" s="26">
        <f t="shared" si="4"/>
        <v>75.325000000000003</v>
      </c>
      <c r="Q53" s="27">
        <f t="shared" si="5"/>
        <v>1.8831249999999999</v>
      </c>
      <c r="R53" s="27">
        <f t="shared" si="6"/>
        <v>2065.5787500000001</v>
      </c>
      <c r="S53" s="28"/>
    </row>
    <row r="54" spans="1:19" ht="16.5" customHeight="1" x14ac:dyDescent="0.3">
      <c r="A54" s="29" t="s">
        <v>1853</v>
      </c>
      <c r="B54" s="18" t="s">
        <v>1854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6234.41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ht="16.5" customHeight="1" x14ac:dyDescent="0.3">
      <c r="A55" s="29"/>
      <c r="B55" s="18" t="s">
        <v>1855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4588.3500000000004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1856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2766.32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1857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3067.35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61</v>
      </c>
      <c r="C58" s="19">
        <v>4</v>
      </c>
      <c r="D58" s="19">
        <v>10</v>
      </c>
      <c r="E58" s="20">
        <f t="shared" si="1"/>
        <v>40</v>
      </c>
      <c r="F58" s="20">
        <f t="shared" ref="F58:F59" si="8">SUM(G58:H58)</f>
        <v>600</v>
      </c>
      <c r="G58" s="19">
        <v>220</v>
      </c>
      <c r="H58" s="19">
        <v>380</v>
      </c>
      <c r="I58" s="21">
        <v>0.63329999999999997</v>
      </c>
      <c r="J58" s="21">
        <v>0.91659999999999997</v>
      </c>
      <c r="K58" s="22">
        <v>29965</v>
      </c>
      <c r="L58" s="23">
        <v>32692</v>
      </c>
      <c r="M58" s="23">
        <v>0</v>
      </c>
      <c r="N58" s="24">
        <f>SUM(N54:N57)</f>
        <v>16656.43</v>
      </c>
      <c r="O58" s="25">
        <f t="shared" si="3"/>
        <v>416.41075000000001</v>
      </c>
      <c r="P58" s="26">
        <f t="shared" si="4"/>
        <v>149.82499999999999</v>
      </c>
      <c r="Q58" s="27">
        <f t="shared" si="5"/>
        <v>2.9965000000000002</v>
      </c>
      <c r="R58" s="27">
        <f t="shared" si="6"/>
        <v>1665.643</v>
      </c>
      <c r="S58" s="28"/>
    </row>
    <row r="59" spans="1:19" x14ac:dyDescent="0.3">
      <c r="A59" s="29">
        <v>14</v>
      </c>
      <c r="B59" s="18" t="s">
        <v>1861</v>
      </c>
      <c r="C59" s="19"/>
      <c r="D59" s="19"/>
      <c r="E59" s="20">
        <f t="shared" si="1"/>
        <v>0</v>
      </c>
      <c r="F59" s="20">
        <f t="shared" si="8"/>
        <v>0</v>
      </c>
      <c r="G59" s="19"/>
      <c r="H59" s="19"/>
      <c r="I59" s="21"/>
      <c r="J59" s="21"/>
      <c r="K59" s="22"/>
      <c r="L59" s="23"/>
      <c r="M59" s="23"/>
      <c r="N59" s="24">
        <v>22969.74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1862</v>
      </c>
      <c r="C60" s="19">
        <v>5</v>
      </c>
      <c r="D60" s="19">
        <v>8</v>
      </c>
      <c r="E60" s="20">
        <f t="shared" si="1"/>
        <v>40</v>
      </c>
      <c r="F60" s="20">
        <f t="shared" si="2"/>
        <v>480</v>
      </c>
      <c r="G60" s="19">
        <v>110</v>
      </c>
      <c r="H60" s="19">
        <v>370</v>
      </c>
      <c r="I60" s="21">
        <v>0.77080000000000004</v>
      </c>
      <c r="J60" s="21">
        <v>0.95150000000000001</v>
      </c>
      <c r="K60" s="22">
        <v>22975</v>
      </c>
      <c r="L60" s="23">
        <v>24145</v>
      </c>
      <c r="M60" s="23">
        <v>29766</v>
      </c>
      <c r="N60" s="24">
        <f>SUM(N59)</f>
        <v>22969.74</v>
      </c>
      <c r="O60" s="25">
        <f t="shared" si="3"/>
        <v>574.24350000000004</v>
      </c>
      <c r="P60" s="26">
        <f t="shared" si="4"/>
        <v>114.875</v>
      </c>
      <c r="Q60" s="27">
        <f t="shared" si="5"/>
        <v>2.8718750000000002</v>
      </c>
      <c r="R60" s="27">
        <f t="shared" si="6"/>
        <v>2871.2175000000002</v>
      </c>
      <c r="S60" s="28"/>
    </row>
    <row r="61" spans="1:19" x14ac:dyDescent="0.3">
      <c r="A61" s="29" t="s">
        <v>1864</v>
      </c>
      <c r="B61" s="18" t="s">
        <v>1861</v>
      </c>
      <c r="C61" s="19"/>
      <c r="D61" s="19"/>
      <c r="E61" s="20">
        <f t="shared" si="1"/>
        <v>0</v>
      </c>
      <c r="F61" s="20">
        <f t="shared" si="2"/>
        <v>0</v>
      </c>
      <c r="G61" s="19"/>
      <c r="H61" s="19"/>
      <c r="I61" s="21"/>
      <c r="J61" s="21"/>
      <c r="K61" s="22"/>
      <c r="L61" s="23"/>
      <c r="M61" s="23"/>
      <c r="N61" s="24">
        <v>7705.7</v>
      </c>
      <c r="O61" s="25" t="e">
        <f t="shared" si="3"/>
        <v>#DIV/0!</v>
      </c>
      <c r="P61" s="26" t="e">
        <f t="shared" si="4"/>
        <v>#DIV/0!</v>
      </c>
      <c r="Q61" s="27" t="e">
        <f t="shared" si="5"/>
        <v>#DIV/0!</v>
      </c>
      <c r="R61" s="27" t="e">
        <f t="shared" si="6"/>
        <v>#DIV/0!</v>
      </c>
      <c r="S61" s="28"/>
    </row>
    <row r="62" spans="1:19" x14ac:dyDescent="0.3">
      <c r="A62" s="29"/>
      <c r="B62" s="18" t="s">
        <v>1865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18916.400000000001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61</v>
      </c>
      <c r="C63" s="19">
        <v>4</v>
      </c>
      <c r="D63" s="19">
        <v>10</v>
      </c>
      <c r="E63" s="20">
        <f t="shared" si="1"/>
        <v>40</v>
      </c>
      <c r="F63" s="20">
        <f t="shared" si="2"/>
        <v>600</v>
      </c>
      <c r="G63" s="19">
        <v>140</v>
      </c>
      <c r="H63" s="19">
        <v>460</v>
      </c>
      <c r="I63" s="21">
        <v>0.76670000000000005</v>
      </c>
      <c r="J63" s="21">
        <v>0.93079999999999996</v>
      </c>
      <c r="K63" s="22">
        <v>22709</v>
      </c>
      <c r="L63" s="23">
        <v>24398</v>
      </c>
      <c r="M63" s="23">
        <v>0</v>
      </c>
      <c r="N63" s="24">
        <f>SUM(N61:N62)</f>
        <v>26622.100000000002</v>
      </c>
      <c r="O63" s="25">
        <f t="shared" si="3"/>
        <v>665.55250000000001</v>
      </c>
      <c r="P63" s="26">
        <f t="shared" si="4"/>
        <v>113.545</v>
      </c>
      <c r="Q63" s="27">
        <f t="shared" si="5"/>
        <v>2.2709000000000001</v>
      </c>
      <c r="R63" s="27">
        <f t="shared" si="6"/>
        <v>2662.21</v>
      </c>
      <c r="S63" s="28"/>
    </row>
    <row r="64" spans="1:19" x14ac:dyDescent="0.3">
      <c r="A64" s="29">
        <v>15</v>
      </c>
      <c r="B64" s="18" t="s">
        <v>1865</v>
      </c>
      <c r="C64" s="19"/>
      <c r="D64" s="19"/>
      <c r="E64" s="20">
        <f t="shared" si="1"/>
        <v>0</v>
      </c>
      <c r="F64" s="20">
        <f t="shared" si="2"/>
        <v>0</v>
      </c>
      <c r="G64" s="19"/>
      <c r="H64" s="19"/>
      <c r="I64" s="21"/>
      <c r="J64" s="21"/>
      <c r="K64" s="22"/>
      <c r="L64" s="23"/>
      <c r="M64" s="23"/>
      <c r="N64" s="24">
        <v>15815.6</v>
      </c>
      <c r="O64" s="25" t="e">
        <f t="shared" si="3"/>
        <v>#DIV/0!</v>
      </c>
      <c r="P64" s="26" t="e">
        <f t="shared" si="4"/>
        <v>#DIV/0!</v>
      </c>
      <c r="Q64" s="27" t="e">
        <f t="shared" si="5"/>
        <v>#DIV/0!</v>
      </c>
      <c r="R64" s="27" t="e">
        <f t="shared" si="6"/>
        <v>#DIV/0!</v>
      </c>
      <c r="S64" s="28"/>
    </row>
    <row r="65" spans="1:19" x14ac:dyDescent="0.3">
      <c r="A65" s="29"/>
      <c r="B65" s="18" t="s">
        <v>1870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931.5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61</v>
      </c>
      <c r="C66" s="19">
        <v>5</v>
      </c>
      <c r="D66" s="19">
        <v>8</v>
      </c>
      <c r="E66" s="20">
        <f t="shared" si="1"/>
        <v>40</v>
      </c>
      <c r="F66" s="20">
        <f t="shared" si="2"/>
        <v>480</v>
      </c>
      <c r="G66" s="19">
        <v>180</v>
      </c>
      <c r="H66" s="19">
        <v>300</v>
      </c>
      <c r="I66" s="21">
        <v>0.625</v>
      </c>
      <c r="J66" s="21">
        <v>0.91020000000000001</v>
      </c>
      <c r="K66" s="22">
        <v>13484</v>
      </c>
      <c r="L66" s="23">
        <v>14814</v>
      </c>
      <c r="M66" s="23">
        <v>41166</v>
      </c>
      <c r="N66" s="24">
        <f>SUM(N64:N65)</f>
        <v>16747.099999999999</v>
      </c>
      <c r="O66" s="25">
        <f t="shared" si="3"/>
        <v>418.67749999999995</v>
      </c>
      <c r="P66" s="26">
        <f t="shared" si="4"/>
        <v>67.42</v>
      </c>
      <c r="Q66" s="27">
        <f t="shared" si="5"/>
        <v>1.6855</v>
      </c>
      <c r="R66" s="27">
        <f t="shared" si="6"/>
        <v>2093.3874999999998</v>
      </c>
      <c r="S66" s="28"/>
    </row>
    <row r="67" spans="1:19" x14ac:dyDescent="0.3">
      <c r="A67" s="29" t="s">
        <v>1872</v>
      </c>
      <c r="B67" s="18" t="s">
        <v>1870</v>
      </c>
      <c r="C67" s="19"/>
      <c r="D67" s="19"/>
      <c r="E67" s="20">
        <f t="shared" si="1"/>
        <v>0</v>
      </c>
      <c r="F67" s="20">
        <f t="shared" si="2"/>
        <v>0</v>
      </c>
      <c r="G67" s="19"/>
      <c r="H67" s="19"/>
      <c r="I67" s="21"/>
      <c r="J67" s="21"/>
      <c r="K67" s="22"/>
      <c r="L67" s="23"/>
      <c r="M67" s="23"/>
      <c r="N67" s="24">
        <v>25413.75</v>
      </c>
      <c r="O67" s="25" t="e">
        <f t="shared" si="3"/>
        <v>#DIV/0!</v>
      </c>
      <c r="P67" s="26" t="e">
        <f t="shared" si="4"/>
        <v>#DIV/0!</v>
      </c>
      <c r="Q67" s="27" t="e">
        <f t="shared" si="5"/>
        <v>#DIV/0!</v>
      </c>
      <c r="R67" s="27" t="e">
        <f t="shared" si="6"/>
        <v>#DIV/0!</v>
      </c>
      <c r="S67" s="28"/>
    </row>
    <row r="68" spans="1:19" x14ac:dyDescent="0.3">
      <c r="A68" s="29"/>
      <c r="B68" s="18" t="s">
        <v>61</v>
      </c>
      <c r="C68" s="19">
        <v>4</v>
      </c>
      <c r="D68" s="19">
        <v>10</v>
      </c>
      <c r="E68" s="20">
        <f t="shared" si="1"/>
        <v>40</v>
      </c>
      <c r="F68" s="20">
        <f t="shared" si="2"/>
        <v>600</v>
      </c>
      <c r="G68" s="19">
        <v>150</v>
      </c>
      <c r="H68" s="19">
        <v>450</v>
      </c>
      <c r="I68" s="21">
        <v>0.75</v>
      </c>
      <c r="J68" s="21">
        <v>0.92830000000000001</v>
      </c>
      <c r="K68" s="22">
        <v>25670</v>
      </c>
      <c r="L68" s="23">
        <v>27653</v>
      </c>
      <c r="M68" s="23">
        <v>0</v>
      </c>
      <c r="N68" s="24">
        <f>SUM(N67)</f>
        <v>25413.75</v>
      </c>
      <c r="O68" s="25">
        <f t="shared" si="3"/>
        <v>635.34375</v>
      </c>
      <c r="P68" s="26">
        <f t="shared" si="4"/>
        <v>128.35</v>
      </c>
      <c r="Q68" s="27">
        <f t="shared" si="5"/>
        <v>2.5670000000000002</v>
      </c>
      <c r="R68" s="27">
        <f t="shared" si="6"/>
        <v>2541.375</v>
      </c>
      <c r="S68" s="28"/>
    </row>
    <row r="69" spans="1:19" x14ac:dyDescent="0.3">
      <c r="A69" s="29">
        <v>18</v>
      </c>
      <c r="B69" s="18" t="s">
        <v>1873</v>
      </c>
      <c r="C69" s="19"/>
      <c r="D69" s="19"/>
      <c r="E69" s="20">
        <f t="shared" si="1"/>
        <v>0</v>
      </c>
      <c r="F69" s="20">
        <f t="shared" si="2"/>
        <v>0</v>
      </c>
      <c r="G69" s="19"/>
      <c r="H69" s="19"/>
      <c r="I69" s="21"/>
      <c r="J69" s="21"/>
      <c r="K69" s="22"/>
      <c r="L69" s="23"/>
      <c r="M69" s="23"/>
      <c r="N69" s="24">
        <v>19202.400000000001</v>
      </c>
      <c r="O69" s="25" t="e">
        <f t="shared" si="3"/>
        <v>#DIV/0!</v>
      </c>
      <c r="P69" s="26" t="e">
        <f t="shared" si="4"/>
        <v>#DIV/0!</v>
      </c>
      <c r="Q69" s="27" t="e">
        <f t="shared" si="5"/>
        <v>#DIV/0!</v>
      </c>
      <c r="R69" s="27" t="e">
        <f t="shared" si="6"/>
        <v>#DIV/0!</v>
      </c>
      <c r="S69" s="28"/>
    </row>
    <row r="70" spans="1:19" x14ac:dyDescent="0.3">
      <c r="A70" s="29"/>
      <c r="B70" s="18" t="s">
        <v>61</v>
      </c>
      <c r="C70" s="19">
        <v>5</v>
      </c>
      <c r="D70" s="19">
        <v>8</v>
      </c>
      <c r="E70" s="20">
        <f t="shared" si="1"/>
        <v>40</v>
      </c>
      <c r="F70" s="20">
        <f t="shared" si="2"/>
        <v>480</v>
      </c>
      <c r="G70" s="19">
        <v>105</v>
      </c>
      <c r="H70" s="19">
        <v>375</v>
      </c>
      <c r="I70" s="21">
        <v>0.78129999999999999</v>
      </c>
      <c r="J70" s="21">
        <v>0.92610000000000003</v>
      </c>
      <c r="K70" s="22">
        <v>23700</v>
      </c>
      <c r="L70" s="23">
        <v>25592</v>
      </c>
      <c r="M70" s="23">
        <v>60436</v>
      </c>
      <c r="N70" s="24">
        <f>SUM(N69)</f>
        <v>19202.400000000001</v>
      </c>
      <c r="O70" s="25">
        <f t="shared" si="3"/>
        <v>480.06000000000006</v>
      </c>
      <c r="P70" s="26">
        <f t="shared" si="4"/>
        <v>118.5</v>
      </c>
      <c r="Q70" s="27">
        <f t="shared" si="5"/>
        <v>2.9624999999999999</v>
      </c>
      <c r="R70" s="27">
        <f t="shared" si="6"/>
        <v>2400.3000000000002</v>
      </c>
      <c r="S70" s="28"/>
    </row>
    <row r="71" spans="1:19" x14ac:dyDescent="0.3">
      <c r="A71" s="29" t="s">
        <v>1874</v>
      </c>
      <c r="B71" s="18" t="s">
        <v>1873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22096.799999999999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61</v>
      </c>
      <c r="C72" s="19">
        <v>4</v>
      </c>
      <c r="D72" s="19">
        <v>8</v>
      </c>
      <c r="E72" s="20">
        <f t="shared" si="1"/>
        <v>32</v>
      </c>
      <c r="F72" s="20">
        <f t="shared" si="2"/>
        <v>480</v>
      </c>
      <c r="G72" s="19">
        <v>80</v>
      </c>
      <c r="H72" s="19">
        <v>400</v>
      </c>
      <c r="I72" s="21">
        <v>0.83330000000000004</v>
      </c>
      <c r="J72" s="21">
        <v>0.95369999999999999</v>
      </c>
      <c r="K72" s="22">
        <v>27273</v>
      </c>
      <c r="L72" s="23">
        <v>28598</v>
      </c>
      <c r="M72" s="23">
        <v>0</v>
      </c>
      <c r="N72" s="24">
        <f>SUM(N71)</f>
        <v>22096.799999999999</v>
      </c>
      <c r="O72" s="25">
        <f t="shared" si="3"/>
        <v>690.52499999999998</v>
      </c>
      <c r="P72" s="26">
        <f t="shared" si="4"/>
        <v>170.45625000000001</v>
      </c>
      <c r="Q72" s="27">
        <f t="shared" si="5"/>
        <v>3.409125</v>
      </c>
      <c r="R72" s="27">
        <f t="shared" si="6"/>
        <v>2762.1</v>
      </c>
      <c r="S72" s="28"/>
    </row>
    <row r="73" spans="1:19" x14ac:dyDescent="0.3">
      <c r="A73" s="29">
        <v>19</v>
      </c>
      <c r="B73" s="18" t="s">
        <v>1876</v>
      </c>
      <c r="C73" s="19"/>
      <c r="D73" s="19"/>
      <c r="E73" s="20">
        <f t="shared" ref="E73:E136" si="9">C73*D73</f>
        <v>0</v>
      </c>
      <c r="F73" s="20">
        <f t="shared" ref="F73:F75" si="10">SUM(G73:H73)</f>
        <v>0</v>
      </c>
      <c r="G73" s="19"/>
      <c r="H73" s="19"/>
      <c r="I73" s="21"/>
      <c r="J73" s="21"/>
      <c r="K73" s="22"/>
      <c r="L73" s="23"/>
      <c r="M73" s="23"/>
      <c r="N73" s="24">
        <v>12091.27</v>
      </c>
      <c r="O73" s="25" t="e">
        <f t="shared" ref="O73:O74" si="11">N73/E73</f>
        <v>#DIV/0!</v>
      </c>
      <c r="P73" s="26" t="e">
        <f t="shared" ref="P73:P74" si="12">((K73*200000)/E73)/1000000</f>
        <v>#DIV/0!</v>
      </c>
      <c r="Q73" s="27" t="e">
        <f t="shared" ref="Q73:Q74" si="13">(K73/D73)/1000</f>
        <v>#DIV/0!</v>
      </c>
      <c r="R73" s="27" t="e">
        <f t="shared" ref="R73:R74" si="14">N73/D73</f>
        <v>#DIV/0!</v>
      </c>
      <c r="S73" s="28"/>
    </row>
    <row r="74" spans="1:19" x14ac:dyDescent="0.3">
      <c r="A74" s="29"/>
      <c r="B74" s="18" t="s">
        <v>1877</v>
      </c>
      <c r="C74" s="19"/>
      <c r="D74" s="19"/>
      <c r="E74" s="20">
        <f t="shared" si="9"/>
        <v>0</v>
      </c>
      <c r="F74" s="20">
        <f t="shared" si="10"/>
        <v>0</v>
      </c>
      <c r="G74" s="19"/>
      <c r="H74" s="19"/>
      <c r="I74" s="21"/>
      <c r="J74" s="21"/>
      <c r="K74" s="22"/>
      <c r="L74" s="23"/>
      <c r="M74" s="23"/>
      <c r="N74" s="24">
        <v>3174</v>
      </c>
      <c r="O74" s="25" t="e">
        <f t="shared" si="11"/>
        <v>#DIV/0!</v>
      </c>
      <c r="P74" s="26" t="e">
        <f t="shared" si="12"/>
        <v>#DIV/0!</v>
      </c>
      <c r="Q74" s="27" t="e">
        <f t="shared" si="13"/>
        <v>#DIV/0!</v>
      </c>
      <c r="R74" s="27" t="e">
        <f t="shared" si="14"/>
        <v>#DIV/0!</v>
      </c>
      <c r="S74" s="28"/>
    </row>
    <row r="75" spans="1:19" x14ac:dyDescent="0.3">
      <c r="A75" s="29"/>
      <c r="B75" s="18" t="s">
        <v>61</v>
      </c>
      <c r="C75" s="19">
        <v>5</v>
      </c>
      <c r="D75" s="19">
        <v>8</v>
      </c>
      <c r="E75" s="20">
        <f t="shared" si="9"/>
        <v>40</v>
      </c>
      <c r="F75" s="20">
        <f t="shared" si="10"/>
        <v>480</v>
      </c>
      <c r="G75" s="19">
        <v>150</v>
      </c>
      <c r="H75" s="19">
        <v>330</v>
      </c>
      <c r="I75" s="21">
        <v>0.6875</v>
      </c>
      <c r="J75" s="21">
        <v>0.84699999999999998</v>
      </c>
      <c r="K75" s="22">
        <v>9771</v>
      </c>
      <c r="L75" s="23">
        <v>11536</v>
      </c>
      <c r="M75" s="23">
        <v>31537</v>
      </c>
      <c r="N75" s="24">
        <f>SUM(N73:N74)</f>
        <v>15265.27</v>
      </c>
      <c r="O75" s="25">
        <f>N75/E75</f>
        <v>381.63175000000001</v>
      </c>
      <c r="P75" s="26">
        <f>((K75*200000)/E75)/1000000</f>
        <v>48.854999999999997</v>
      </c>
      <c r="Q75" s="27">
        <f>(K75/D75)/1000</f>
        <v>1.2213750000000001</v>
      </c>
      <c r="R75" s="27">
        <f>N75/D75</f>
        <v>1908.1587500000001</v>
      </c>
      <c r="S75" s="28"/>
    </row>
    <row r="76" spans="1:19" x14ac:dyDescent="0.3">
      <c r="A76" s="29" t="s">
        <v>1880</v>
      </c>
      <c r="B76" s="18" t="s">
        <v>1881</v>
      </c>
      <c r="C76" s="19"/>
      <c r="D76" s="19"/>
      <c r="E76" s="20">
        <f t="shared" si="9"/>
        <v>0</v>
      </c>
      <c r="F76" s="20">
        <f t="shared" ref="F76:F136" si="15">SUM(G76:H76)</f>
        <v>0</v>
      </c>
      <c r="G76" s="19"/>
      <c r="H76" s="19"/>
      <c r="I76" s="21"/>
      <c r="J76" s="21"/>
      <c r="K76" s="22"/>
      <c r="L76" s="23"/>
      <c r="M76" s="23"/>
      <c r="N76" s="24">
        <v>8208</v>
      </c>
      <c r="O76" s="25" t="e">
        <f t="shared" ref="O76:O89" si="16">N76/E76</f>
        <v>#DIV/0!</v>
      </c>
      <c r="P76" s="26" t="e">
        <f t="shared" ref="P76:P89" si="17">((K76*200000)/E76)/1000000</f>
        <v>#DIV/0!</v>
      </c>
      <c r="Q76" s="27" t="e">
        <f t="shared" ref="Q76:Q89" si="18">(K76/D76)/1000</f>
        <v>#DIV/0!</v>
      </c>
      <c r="R76" s="27" t="e">
        <f t="shared" ref="R76:R89" si="19">N76/D76</f>
        <v>#DIV/0!</v>
      </c>
      <c r="S76" s="28"/>
    </row>
    <row r="77" spans="1:19" x14ac:dyDescent="0.3">
      <c r="A77" s="29"/>
      <c r="B77" s="18" t="s">
        <v>1882</v>
      </c>
      <c r="C77" s="19"/>
      <c r="D77" s="19"/>
      <c r="E77" s="20">
        <f t="shared" si="9"/>
        <v>0</v>
      </c>
      <c r="F77" s="20">
        <f t="shared" si="15"/>
        <v>0</v>
      </c>
      <c r="G77" s="19"/>
      <c r="H77" s="19"/>
      <c r="I77" s="21"/>
      <c r="J77" s="21"/>
      <c r="K77" s="22"/>
      <c r="L77" s="23"/>
      <c r="M77" s="23"/>
      <c r="N77" s="24">
        <v>6803.2</v>
      </c>
      <c r="O77" s="25" t="e">
        <f t="shared" si="16"/>
        <v>#DIV/0!</v>
      </c>
      <c r="P77" s="26" t="e">
        <f t="shared" si="17"/>
        <v>#DIV/0!</v>
      </c>
      <c r="Q77" s="27" t="e">
        <f t="shared" si="18"/>
        <v>#DIV/0!</v>
      </c>
      <c r="R77" s="27" t="e">
        <f t="shared" si="19"/>
        <v>#DIV/0!</v>
      </c>
      <c r="S77" s="28"/>
    </row>
    <row r="78" spans="1:19" x14ac:dyDescent="0.3">
      <c r="A78" s="29"/>
      <c r="B78" s="18" t="s">
        <v>61</v>
      </c>
      <c r="C78" s="19">
        <v>4</v>
      </c>
      <c r="D78" s="19">
        <v>8</v>
      </c>
      <c r="E78" s="20">
        <f t="shared" si="9"/>
        <v>32</v>
      </c>
      <c r="F78" s="20">
        <f t="shared" si="15"/>
        <v>480</v>
      </c>
      <c r="G78" s="19">
        <v>110</v>
      </c>
      <c r="H78" s="19">
        <v>370</v>
      </c>
      <c r="I78" s="21">
        <v>0.77080000000000004</v>
      </c>
      <c r="J78" s="21">
        <v>0.90580000000000005</v>
      </c>
      <c r="K78" s="22">
        <v>14304</v>
      </c>
      <c r="L78" s="23">
        <v>15792</v>
      </c>
      <c r="M78" s="23">
        <v>0</v>
      </c>
      <c r="N78" s="24">
        <f>SUM(N76:N77)</f>
        <v>15011.2</v>
      </c>
      <c r="O78" s="25">
        <f t="shared" si="16"/>
        <v>469.1</v>
      </c>
      <c r="P78" s="26">
        <f t="shared" si="17"/>
        <v>89.4</v>
      </c>
      <c r="Q78" s="27">
        <f t="shared" si="18"/>
        <v>1.788</v>
      </c>
      <c r="R78" s="27">
        <f t="shared" si="19"/>
        <v>1876.4</v>
      </c>
      <c r="S78" s="28"/>
    </row>
    <row r="79" spans="1:19" x14ac:dyDescent="0.3">
      <c r="A79" s="29">
        <v>20</v>
      </c>
      <c r="B79" s="18" t="s">
        <v>1882</v>
      </c>
      <c r="C79" s="19"/>
      <c r="D79" s="19"/>
      <c r="E79" s="20">
        <f t="shared" si="9"/>
        <v>0</v>
      </c>
      <c r="F79" s="20">
        <f t="shared" si="15"/>
        <v>0</v>
      </c>
      <c r="G79" s="19"/>
      <c r="H79" s="19"/>
      <c r="I79" s="21"/>
      <c r="J79" s="21"/>
      <c r="K79" s="22"/>
      <c r="L79" s="23"/>
      <c r="M79" s="23"/>
      <c r="N79" s="24">
        <v>3174.4</v>
      </c>
      <c r="O79" s="25" t="e">
        <f t="shared" si="16"/>
        <v>#DIV/0!</v>
      </c>
      <c r="P79" s="26" t="e">
        <f t="shared" si="17"/>
        <v>#DIV/0!</v>
      </c>
      <c r="Q79" s="27" t="e">
        <f t="shared" si="18"/>
        <v>#DIV/0!</v>
      </c>
      <c r="R79" s="27" t="e">
        <f t="shared" si="19"/>
        <v>#DIV/0!</v>
      </c>
      <c r="S79" s="28"/>
    </row>
    <row r="80" spans="1:19" x14ac:dyDescent="0.3">
      <c r="A80" s="29"/>
      <c r="B80" s="18" t="s">
        <v>1885</v>
      </c>
      <c r="C80" s="19"/>
      <c r="D80" s="19"/>
      <c r="E80" s="20">
        <f t="shared" si="9"/>
        <v>0</v>
      </c>
      <c r="F80" s="20">
        <f t="shared" si="15"/>
        <v>0</v>
      </c>
      <c r="G80" s="19"/>
      <c r="H80" s="19"/>
      <c r="I80" s="21"/>
      <c r="J80" s="21"/>
      <c r="K80" s="22"/>
      <c r="L80" s="23"/>
      <c r="M80" s="23"/>
      <c r="N80" s="24">
        <v>11682</v>
      </c>
      <c r="O80" s="25" t="e">
        <f t="shared" si="16"/>
        <v>#DIV/0!</v>
      </c>
      <c r="P80" s="26" t="e">
        <f t="shared" si="17"/>
        <v>#DIV/0!</v>
      </c>
      <c r="Q80" s="27" t="e">
        <f t="shared" si="18"/>
        <v>#DIV/0!</v>
      </c>
      <c r="R80" s="27" t="e">
        <f t="shared" si="19"/>
        <v>#DIV/0!</v>
      </c>
      <c r="S80" s="28"/>
    </row>
    <row r="81" spans="1:19" x14ac:dyDescent="0.3">
      <c r="A81" s="29"/>
      <c r="B81" s="18" t="s">
        <v>61</v>
      </c>
      <c r="C81" s="19">
        <v>5</v>
      </c>
      <c r="D81" s="19">
        <v>8</v>
      </c>
      <c r="E81" s="20">
        <f t="shared" si="9"/>
        <v>40</v>
      </c>
      <c r="F81" s="20">
        <f t="shared" si="15"/>
        <v>480</v>
      </c>
      <c r="G81" s="19">
        <v>190</v>
      </c>
      <c r="H81" s="19">
        <v>290</v>
      </c>
      <c r="I81" s="21">
        <v>0.60419999999999996</v>
      </c>
      <c r="J81" s="21">
        <v>0.94269999999999998</v>
      </c>
      <c r="K81" s="22">
        <v>11414</v>
      </c>
      <c r="L81" s="23">
        <v>12107</v>
      </c>
      <c r="M81" s="23">
        <v>37949</v>
      </c>
      <c r="N81" s="24">
        <f>SUM(N79:N80)</f>
        <v>14856.4</v>
      </c>
      <c r="O81" s="25">
        <f t="shared" si="16"/>
        <v>371.40999999999997</v>
      </c>
      <c r="P81" s="26">
        <f t="shared" si="17"/>
        <v>57.07</v>
      </c>
      <c r="Q81" s="27">
        <f t="shared" si="18"/>
        <v>1.42675</v>
      </c>
      <c r="R81" s="27">
        <f t="shared" si="19"/>
        <v>1857.05</v>
      </c>
      <c r="S81" s="28"/>
    </row>
    <row r="82" spans="1:19" x14ac:dyDescent="0.3">
      <c r="A82" s="29" t="s">
        <v>1886</v>
      </c>
      <c r="B82" s="18" t="s">
        <v>1885</v>
      </c>
      <c r="C82" s="19"/>
      <c r="D82" s="19"/>
      <c r="E82" s="20">
        <f t="shared" si="9"/>
        <v>0</v>
      </c>
      <c r="F82" s="20">
        <f t="shared" si="15"/>
        <v>0</v>
      </c>
      <c r="G82" s="19"/>
      <c r="H82" s="19"/>
      <c r="I82" s="21"/>
      <c r="J82" s="21"/>
      <c r="K82" s="22"/>
      <c r="L82" s="23"/>
      <c r="M82" s="23"/>
      <c r="N82" s="24">
        <v>3168</v>
      </c>
      <c r="O82" s="25" t="e">
        <f t="shared" si="16"/>
        <v>#DIV/0!</v>
      </c>
      <c r="P82" s="26" t="e">
        <f t="shared" si="17"/>
        <v>#DIV/0!</v>
      </c>
      <c r="Q82" s="27" t="e">
        <f t="shared" si="18"/>
        <v>#DIV/0!</v>
      </c>
      <c r="R82" s="27" t="e">
        <f t="shared" si="19"/>
        <v>#DIV/0!</v>
      </c>
      <c r="S82" s="28"/>
    </row>
    <row r="83" spans="1:19" x14ac:dyDescent="0.3">
      <c r="A83" s="29"/>
      <c r="B83" s="18" t="s">
        <v>1887</v>
      </c>
      <c r="C83" s="19"/>
      <c r="D83" s="19"/>
      <c r="E83" s="20">
        <f t="shared" si="9"/>
        <v>0</v>
      </c>
      <c r="F83" s="20">
        <f t="shared" si="15"/>
        <v>0</v>
      </c>
      <c r="G83" s="19"/>
      <c r="H83" s="19"/>
      <c r="I83" s="21"/>
      <c r="J83" s="21"/>
      <c r="K83" s="22"/>
      <c r="L83" s="23"/>
      <c r="M83" s="23"/>
      <c r="N83" s="24">
        <v>20411.7</v>
      </c>
      <c r="O83" s="25" t="e">
        <f t="shared" si="16"/>
        <v>#DIV/0!</v>
      </c>
      <c r="P83" s="26" t="e">
        <f t="shared" si="17"/>
        <v>#DIV/0!</v>
      </c>
      <c r="Q83" s="27" t="e">
        <f t="shared" si="18"/>
        <v>#DIV/0!</v>
      </c>
      <c r="R83" s="27" t="e">
        <f t="shared" si="19"/>
        <v>#DIV/0!</v>
      </c>
      <c r="S83" s="28"/>
    </row>
    <row r="84" spans="1:19" x14ac:dyDescent="0.3">
      <c r="A84" s="29"/>
      <c r="B84" s="18" t="s">
        <v>61</v>
      </c>
      <c r="C84" s="19">
        <v>4</v>
      </c>
      <c r="D84" s="19">
        <v>8</v>
      </c>
      <c r="E84" s="20">
        <f t="shared" si="9"/>
        <v>32</v>
      </c>
      <c r="F84" s="20">
        <f t="shared" si="15"/>
        <v>480</v>
      </c>
      <c r="G84" s="19">
        <v>80</v>
      </c>
      <c r="H84" s="19">
        <v>400</v>
      </c>
      <c r="I84" s="21">
        <v>0.83330000000000004</v>
      </c>
      <c r="J84" s="21">
        <v>0.92989999999999995</v>
      </c>
      <c r="K84" s="22">
        <v>17904</v>
      </c>
      <c r="L84" s="23">
        <v>19253</v>
      </c>
      <c r="M84" s="23">
        <v>0</v>
      </c>
      <c r="N84" s="24">
        <f>SUM(N82:N83)</f>
        <v>23579.7</v>
      </c>
      <c r="O84" s="25">
        <f t="shared" si="16"/>
        <v>736.86562500000002</v>
      </c>
      <c r="P84" s="26">
        <f t="shared" si="17"/>
        <v>111.9</v>
      </c>
      <c r="Q84" s="27">
        <f t="shared" si="18"/>
        <v>2.238</v>
      </c>
      <c r="R84" s="27">
        <f t="shared" si="19"/>
        <v>2947.4625000000001</v>
      </c>
      <c r="S84" s="28"/>
    </row>
    <row r="85" spans="1:19" x14ac:dyDescent="0.3">
      <c r="A85" s="29">
        <v>21</v>
      </c>
      <c r="B85" s="18" t="s">
        <v>1887</v>
      </c>
      <c r="C85" s="19"/>
      <c r="D85" s="19"/>
      <c r="E85" s="20">
        <f t="shared" si="9"/>
        <v>0</v>
      </c>
      <c r="F85" s="20">
        <f t="shared" si="15"/>
        <v>0</v>
      </c>
      <c r="G85" s="19"/>
      <c r="H85" s="19"/>
      <c r="I85" s="21"/>
      <c r="J85" s="21"/>
      <c r="K85" s="22"/>
      <c r="L85" s="23"/>
      <c r="M85" s="23"/>
      <c r="N85" s="24">
        <v>22617.599999999999</v>
      </c>
      <c r="O85" s="25" t="e">
        <f t="shared" si="16"/>
        <v>#DIV/0!</v>
      </c>
      <c r="P85" s="26" t="e">
        <f t="shared" si="17"/>
        <v>#DIV/0!</v>
      </c>
      <c r="Q85" s="27" t="e">
        <f t="shared" si="18"/>
        <v>#DIV/0!</v>
      </c>
      <c r="R85" s="27" t="e">
        <f t="shared" si="19"/>
        <v>#DIV/0!</v>
      </c>
      <c r="S85" s="28"/>
    </row>
    <row r="86" spans="1:19" x14ac:dyDescent="0.3">
      <c r="A86" s="29"/>
      <c r="B86" s="18" t="s">
        <v>1891</v>
      </c>
      <c r="C86" s="19"/>
      <c r="D86" s="19"/>
      <c r="E86" s="20">
        <f t="shared" si="9"/>
        <v>0</v>
      </c>
      <c r="F86" s="20">
        <f t="shared" si="15"/>
        <v>0</v>
      </c>
      <c r="G86" s="19"/>
      <c r="H86" s="19"/>
      <c r="I86" s="21"/>
      <c r="J86" s="21"/>
      <c r="K86" s="22"/>
      <c r="L86" s="23"/>
      <c r="M86" s="23"/>
      <c r="N86" s="24">
        <v>3252</v>
      </c>
      <c r="O86" s="25" t="e">
        <f t="shared" si="16"/>
        <v>#DIV/0!</v>
      </c>
      <c r="P86" s="26" t="e">
        <f t="shared" si="17"/>
        <v>#DIV/0!</v>
      </c>
      <c r="Q86" s="27" t="e">
        <f t="shared" si="18"/>
        <v>#DIV/0!</v>
      </c>
      <c r="R86" s="27" t="e">
        <f t="shared" si="19"/>
        <v>#DIV/0!</v>
      </c>
      <c r="S86" s="28"/>
    </row>
    <row r="87" spans="1:19" x14ac:dyDescent="0.3">
      <c r="A87" s="29"/>
      <c r="B87" s="18" t="s">
        <v>61</v>
      </c>
      <c r="C87" s="19">
        <v>5</v>
      </c>
      <c r="D87" s="19">
        <v>8</v>
      </c>
      <c r="E87" s="20">
        <f t="shared" si="9"/>
        <v>40</v>
      </c>
      <c r="F87" s="20">
        <f t="shared" si="15"/>
        <v>480</v>
      </c>
      <c r="G87" s="19">
        <v>75</v>
      </c>
      <c r="H87" s="19">
        <v>405</v>
      </c>
      <c r="I87" s="21">
        <v>0.84379999999999999</v>
      </c>
      <c r="J87" s="21">
        <v>0.93089999999999995</v>
      </c>
      <c r="K87" s="22">
        <v>20263</v>
      </c>
      <c r="L87" s="23">
        <v>21767</v>
      </c>
      <c r="M87" s="23">
        <v>59501</v>
      </c>
      <c r="N87" s="24">
        <f>SUM(N85:N86)</f>
        <v>25869.599999999999</v>
      </c>
      <c r="O87" s="25">
        <f t="shared" si="16"/>
        <v>646.74</v>
      </c>
      <c r="P87" s="26">
        <f t="shared" si="17"/>
        <v>101.315</v>
      </c>
      <c r="Q87" s="27">
        <f t="shared" si="18"/>
        <v>2.5328750000000002</v>
      </c>
      <c r="R87" s="27">
        <f t="shared" si="19"/>
        <v>3233.7</v>
      </c>
      <c r="S87" s="28"/>
    </row>
    <row r="88" spans="1:19" x14ac:dyDescent="0.3">
      <c r="A88" s="29" t="s">
        <v>1895</v>
      </c>
      <c r="B88" s="18" t="s">
        <v>1896</v>
      </c>
      <c r="C88" s="19"/>
      <c r="D88" s="19"/>
      <c r="E88" s="20">
        <f t="shared" si="9"/>
        <v>0</v>
      </c>
      <c r="F88" s="20">
        <f t="shared" si="15"/>
        <v>0</v>
      </c>
      <c r="G88" s="19"/>
      <c r="H88" s="19"/>
      <c r="I88" s="21"/>
      <c r="J88" s="21"/>
      <c r="K88" s="22"/>
      <c r="L88" s="23"/>
      <c r="M88" s="23"/>
      <c r="N88" s="24">
        <v>13296</v>
      </c>
      <c r="O88" s="25" t="e">
        <f t="shared" si="16"/>
        <v>#DIV/0!</v>
      </c>
      <c r="P88" s="26" t="e">
        <f t="shared" si="17"/>
        <v>#DIV/0!</v>
      </c>
      <c r="Q88" s="27" t="e">
        <f t="shared" si="18"/>
        <v>#DIV/0!</v>
      </c>
      <c r="R88" s="27" t="e">
        <f t="shared" si="19"/>
        <v>#DIV/0!</v>
      </c>
      <c r="S88" s="28"/>
    </row>
    <row r="89" spans="1:19" x14ac:dyDescent="0.3">
      <c r="A89" s="29"/>
      <c r="B89" s="18" t="s">
        <v>1897</v>
      </c>
      <c r="C89" s="19"/>
      <c r="D89" s="19"/>
      <c r="E89" s="20">
        <f t="shared" si="9"/>
        <v>0</v>
      </c>
      <c r="F89" s="20">
        <f t="shared" si="15"/>
        <v>0</v>
      </c>
      <c r="G89" s="19"/>
      <c r="H89" s="19"/>
      <c r="I89" s="21"/>
      <c r="J89" s="21"/>
      <c r="K89" s="22"/>
      <c r="L89" s="23"/>
      <c r="M89" s="23"/>
      <c r="N89" s="24">
        <v>3248</v>
      </c>
      <c r="O89" s="25" t="e">
        <f t="shared" si="16"/>
        <v>#DIV/0!</v>
      </c>
      <c r="P89" s="26" t="e">
        <f t="shared" si="17"/>
        <v>#DIV/0!</v>
      </c>
      <c r="Q89" s="27" t="e">
        <f t="shared" si="18"/>
        <v>#DIV/0!</v>
      </c>
      <c r="R89" s="27" t="e">
        <f t="shared" si="19"/>
        <v>#DIV/0!</v>
      </c>
      <c r="S89" s="28"/>
    </row>
    <row r="90" spans="1:19" x14ac:dyDescent="0.3">
      <c r="A90" s="29"/>
      <c r="B90" s="18" t="s">
        <v>1862</v>
      </c>
      <c r="C90" s="19">
        <v>4</v>
      </c>
      <c r="D90" s="19">
        <v>8</v>
      </c>
      <c r="E90" s="20">
        <f t="shared" si="9"/>
        <v>32</v>
      </c>
      <c r="F90" s="20">
        <f t="shared" si="15"/>
        <v>480</v>
      </c>
      <c r="G90" s="19">
        <v>180</v>
      </c>
      <c r="H90" s="19">
        <v>300</v>
      </c>
      <c r="I90" s="21">
        <v>0.625</v>
      </c>
      <c r="J90" s="21">
        <v>0.89370000000000005</v>
      </c>
      <c r="K90" s="22">
        <v>14424</v>
      </c>
      <c r="L90" s="23">
        <v>16140</v>
      </c>
      <c r="M90" s="23">
        <v>0</v>
      </c>
      <c r="N90" s="24">
        <f>SUM(N88:N89)</f>
        <v>16544</v>
      </c>
      <c r="O90" s="25">
        <f>N90/E90</f>
        <v>517</v>
      </c>
      <c r="P90" s="26">
        <f>((K90*200000)/E90)/1000000</f>
        <v>90.15</v>
      </c>
      <c r="Q90" s="27">
        <f>(K90/D90)/1000</f>
        <v>1.8029999999999999</v>
      </c>
      <c r="R90" s="27">
        <f>N90/D90</f>
        <v>2068</v>
      </c>
      <c r="S90" s="28"/>
    </row>
    <row r="91" spans="1:19" x14ac:dyDescent="0.3">
      <c r="A91" s="29">
        <v>22</v>
      </c>
      <c r="B91" s="18" t="s">
        <v>1901</v>
      </c>
      <c r="C91" s="19"/>
      <c r="D91" s="19"/>
      <c r="E91" s="20">
        <f t="shared" si="9"/>
        <v>0</v>
      </c>
      <c r="F91" s="20">
        <f t="shared" si="15"/>
        <v>0</v>
      </c>
      <c r="G91" s="19"/>
      <c r="H91" s="19"/>
      <c r="I91" s="21"/>
      <c r="J91" s="21"/>
      <c r="K91" s="22"/>
      <c r="L91" s="23"/>
      <c r="M91" s="23"/>
      <c r="N91" s="24">
        <v>11942.2</v>
      </c>
      <c r="O91" s="25" t="e">
        <f t="shared" ref="O91:O138" si="20">N91/E91</f>
        <v>#DIV/0!</v>
      </c>
      <c r="P91" s="26" t="e">
        <f t="shared" ref="P91:P138" si="21">((K91*200000)/E91)/1000000</f>
        <v>#DIV/0!</v>
      </c>
      <c r="Q91" s="27" t="e">
        <f t="shared" ref="Q91:Q138" si="22">(K91/D91)/1000</f>
        <v>#DIV/0!</v>
      </c>
      <c r="R91" s="27" t="e">
        <f t="shared" ref="R91:R138" si="23">N91/D91</f>
        <v>#DIV/0!</v>
      </c>
      <c r="S91" s="28"/>
    </row>
    <row r="92" spans="1:19" x14ac:dyDescent="0.3">
      <c r="A92" s="29"/>
      <c r="B92" s="18" t="s">
        <v>1902</v>
      </c>
      <c r="C92" s="19"/>
      <c r="D92" s="19"/>
      <c r="E92" s="20">
        <f t="shared" si="9"/>
        <v>0</v>
      </c>
      <c r="F92" s="20">
        <f t="shared" si="15"/>
        <v>0</v>
      </c>
      <c r="G92" s="19"/>
      <c r="H92" s="19"/>
      <c r="I92" s="21"/>
      <c r="J92" s="21"/>
      <c r="K92" s="22"/>
      <c r="L92" s="23"/>
      <c r="M92" s="23"/>
      <c r="N92" s="24">
        <v>10105.200000000001</v>
      </c>
      <c r="O92" s="25" t="e">
        <f t="shared" si="20"/>
        <v>#DIV/0!</v>
      </c>
      <c r="P92" s="26" t="e">
        <f t="shared" si="21"/>
        <v>#DIV/0!</v>
      </c>
      <c r="Q92" s="27" t="e">
        <f t="shared" si="22"/>
        <v>#DIV/0!</v>
      </c>
      <c r="R92" s="27" t="e">
        <f t="shared" si="23"/>
        <v>#DIV/0!</v>
      </c>
      <c r="S92" s="28"/>
    </row>
    <row r="93" spans="1:19" x14ac:dyDescent="0.3">
      <c r="A93" s="29"/>
      <c r="B93" s="18" t="s">
        <v>61</v>
      </c>
      <c r="C93" s="19">
        <v>5</v>
      </c>
      <c r="D93" s="19">
        <v>8</v>
      </c>
      <c r="E93" s="20">
        <f t="shared" si="9"/>
        <v>40</v>
      </c>
      <c r="F93" s="20">
        <f t="shared" si="15"/>
        <v>480</v>
      </c>
      <c r="G93" s="19">
        <v>110</v>
      </c>
      <c r="H93" s="19">
        <v>370</v>
      </c>
      <c r="I93" s="21">
        <v>0.77080000000000004</v>
      </c>
      <c r="J93" s="21">
        <v>0.89559999999999995</v>
      </c>
      <c r="K93" s="22">
        <v>17550</v>
      </c>
      <c r="L93" s="23">
        <v>19596</v>
      </c>
      <c r="M93" s="23">
        <v>37136</v>
      </c>
      <c r="N93" s="24">
        <f>SUM(N91:N92)</f>
        <v>22047.4</v>
      </c>
      <c r="O93" s="25">
        <f t="shared" si="20"/>
        <v>551.18500000000006</v>
      </c>
      <c r="P93" s="26">
        <f t="shared" si="21"/>
        <v>87.75</v>
      </c>
      <c r="Q93" s="27">
        <f t="shared" si="22"/>
        <v>2.1937500000000001</v>
      </c>
      <c r="R93" s="27">
        <f t="shared" si="23"/>
        <v>2755.9250000000002</v>
      </c>
      <c r="S93" s="28"/>
    </row>
    <row r="94" spans="1:19" x14ac:dyDescent="0.3">
      <c r="A94" s="29" t="s">
        <v>1905</v>
      </c>
      <c r="B94" s="18" t="s">
        <v>1906</v>
      </c>
      <c r="C94" s="19"/>
      <c r="D94" s="19"/>
      <c r="E94" s="20">
        <f t="shared" si="9"/>
        <v>0</v>
      </c>
      <c r="F94" s="20">
        <f t="shared" si="15"/>
        <v>0</v>
      </c>
      <c r="G94" s="19"/>
      <c r="H94" s="19"/>
      <c r="I94" s="21"/>
      <c r="J94" s="21"/>
      <c r="K94" s="22"/>
      <c r="L94" s="23"/>
      <c r="M94" s="23"/>
      <c r="N94" s="24">
        <v>9910.4</v>
      </c>
      <c r="O94" s="25" t="e">
        <f t="shared" si="20"/>
        <v>#DIV/0!</v>
      </c>
      <c r="P94" s="26" t="e">
        <f t="shared" si="21"/>
        <v>#DIV/0!</v>
      </c>
      <c r="Q94" s="27" t="e">
        <f t="shared" si="22"/>
        <v>#DIV/0!</v>
      </c>
      <c r="R94" s="27" t="e">
        <f t="shared" si="23"/>
        <v>#DIV/0!</v>
      </c>
      <c r="S94" s="28"/>
    </row>
    <row r="95" spans="1:19" x14ac:dyDescent="0.3">
      <c r="A95" s="29"/>
      <c r="B95" s="18" t="s">
        <v>61</v>
      </c>
      <c r="C95" s="19">
        <v>4</v>
      </c>
      <c r="D95" s="19">
        <v>8</v>
      </c>
      <c r="E95" s="20">
        <f t="shared" si="9"/>
        <v>32</v>
      </c>
      <c r="F95" s="20">
        <f t="shared" si="15"/>
        <v>480</v>
      </c>
      <c r="G95" s="19">
        <v>155</v>
      </c>
      <c r="H95" s="19">
        <v>325</v>
      </c>
      <c r="I95" s="21">
        <v>0.67710000000000004</v>
      </c>
      <c r="J95" s="21">
        <v>0.90239999999999998</v>
      </c>
      <c r="K95" s="22">
        <v>16130</v>
      </c>
      <c r="L95" s="23">
        <v>17874</v>
      </c>
      <c r="M95" s="23">
        <v>0</v>
      </c>
      <c r="N95" s="24">
        <f>SUM(N94)</f>
        <v>9910.4</v>
      </c>
      <c r="O95" s="25">
        <f t="shared" si="20"/>
        <v>309.7</v>
      </c>
      <c r="P95" s="26">
        <f t="shared" si="21"/>
        <v>100.8125</v>
      </c>
      <c r="Q95" s="27">
        <f t="shared" si="22"/>
        <v>2.0162499999999999</v>
      </c>
      <c r="R95" s="27">
        <f t="shared" si="23"/>
        <v>1238.8</v>
      </c>
      <c r="S95" s="28"/>
    </row>
    <row r="96" spans="1:19" x14ac:dyDescent="0.3">
      <c r="A96" s="29">
        <v>26</v>
      </c>
      <c r="B96" s="18" t="s">
        <v>1910</v>
      </c>
      <c r="C96" s="19"/>
      <c r="D96" s="19"/>
      <c r="E96" s="20">
        <f t="shared" si="9"/>
        <v>0</v>
      </c>
      <c r="F96" s="20">
        <f t="shared" si="15"/>
        <v>0</v>
      </c>
      <c r="G96" s="19"/>
      <c r="H96" s="19"/>
      <c r="I96" s="21"/>
      <c r="J96" s="21"/>
      <c r="K96" s="22"/>
      <c r="L96" s="23"/>
      <c r="M96" s="23"/>
      <c r="N96" s="24">
        <v>4104</v>
      </c>
      <c r="O96" s="25" t="e">
        <f t="shared" si="20"/>
        <v>#DIV/0!</v>
      </c>
      <c r="P96" s="26" t="e">
        <f t="shared" si="21"/>
        <v>#DIV/0!</v>
      </c>
      <c r="Q96" s="27" t="e">
        <f t="shared" si="22"/>
        <v>#DIV/0!</v>
      </c>
      <c r="R96" s="27" t="e">
        <f t="shared" si="23"/>
        <v>#DIV/0!</v>
      </c>
      <c r="S96" s="28"/>
    </row>
    <row r="97" spans="1:19" x14ac:dyDescent="0.3">
      <c r="A97" s="29"/>
      <c r="B97" s="18" t="s">
        <v>1911</v>
      </c>
      <c r="C97" s="19"/>
      <c r="D97" s="19"/>
      <c r="E97" s="20">
        <f t="shared" si="9"/>
        <v>0</v>
      </c>
      <c r="F97" s="20">
        <f t="shared" si="15"/>
        <v>0</v>
      </c>
      <c r="G97" s="19"/>
      <c r="H97" s="19"/>
      <c r="I97" s="21"/>
      <c r="J97" s="21"/>
      <c r="K97" s="22"/>
      <c r="L97" s="23"/>
      <c r="M97" s="23"/>
      <c r="N97" s="24">
        <v>12882.96</v>
      </c>
      <c r="O97" s="25" t="e">
        <f t="shared" si="20"/>
        <v>#DIV/0!</v>
      </c>
      <c r="P97" s="26" t="e">
        <f t="shared" si="21"/>
        <v>#DIV/0!</v>
      </c>
      <c r="Q97" s="27" t="e">
        <f t="shared" si="22"/>
        <v>#DIV/0!</v>
      </c>
      <c r="R97" s="27" t="e">
        <f t="shared" si="23"/>
        <v>#DIV/0!</v>
      </c>
      <c r="S97" s="28"/>
    </row>
    <row r="98" spans="1:19" x14ac:dyDescent="0.3">
      <c r="A98" s="29"/>
      <c r="B98" s="18" t="s">
        <v>61</v>
      </c>
      <c r="C98" s="19">
        <v>5</v>
      </c>
      <c r="D98" s="19">
        <v>8</v>
      </c>
      <c r="E98" s="20">
        <f t="shared" si="9"/>
        <v>40</v>
      </c>
      <c r="F98" s="20">
        <f t="shared" si="15"/>
        <v>480</v>
      </c>
      <c r="G98" s="19">
        <v>120</v>
      </c>
      <c r="H98" s="19">
        <v>360</v>
      </c>
      <c r="I98" s="21">
        <v>0.75</v>
      </c>
      <c r="J98" s="21">
        <v>0.92630000000000001</v>
      </c>
      <c r="K98" s="22">
        <v>18069</v>
      </c>
      <c r="L98" s="23">
        <v>19506</v>
      </c>
      <c r="M98" s="23">
        <v>66511</v>
      </c>
      <c r="N98" s="24">
        <f>SUM(N96:N97)</f>
        <v>16986.96</v>
      </c>
      <c r="O98" s="25">
        <f t="shared" si="20"/>
        <v>424.67399999999998</v>
      </c>
      <c r="P98" s="26">
        <f t="shared" si="21"/>
        <v>90.344999999999999</v>
      </c>
      <c r="Q98" s="27">
        <f t="shared" si="22"/>
        <v>2.2586249999999999</v>
      </c>
      <c r="R98" s="27">
        <f t="shared" si="23"/>
        <v>2123.37</v>
      </c>
      <c r="S98" s="28"/>
    </row>
    <row r="99" spans="1:19" x14ac:dyDescent="0.3">
      <c r="A99" s="29" t="s">
        <v>1915</v>
      </c>
      <c r="B99" s="18" t="s">
        <v>1911</v>
      </c>
      <c r="C99" s="19"/>
      <c r="D99" s="19"/>
      <c r="E99" s="20">
        <f t="shared" si="9"/>
        <v>0</v>
      </c>
      <c r="F99" s="20">
        <f t="shared" si="15"/>
        <v>0</v>
      </c>
      <c r="G99" s="19"/>
      <c r="H99" s="19"/>
      <c r="I99" s="21"/>
      <c r="J99" s="21"/>
      <c r="K99" s="22"/>
      <c r="L99" s="23"/>
      <c r="M99" s="23"/>
      <c r="N99" s="24">
        <v>26561.85</v>
      </c>
      <c r="O99" s="25" t="e">
        <f t="shared" si="20"/>
        <v>#DIV/0!</v>
      </c>
      <c r="P99" s="26" t="e">
        <f t="shared" si="21"/>
        <v>#DIV/0!</v>
      </c>
      <c r="Q99" s="27" t="e">
        <f t="shared" si="22"/>
        <v>#DIV/0!</v>
      </c>
      <c r="R99" s="27" t="e">
        <f t="shared" si="23"/>
        <v>#DIV/0!</v>
      </c>
      <c r="S99" s="28"/>
    </row>
    <row r="100" spans="1:19" x14ac:dyDescent="0.3">
      <c r="A100" s="29"/>
      <c r="B100" s="18" t="s">
        <v>1916</v>
      </c>
      <c r="C100" s="19">
        <v>4</v>
      </c>
      <c r="D100" s="19">
        <v>8</v>
      </c>
      <c r="E100" s="20">
        <f t="shared" si="9"/>
        <v>32</v>
      </c>
      <c r="F100" s="20">
        <f t="shared" si="15"/>
        <v>480</v>
      </c>
      <c r="G100" s="19">
        <v>50</v>
      </c>
      <c r="H100" s="19">
        <v>430</v>
      </c>
      <c r="I100" s="21">
        <v>0.89580000000000004</v>
      </c>
      <c r="J100" s="21">
        <v>0.93710000000000004</v>
      </c>
      <c r="K100" s="22">
        <v>23482</v>
      </c>
      <c r="L100" s="23">
        <v>25058</v>
      </c>
      <c r="M100" s="23">
        <v>0</v>
      </c>
      <c r="N100" s="24">
        <f>SUM(N99)</f>
        <v>26561.85</v>
      </c>
      <c r="O100" s="25">
        <f t="shared" si="20"/>
        <v>830.05781249999995</v>
      </c>
      <c r="P100" s="26">
        <f t="shared" si="21"/>
        <v>146.76249999999999</v>
      </c>
      <c r="Q100" s="27">
        <f t="shared" si="22"/>
        <v>2.9352499999999999</v>
      </c>
      <c r="R100" s="27">
        <f t="shared" si="23"/>
        <v>3320.2312499999998</v>
      </c>
      <c r="S100" s="28"/>
    </row>
    <row r="101" spans="1:19" x14ac:dyDescent="0.3">
      <c r="A101" s="29">
        <v>27</v>
      </c>
      <c r="B101" s="18" t="s">
        <v>1919</v>
      </c>
      <c r="C101" s="19"/>
      <c r="D101" s="19"/>
      <c r="E101" s="20">
        <f t="shared" si="9"/>
        <v>0</v>
      </c>
      <c r="F101" s="20">
        <f t="shared" si="15"/>
        <v>0</v>
      </c>
      <c r="G101" s="19"/>
      <c r="H101" s="19"/>
      <c r="I101" s="21"/>
      <c r="J101" s="21"/>
      <c r="K101" s="22"/>
      <c r="L101" s="23"/>
      <c r="M101" s="23"/>
      <c r="N101" s="24">
        <v>5022.38</v>
      </c>
      <c r="O101" s="25" t="e">
        <f t="shared" si="20"/>
        <v>#DIV/0!</v>
      </c>
      <c r="P101" s="26" t="e">
        <f t="shared" si="21"/>
        <v>#DIV/0!</v>
      </c>
      <c r="Q101" s="27" t="e">
        <f t="shared" si="22"/>
        <v>#DIV/0!</v>
      </c>
      <c r="R101" s="27" t="e">
        <f t="shared" si="23"/>
        <v>#DIV/0!</v>
      </c>
      <c r="S101" s="28"/>
    </row>
    <row r="102" spans="1:19" x14ac:dyDescent="0.3">
      <c r="A102" s="29"/>
      <c r="B102" s="18" t="s">
        <v>1920</v>
      </c>
      <c r="C102" s="19"/>
      <c r="D102" s="19"/>
      <c r="E102" s="20">
        <f t="shared" si="9"/>
        <v>0</v>
      </c>
      <c r="F102" s="20">
        <f t="shared" si="15"/>
        <v>0</v>
      </c>
      <c r="G102" s="19"/>
      <c r="H102" s="19"/>
      <c r="I102" s="21"/>
      <c r="J102" s="21"/>
      <c r="K102" s="22"/>
      <c r="L102" s="23"/>
      <c r="M102" s="23"/>
      <c r="N102" s="24">
        <v>12441</v>
      </c>
      <c r="O102" s="25" t="e">
        <f t="shared" si="20"/>
        <v>#DIV/0!</v>
      </c>
      <c r="P102" s="26" t="e">
        <f t="shared" si="21"/>
        <v>#DIV/0!</v>
      </c>
      <c r="Q102" s="27" t="e">
        <f t="shared" si="22"/>
        <v>#DIV/0!</v>
      </c>
      <c r="R102" s="27" t="e">
        <f t="shared" si="23"/>
        <v>#DIV/0!</v>
      </c>
      <c r="S102" s="28"/>
    </row>
    <row r="103" spans="1:19" x14ac:dyDescent="0.3">
      <c r="A103" s="29"/>
      <c r="B103" s="18" t="s">
        <v>1921</v>
      </c>
      <c r="C103" s="19"/>
      <c r="D103" s="19"/>
      <c r="E103" s="20">
        <f t="shared" si="9"/>
        <v>0</v>
      </c>
      <c r="F103" s="20">
        <f t="shared" si="15"/>
        <v>0</v>
      </c>
      <c r="G103" s="19"/>
      <c r="H103" s="19"/>
      <c r="I103" s="21"/>
      <c r="J103" s="21"/>
      <c r="K103" s="22"/>
      <c r="L103" s="23"/>
      <c r="M103" s="23"/>
      <c r="N103" s="24">
        <v>1104</v>
      </c>
      <c r="O103" s="25" t="e">
        <f t="shared" si="20"/>
        <v>#DIV/0!</v>
      </c>
      <c r="P103" s="26" t="e">
        <f t="shared" si="21"/>
        <v>#DIV/0!</v>
      </c>
      <c r="Q103" s="27" t="e">
        <f t="shared" si="22"/>
        <v>#DIV/0!</v>
      </c>
      <c r="R103" s="27" t="e">
        <f t="shared" si="23"/>
        <v>#DIV/0!</v>
      </c>
      <c r="S103" s="28"/>
    </row>
    <row r="104" spans="1:19" x14ac:dyDescent="0.3">
      <c r="A104" s="29"/>
      <c r="B104" s="18" t="s">
        <v>61</v>
      </c>
      <c r="C104" s="19">
        <v>5</v>
      </c>
      <c r="D104" s="19">
        <v>8</v>
      </c>
      <c r="E104" s="20">
        <f t="shared" si="9"/>
        <v>40</v>
      </c>
      <c r="F104" s="20">
        <f t="shared" si="15"/>
        <v>480</v>
      </c>
      <c r="G104" s="19">
        <v>150</v>
      </c>
      <c r="H104" s="19">
        <v>330</v>
      </c>
      <c r="I104" s="21">
        <v>0.6875</v>
      </c>
      <c r="J104" s="21">
        <v>0.93140000000000001</v>
      </c>
      <c r="K104" s="22">
        <v>17177</v>
      </c>
      <c r="L104" s="23">
        <v>18441</v>
      </c>
      <c r="M104" s="23">
        <v>27480</v>
      </c>
      <c r="N104" s="24">
        <f>SUM(N101:N103)</f>
        <v>18567.38</v>
      </c>
      <c r="O104" s="25">
        <f t="shared" si="20"/>
        <v>464.18450000000001</v>
      </c>
      <c r="P104" s="26">
        <f t="shared" si="21"/>
        <v>85.885000000000005</v>
      </c>
      <c r="Q104" s="27">
        <f t="shared" si="22"/>
        <v>2.147125</v>
      </c>
      <c r="R104" s="27">
        <f t="shared" si="23"/>
        <v>2320.9225000000001</v>
      </c>
      <c r="S104" s="28"/>
    </row>
    <row r="105" spans="1:19" x14ac:dyDescent="0.3">
      <c r="A105" s="29" t="s">
        <v>1924</v>
      </c>
      <c r="B105" s="18" t="s">
        <v>1925</v>
      </c>
      <c r="C105" s="19"/>
      <c r="D105" s="19"/>
      <c r="E105" s="20">
        <f t="shared" si="9"/>
        <v>0</v>
      </c>
      <c r="F105" s="20">
        <f t="shared" si="15"/>
        <v>0</v>
      </c>
      <c r="G105" s="19"/>
      <c r="H105" s="19"/>
      <c r="I105" s="21"/>
      <c r="J105" s="21"/>
      <c r="K105" s="22"/>
      <c r="L105" s="23"/>
      <c r="M105" s="23"/>
      <c r="N105" s="24">
        <v>8592</v>
      </c>
      <c r="O105" s="25" t="e">
        <f t="shared" si="20"/>
        <v>#DIV/0!</v>
      </c>
      <c r="P105" s="26" t="e">
        <f t="shared" si="21"/>
        <v>#DIV/0!</v>
      </c>
      <c r="Q105" s="27" t="e">
        <f t="shared" si="22"/>
        <v>#DIV/0!</v>
      </c>
      <c r="R105" s="27" t="e">
        <f t="shared" si="23"/>
        <v>#DIV/0!</v>
      </c>
      <c r="S105" s="28"/>
    </row>
    <row r="106" spans="1:19" x14ac:dyDescent="0.3">
      <c r="A106" s="29"/>
      <c r="B106" s="18" t="s">
        <v>1926</v>
      </c>
      <c r="C106" s="19"/>
      <c r="D106" s="19"/>
      <c r="E106" s="20">
        <f t="shared" si="9"/>
        <v>0</v>
      </c>
      <c r="F106" s="20">
        <f t="shared" si="15"/>
        <v>0</v>
      </c>
      <c r="G106" s="19"/>
      <c r="H106" s="19"/>
      <c r="I106" s="21"/>
      <c r="J106" s="21"/>
      <c r="K106" s="22"/>
      <c r="L106" s="23"/>
      <c r="M106" s="23"/>
      <c r="N106" s="24">
        <v>8802</v>
      </c>
      <c r="O106" s="25" t="e">
        <f t="shared" si="20"/>
        <v>#DIV/0!</v>
      </c>
      <c r="P106" s="26" t="e">
        <f t="shared" si="21"/>
        <v>#DIV/0!</v>
      </c>
      <c r="Q106" s="27" t="e">
        <f t="shared" si="22"/>
        <v>#DIV/0!</v>
      </c>
      <c r="R106" s="27" t="e">
        <f t="shared" si="23"/>
        <v>#DIV/0!</v>
      </c>
      <c r="S106" s="28"/>
    </row>
    <row r="107" spans="1:19" x14ac:dyDescent="0.3">
      <c r="A107" s="29"/>
      <c r="B107" s="18" t="s">
        <v>61</v>
      </c>
      <c r="C107" s="19">
        <v>4</v>
      </c>
      <c r="D107" s="19">
        <v>8</v>
      </c>
      <c r="E107" s="20">
        <f t="shared" si="9"/>
        <v>32</v>
      </c>
      <c r="F107" s="20">
        <f t="shared" si="15"/>
        <v>480</v>
      </c>
      <c r="G107" s="19">
        <v>130</v>
      </c>
      <c r="H107" s="19">
        <v>350</v>
      </c>
      <c r="I107" s="21">
        <v>0.72919999999999996</v>
      </c>
      <c r="J107" s="21">
        <v>0.90629999999999999</v>
      </c>
      <c r="K107" s="22">
        <v>34520</v>
      </c>
      <c r="L107" s="23">
        <v>38089</v>
      </c>
      <c r="M107" s="23">
        <v>0</v>
      </c>
      <c r="N107" s="24">
        <f>SUM(N105:N106)</f>
        <v>17394</v>
      </c>
      <c r="O107" s="25">
        <f t="shared" si="20"/>
        <v>543.5625</v>
      </c>
      <c r="P107" s="26">
        <f t="shared" si="21"/>
        <v>215.75</v>
      </c>
      <c r="Q107" s="27">
        <f t="shared" si="22"/>
        <v>4.3150000000000004</v>
      </c>
      <c r="R107" s="27">
        <f t="shared" si="23"/>
        <v>2174.25</v>
      </c>
      <c r="S107" s="28"/>
    </row>
    <row r="108" spans="1:19" x14ac:dyDescent="0.3">
      <c r="A108" s="29">
        <v>28</v>
      </c>
      <c r="B108" s="18" t="s">
        <v>1929</v>
      </c>
      <c r="C108" s="19"/>
      <c r="D108" s="19"/>
      <c r="E108" s="20">
        <f t="shared" si="9"/>
        <v>0</v>
      </c>
      <c r="F108" s="20">
        <f t="shared" si="15"/>
        <v>0</v>
      </c>
      <c r="G108" s="19"/>
      <c r="H108" s="19"/>
      <c r="I108" s="21"/>
      <c r="J108" s="21"/>
      <c r="K108" s="22"/>
      <c r="L108" s="23"/>
      <c r="M108" s="23"/>
      <c r="N108" s="24">
        <v>2004</v>
      </c>
      <c r="O108" s="25" t="e">
        <f t="shared" si="20"/>
        <v>#DIV/0!</v>
      </c>
      <c r="P108" s="26" t="e">
        <f t="shared" si="21"/>
        <v>#DIV/0!</v>
      </c>
      <c r="Q108" s="27" t="e">
        <f t="shared" si="22"/>
        <v>#DIV/0!</v>
      </c>
      <c r="R108" s="27" t="e">
        <f t="shared" si="23"/>
        <v>#DIV/0!</v>
      </c>
      <c r="S108" s="28"/>
    </row>
    <row r="109" spans="1:19" x14ac:dyDescent="0.3">
      <c r="A109" s="29"/>
      <c r="B109" s="18" t="s">
        <v>362</v>
      </c>
      <c r="C109" s="19"/>
      <c r="D109" s="19"/>
      <c r="E109" s="20">
        <f t="shared" si="9"/>
        <v>0</v>
      </c>
      <c r="F109" s="20">
        <f t="shared" si="15"/>
        <v>0</v>
      </c>
      <c r="G109" s="19"/>
      <c r="H109" s="19"/>
      <c r="I109" s="21"/>
      <c r="J109" s="21"/>
      <c r="K109" s="22"/>
      <c r="L109" s="23"/>
      <c r="M109" s="23"/>
      <c r="N109" s="24">
        <v>13046.4</v>
      </c>
      <c r="O109" s="25" t="e">
        <f t="shared" si="20"/>
        <v>#DIV/0!</v>
      </c>
      <c r="P109" s="26" t="e">
        <f t="shared" si="21"/>
        <v>#DIV/0!</v>
      </c>
      <c r="Q109" s="27" t="e">
        <f t="shared" si="22"/>
        <v>#DIV/0!</v>
      </c>
      <c r="R109" s="27" t="e">
        <f t="shared" si="23"/>
        <v>#DIV/0!</v>
      </c>
      <c r="S109" s="28"/>
    </row>
    <row r="110" spans="1:19" x14ac:dyDescent="0.3">
      <c r="A110" s="29"/>
      <c r="B110" s="18" t="s">
        <v>1916</v>
      </c>
      <c r="C110" s="19">
        <v>5</v>
      </c>
      <c r="D110" s="19">
        <v>8</v>
      </c>
      <c r="E110" s="20">
        <f t="shared" si="9"/>
        <v>40</v>
      </c>
      <c r="F110" s="20">
        <f t="shared" si="15"/>
        <v>480</v>
      </c>
      <c r="G110" s="19">
        <v>140</v>
      </c>
      <c r="H110" s="19">
        <v>340</v>
      </c>
      <c r="I110" s="21">
        <v>0.70830000000000004</v>
      </c>
      <c r="J110" s="21">
        <v>0.90680000000000005</v>
      </c>
      <c r="K110" s="22">
        <v>30013</v>
      </c>
      <c r="L110" s="23">
        <v>33098</v>
      </c>
      <c r="M110" s="23">
        <v>34071</v>
      </c>
      <c r="N110" s="24">
        <f>SUM(N108:N109)</f>
        <v>15050.4</v>
      </c>
      <c r="O110" s="25">
        <f t="shared" si="20"/>
        <v>376.26</v>
      </c>
      <c r="P110" s="26">
        <f t="shared" si="21"/>
        <v>150.065</v>
      </c>
      <c r="Q110" s="27">
        <f t="shared" si="22"/>
        <v>3.7516250000000002</v>
      </c>
      <c r="R110" s="27">
        <f t="shared" si="23"/>
        <v>1881.3</v>
      </c>
      <c r="S110" s="28"/>
    </row>
    <row r="111" spans="1:19" x14ac:dyDescent="0.3">
      <c r="A111" s="29" t="s">
        <v>1932</v>
      </c>
      <c r="B111" s="18" t="s">
        <v>1933</v>
      </c>
      <c r="C111" s="19"/>
      <c r="D111" s="19"/>
      <c r="E111" s="20">
        <f t="shared" si="9"/>
        <v>0</v>
      </c>
      <c r="F111" s="20">
        <f t="shared" si="15"/>
        <v>0</v>
      </c>
      <c r="G111" s="19"/>
      <c r="H111" s="19"/>
      <c r="I111" s="21"/>
      <c r="J111" s="21"/>
      <c r="K111" s="22"/>
      <c r="L111" s="23"/>
      <c r="M111" s="23"/>
      <c r="N111" s="24">
        <v>3002.4</v>
      </c>
      <c r="O111" s="25" t="e">
        <f t="shared" si="20"/>
        <v>#DIV/0!</v>
      </c>
      <c r="P111" s="26" t="e">
        <f t="shared" si="21"/>
        <v>#DIV/0!</v>
      </c>
      <c r="Q111" s="27" t="e">
        <f t="shared" si="22"/>
        <v>#DIV/0!</v>
      </c>
      <c r="R111" s="27" t="e">
        <f t="shared" si="23"/>
        <v>#DIV/0!</v>
      </c>
      <c r="S111" s="28"/>
    </row>
    <row r="112" spans="1:19" x14ac:dyDescent="0.3">
      <c r="A112" s="29"/>
      <c r="B112" s="18" t="s">
        <v>1934</v>
      </c>
      <c r="C112" s="19"/>
      <c r="D112" s="19"/>
      <c r="E112" s="20">
        <f t="shared" si="9"/>
        <v>0</v>
      </c>
      <c r="F112" s="20">
        <f t="shared" si="15"/>
        <v>0</v>
      </c>
      <c r="G112" s="19"/>
      <c r="H112" s="19"/>
      <c r="I112" s="21"/>
      <c r="J112" s="21"/>
      <c r="K112" s="22"/>
      <c r="L112" s="23"/>
      <c r="M112" s="23"/>
      <c r="N112" s="24">
        <v>2116</v>
      </c>
      <c r="O112" s="25" t="e">
        <f t="shared" si="20"/>
        <v>#DIV/0!</v>
      </c>
      <c r="P112" s="26" t="e">
        <f t="shared" si="21"/>
        <v>#DIV/0!</v>
      </c>
      <c r="Q112" s="27" t="e">
        <f t="shared" si="22"/>
        <v>#DIV/0!</v>
      </c>
      <c r="R112" s="27" t="e">
        <f t="shared" si="23"/>
        <v>#DIV/0!</v>
      </c>
      <c r="S112" s="28"/>
    </row>
    <row r="113" spans="1:19" x14ac:dyDescent="0.3">
      <c r="A113" s="29"/>
      <c r="B113" s="18" t="s">
        <v>1935</v>
      </c>
      <c r="C113" s="19"/>
      <c r="D113" s="19"/>
      <c r="E113" s="20">
        <f t="shared" si="9"/>
        <v>0</v>
      </c>
      <c r="F113" s="20">
        <f t="shared" si="15"/>
        <v>0</v>
      </c>
      <c r="G113" s="19"/>
      <c r="H113" s="19"/>
      <c r="I113" s="21"/>
      <c r="J113" s="21"/>
      <c r="K113" s="22"/>
      <c r="L113" s="23"/>
      <c r="M113" s="23"/>
      <c r="N113" s="24">
        <v>5602.36</v>
      </c>
      <c r="O113" s="25" t="e">
        <f t="shared" si="20"/>
        <v>#DIV/0!</v>
      </c>
      <c r="P113" s="26" t="e">
        <f t="shared" si="21"/>
        <v>#DIV/0!</v>
      </c>
      <c r="Q113" s="27" t="e">
        <f t="shared" si="22"/>
        <v>#DIV/0!</v>
      </c>
      <c r="R113" s="27" t="e">
        <f t="shared" si="23"/>
        <v>#DIV/0!</v>
      </c>
      <c r="S113" s="28"/>
    </row>
    <row r="114" spans="1:19" x14ac:dyDescent="0.3">
      <c r="A114" s="29"/>
      <c r="B114" s="18" t="s">
        <v>1936</v>
      </c>
      <c r="C114" s="19"/>
      <c r="D114" s="19"/>
      <c r="E114" s="20">
        <f t="shared" si="9"/>
        <v>0</v>
      </c>
      <c r="F114" s="20">
        <f t="shared" si="15"/>
        <v>0</v>
      </c>
      <c r="G114" s="19"/>
      <c r="H114" s="19"/>
      <c r="I114" s="21"/>
      <c r="J114" s="21"/>
      <c r="K114" s="22"/>
      <c r="L114" s="23"/>
      <c r="M114" s="23"/>
      <c r="N114" s="24">
        <v>6305</v>
      </c>
      <c r="O114" s="25" t="e">
        <f t="shared" si="20"/>
        <v>#DIV/0!</v>
      </c>
      <c r="P114" s="26" t="e">
        <f t="shared" si="21"/>
        <v>#DIV/0!</v>
      </c>
      <c r="Q114" s="27" t="e">
        <f t="shared" si="22"/>
        <v>#DIV/0!</v>
      </c>
      <c r="R114" s="27" t="e">
        <f t="shared" si="23"/>
        <v>#DIV/0!</v>
      </c>
      <c r="S114" s="28"/>
    </row>
    <row r="115" spans="1:19" ht="17.25" thickBot="1" x14ac:dyDescent="0.35">
      <c r="A115" s="29"/>
      <c r="B115" s="18" t="s">
        <v>61</v>
      </c>
      <c r="C115" s="19">
        <v>4</v>
      </c>
      <c r="D115" s="19">
        <v>8</v>
      </c>
      <c r="E115" s="20">
        <f t="shared" si="9"/>
        <v>32</v>
      </c>
      <c r="F115" s="20">
        <f t="shared" si="15"/>
        <v>480</v>
      </c>
      <c r="G115" s="19">
        <v>145</v>
      </c>
      <c r="H115" s="19">
        <v>335</v>
      </c>
      <c r="I115" s="21">
        <v>0.69789999999999996</v>
      </c>
      <c r="J115" s="21">
        <v>0.92210000000000003</v>
      </c>
      <c r="K115" s="22">
        <v>21348</v>
      </c>
      <c r="L115" s="23">
        <v>23152</v>
      </c>
      <c r="M115" s="23">
        <v>0</v>
      </c>
      <c r="N115" s="24">
        <f>SUM(N111:N114)</f>
        <v>17025.759999999998</v>
      </c>
      <c r="O115" s="25">
        <f t="shared" si="20"/>
        <v>532.05499999999995</v>
      </c>
      <c r="P115" s="26">
        <f t="shared" si="21"/>
        <v>133.42500000000001</v>
      </c>
      <c r="Q115" s="27">
        <f t="shared" si="22"/>
        <v>2.6684999999999999</v>
      </c>
      <c r="R115" s="27">
        <f t="shared" si="23"/>
        <v>2128.2199999999998</v>
      </c>
      <c r="S115" s="28"/>
    </row>
    <row r="116" spans="1:19" hidden="1" x14ac:dyDescent="0.3">
      <c r="A116" s="29"/>
      <c r="B116" s="18"/>
      <c r="C116" s="19"/>
      <c r="D116" s="19"/>
      <c r="E116" s="20">
        <f t="shared" si="9"/>
        <v>0</v>
      </c>
      <c r="F116" s="20">
        <f t="shared" si="15"/>
        <v>0</v>
      </c>
      <c r="G116" s="19"/>
      <c r="H116" s="19"/>
      <c r="I116" s="21"/>
      <c r="J116" s="21"/>
      <c r="K116" s="22"/>
      <c r="L116" s="23"/>
      <c r="M116" s="23"/>
      <c r="N116" s="24"/>
      <c r="O116" s="25" t="e">
        <f t="shared" si="20"/>
        <v>#DIV/0!</v>
      </c>
      <c r="P116" s="26" t="e">
        <f t="shared" si="21"/>
        <v>#DIV/0!</v>
      </c>
      <c r="Q116" s="27" t="e">
        <f t="shared" si="22"/>
        <v>#DIV/0!</v>
      </c>
      <c r="R116" s="27" t="e">
        <f t="shared" si="23"/>
        <v>#DIV/0!</v>
      </c>
      <c r="S116" s="28"/>
    </row>
    <row r="117" spans="1:19" hidden="1" x14ac:dyDescent="0.3">
      <c r="A117" s="29"/>
      <c r="B117" s="18"/>
      <c r="C117" s="19"/>
      <c r="D117" s="19"/>
      <c r="E117" s="20">
        <f t="shared" si="9"/>
        <v>0</v>
      </c>
      <c r="F117" s="20">
        <f t="shared" si="15"/>
        <v>0</v>
      </c>
      <c r="G117" s="19"/>
      <c r="H117" s="19"/>
      <c r="I117" s="21"/>
      <c r="J117" s="21"/>
      <c r="K117" s="22"/>
      <c r="L117" s="23"/>
      <c r="M117" s="23"/>
      <c r="N117" s="24"/>
      <c r="O117" s="25" t="e">
        <f t="shared" si="20"/>
        <v>#DIV/0!</v>
      </c>
      <c r="P117" s="26" t="e">
        <f t="shared" si="21"/>
        <v>#DIV/0!</v>
      </c>
      <c r="Q117" s="27" t="e">
        <f t="shared" si="22"/>
        <v>#DIV/0!</v>
      </c>
      <c r="R117" s="27" t="e">
        <f t="shared" si="23"/>
        <v>#DIV/0!</v>
      </c>
      <c r="S117" s="28"/>
    </row>
    <row r="118" spans="1:19" hidden="1" x14ac:dyDescent="0.3">
      <c r="A118" s="29"/>
      <c r="B118" s="18"/>
      <c r="C118" s="19"/>
      <c r="D118" s="19"/>
      <c r="E118" s="20">
        <f t="shared" si="9"/>
        <v>0</v>
      </c>
      <c r="F118" s="20">
        <f t="shared" si="15"/>
        <v>0</v>
      </c>
      <c r="G118" s="19"/>
      <c r="H118" s="19"/>
      <c r="I118" s="21"/>
      <c r="J118" s="21"/>
      <c r="K118" s="22"/>
      <c r="L118" s="23"/>
      <c r="M118" s="23"/>
      <c r="N118" s="24"/>
      <c r="O118" s="25" t="e">
        <f t="shared" si="20"/>
        <v>#DIV/0!</v>
      </c>
      <c r="P118" s="26" t="e">
        <f t="shared" si="21"/>
        <v>#DIV/0!</v>
      </c>
      <c r="Q118" s="27" t="e">
        <f t="shared" si="22"/>
        <v>#DIV/0!</v>
      </c>
      <c r="R118" s="27" t="e">
        <f t="shared" si="23"/>
        <v>#DIV/0!</v>
      </c>
      <c r="S118" s="28"/>
    </row>
    <row r="119" spans="1:19" hidden="1" x14ac:dyDescent="0.3">
      <c r="A119" s="29"/>
      <c r="B119" s="18"/>
      <c r="C119" s="19"/>
      <c r="D119" s="19"/>
      <c r="E119" s="20">
        <f t="shared" si="9"/>
        <v>0</v>
      </c>
      <c r="F119" s="20">
        <f t="shared" si="15"/>
        <v>0</v>
      </c>
      <c r="G119" s="19"/>
      <c r="H119" s="19"/>
      <c r="I119" s="21"/>
      <c r="J119" s="21"/>
      <c r="K119" s="22"/>
      <c r="L119" s="23"/>
      <c r="M119" s="23"/>
      <c r="N119" s="24"/>
      <c r="O119" s="25" t="e">
        <f t="shared" si="20"/>
        <v>#DIV/0!</v>
      </c>
      <c r="P119" s="26" t="e">
        <f t="shared" si="21"/>
        <v>#DIV/0!</v>
      </c>
      <c r="Q119" s="27" t="e">
        <f t="shared" si="22"/>
        <v>#DIV/0!</v>
      </c>
      <c r="R119" s="27" t="e">
        <f t="shared" si="23"/>
        <v>#DIV/0!</v>
      </c>
      <c r="S119" s="28"/>
    </row>
    <row r="120" spans="1:19" hidden="1" x14ac:dyDescent="0.3">
      <c r="A120" s="29"/>
      <c r="B120" s="18"/>
      <c r="C120" s="19"/>
      <c r="D120" s="19"/>
      <c r="E120" s="20">
        <f t="shared" si="9"/>
        <v>0</v>
      </c>
      <c r="F120" s="20">
        <f t="shared" si="15"/>
        <v>0</v>
      </c>
      <c r="G120" s="19"/>
      <c r="H120" s="19"/>
      <c r="I120" s="21"/>
      <c r="J120" s="21"/>
      <c r="K120" s="22"/>
      <c r="L120" s="23"/>
      <c r="M120" s="23"/>
      <c r="N120" s="24"/>
      <c r="O120" s="25" t="e">
        <f t="shared" si="20"/>
        <v>#DIV/0!</v>
      </c>
      <c r="P120" s="26" t="e">
        <f t="shared" si="21"/>
        <v>#DIV/0!</v>
      </c>
      <c r="Q120" s="27" t="e">
        <f t="shared" si="22"/>
        <v>#DIV/0!</v>
      </c>
      <c r="R120" s="27" t="e">
        <f t="shared" si="23"/>
        <v>#DIV/0!</v>
      </c>
      <c r="S120" s="28"/>
    </row>
    <row r="121" spans="1:19" hidden="1" x14ac:dyDescent="0.3">
      <c r="A121" s="29"/>
      <c r="B121" s="18"/>
      <c r="C121" s="19"/>
      <c r="D121" s="19"/>
      <c r="E121" s="20">
        <f t="shared" si="9"/>
        <v>0</v>
      </c>
      <c r="F121" s="20">
        <f t="shared" si="15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20"/>
        <v>#DIV/0!</v>
      </c>
      <c r="P121" s="26" t="e">
        <f t="shared" si="21"/>
        <v>#DIV/0!</v>
      </c>
      <c r="Q121" s="27" t="e">
        <f t="shared" si="22"/>
        <v>#DIV/0!</v>
      </c>
      <c r="R121" s="27" t="e">
        <f t="shared" si="23"/>
        <v>#DIV/0!</v>
      </c>
      <c r="S121" s="28"/>
    </row>
    <row r="122" spans="1:19" hidden="1" x14ac:dyDescent="0.3">
      <c r="A122" s="29"/>
      <c r="B122" s="18"/>
      <c r="C122" s="19"/>
      <c r="D122" s="19"/>
      <c r="E122" s="20">
        <f t="shared" si="9"/>
        <v>0</v>
      </c>
      <c r="F122" s="20">
        <f t="shared" si="15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20"/>
        <v>#DIV/0!</v>
      </c>
      <c r="P122" s="26" t="e">
        <f t="shared" si="21"/>
        <v>#DIV/0!</v>
      </c>
      <c r="Q122" s="27" t="e">
        <f t="shared" si="22"/>
        <v>#DIV/0!</v>
      </c>
      <c r="R122" s="27" t="e">
        <f t="shared" si="23"/>
        <v>#DIV/0!</v>
      </c>
      <c r="S122" s="28"/>
    </row>
    <row r="123" spans="1:19" hidden="1" x14ac:dyDescent="0.3">
      <c r="A123" s="29"/>
      <c r="B123" s="18"/>
      <c r="C123" s="19"/>
      <c r="D123" s="19"/>
      <c r="E123" s="20">
        <f t="shared" si="9"/>
        <v>0</v>
      </c>
      <c r="F123" s="20">
        <f t="shared" si="15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20"/>
        <v>#DIV/0!</v>
      </c>
      <c r="P123" s="26" t="e">
        <f t="shared" si="21"/>
        <v>#DIV/0!</v>
      </c>
      <c r="Q123" s="27" t="e">
        <f t="shared" si="22"/>
        <v>#DIV/0!</v>
      </c>
      <c r="R123" s="27" t="e">
        <f t="shared" si="23"/>
        <v>#DIV/0!</v>
      </c>
      <c r="S123" s="28"/>
    </row>
    <row r="124" spans="1:19" hidden="1" x14ac:dyDescent="0.3">
      <c r="A124" s="29"/>
      <c r="B124" s="18"/>
      <c r="C124" s="19"/>
      <c r="D124" s="19"/>
      <c r="E124" s="20">
        <f t="shared" si="9"/>
        <v>0</v>
      </c>
      <c r="F124" s="20">
        <f t="shared" si="15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20"/>
        <v>#DIV/0!</v>
      </c>
      <c r="P124" s="26" t="e">
        <f t="shared" si="21"/>
        <v>#DIV/0!</v>
      </c>
      <c r="Q124" s="27" t="e">
        <f t="shared" si="22"/>
        <v>#DIV/0!</v>
      </c>
      <c r="R124" s="27" t="e">
        <f t="shared" si="23"/>
        <v>#DIV/0!</v>
      </c>
      <c r="S124" s="28"/>
    </row>
    <row r="125" spans="1:19" hidden="1" x14ac:dyDescent="0.3">
      <c r="A125" s="29"/>
      <c r="B125" s="18"/>
      <c r="C125" s="19"/>
      <c r="D125" s="19"/>
      <c r="E125" s="20">
        <f t="shared" si="9"/>
        <v>0</v>
      </c>
      <c r="F125" s="20">
        <f t="shared" si="15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20"/>
        <v>#DIV/0!</v>
      </c>
      <c r="P125" s="26" t="e">
        <f t="shared" si="21"/>
        <v>#DIV/0!</v>
      </c>
      <c r="Q125" s="27" t="e">
        <f t="shared" si="22"/>
        <v>#DIV/0!</v>
      </c>
      <c r="R125" s="27" t="e">
        <f t="shared" si="23"/>
        <v>#DIV/0!</v>
      </c>
      <c r="S125" s="28"/>
    </row>
    <row r="126" spans="1:19" hidden="1" x14ac:dyDescent="0.3">
      <c r="A126" s="29"/>
      <c r="B126" s="18"/>
      <c r="C126" s="19"/>
      <c r="D126" s="19"/>
      <c r="E126" s="20">
        <f t="shared" si="9"/>
        <v>0</v>
      </c>
      <c r="F126" s="20">
        <f t="shared" si="15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20"/>
        <v>#DIV/0!</v>
      </c>
      <c r="P126" s="26" t="e">
        <f t="shared" si="21"/>
        <v>#DIV/0!</v>
      </c>
      <c r="Q126" s="27" t="e">
        <f t="shared" si="22"/>
        <v>#DIV/0!</v>
      </c>
      <c r="R126" s="27" t="e">
        <f t="shared" si="23"/>
        <v>#DIV/0!</v>
      </c>
      <c r="S126" s="28"/>
    </row>
    <row r="127" spans="1:19" hidden="1" x14ac:dyDescent="0.3">
      <c r="A127" s="29"/>
      <c r="B127" s="18"/>
      <c r="C127" s="19"/>
      <c r="D127" s="19"/>
      <c r="E127" s="20">
        <f t="shared" si="9"/>
        <v>0</v>
      </c>
      <c r="F127" s="20">
        <f t="shared" si="15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20"/>
        <v>#DIV/0!</v>
      </c>
      <c r="P127" s="26" t="e">
        <f t="shared" si="21"/>
        <v>#DIV/0!</v>
      </c>
      <c r="Q127" s="27" t="e">
        <f t="shared" si="22"/>
        <v>#DIV/0!</v>
      </c>
      <c r="R127" s="27" t="e">
        <f t="shared" si="23"/>
        <v>#DIV/0!</v>
      </c>
      <c r="S127" s="28"/>
    </row>
    <row r="128" spans="1:19" hidden="1" x14ac:dyDescent="0.3">
      <c r="A128" s="29"/>
      <c r="B128" s="18"/>
      <c r="C128" s="19"/>
      <c r="D128" s="19"/>
      <c r="E128" s="20">
        <f t="shared" si="9"/>
        <v>0</v>
      </c>
      <c r="F128" s="20">
        <f t="shared" si="15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20"/>
        <v>#DIV/0!</v>
      </c>
      <c r="P128" s="26" t="e">
        <f t="shared" si="21"/>
        <v>#DIV/0!</v>
      </c>
      <c r="Q128" s="27" t="e">
        <f t="shared" si="22"/>
        <v>#DIV/0!</v>
      </c>
      <c r="R128" s="27" t="e">
        <f t="shared" si="23"/>
        <v>#DIV/0!</v>
      </c>
      <c r="S128" s="28"/>
    </row>
    <row r="129" spans="1:19" hidden="1" x14ac:dyDescent="0.3">
      <c r="A129" s="29"/>
      <c r="B129" s="18"/>
      <c r="C129" s="19"/>
      <c r="D129" s="19"/>
      <c r="E129" s="20">
        <f t="shared" si="9"/>
        <v>0</v>
      </c>
      <c r="F129" s="20">
        <f t="shared" si="15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20"/>
        <v>#DIV/0!</v>
      </c>
      <c r="P129" s="26" t="e">
        <f t="shared" si="21"/>
        <v>#DIV/0!</v>
      </c>
      <c r="Q129" s="27" t="e">
        <f t="shared" si="22"/>
        <v>#DIV/0!</v>
      </c>
      <c r="R129" s="27" t="e">
        <f t="shared" si="23"/>
        <v>#DIV/0!</v>
      </c>
      <c r="S129" s="28"/>
    </row>
    <row r="130" spans="1:19" hidden="1" x14ac:dyDescent="0.3">
      <c r="A130" s="29"/>
      <c r="B130" s="18"/>
      <c r="C130" s="19"/>
      <c r="D130" s="19"/>
      <c r="E130" s="20">
        <f t="shared" si="9"/>
        <v>0</v>
      </c>
      <c r="F130" s="20">
        <f t="shared" si="15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20"/>
        <v>#DIV/0!</v>
      </c>
      <c r="P130" s="26" t="e">
        <f t="shared" si="21"/>
        <v>#DIV/0!</v>
      </c>
      <c r="Q130" s="27" t="e">
        <f t="shared" si="22"/>
        <v>#DIV/0!</v>
      </c>
      <c r="R130" s="27" t="e">
        <f t="shared" si="23"/>
        <v>#DIV/0!</v>
      </c>
      <c r="S130" s="28"/>
    </row>
    <row r="131" spans="1:19" hidden="1" x14ac:dyDescent="0.3">
      <c r="A131" s="29"/>
      <c r="B131" s="18"/>
      <c r="C131" s="19"/>
      <c r="D131" s="19"/>
      <c r="E131" s="20">
        <f t="shared" si="9"/>
        <v>0</v>
      </c>
      <c r="F131" s="20">
        <f t="shared" si="15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20"/>
        <v>#DIV/0!</v>
      </c>
      <c r="P131" s="26" t="e">
        <f t="shared" si="21"/>
        <v>#DIV/0!</v>
      </c>
      <c r="Q131" s="27" t="e">
        <f t="shared" si="22"/>
        <v>#DIV/0!</v>
      </c>
      <c r="R131" s="27" t="e">
        <f t="shared" si="23"/>
        <v>#DIV/0!</v>
      </c>
      <c r="S131" s="28"/>
    </row>
    <row r="132" spans="1:19" hidden="1" x14ac:dyDescent="0.3">
      <c r="A132" s="29"/>
      <c r="B132" s="18"/>
      <c r="C132" s="19"/>
      <c r="D132" s="19"/>
      <c r="E132" s="20">
        <f t="shared" si="9"/>
        <v>0</v>
      </c>
      <c r="F132" s="20">
        <f t="shared" si="15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20"/>
        <v>#DIV/0!</v>
      </c>
      <c r="P132" s="26" t="e">
        <f t="shared" si="21"/>
        <v>#DIV/0!</v>
      </c>
      <c r="Q132" s="27" t="e">
        <f t="shared" si="22"/>
        <v>#DIV/0!</v>
      </c>
      <c r="R132" s="27" t="e">
        <f t="shared" si="23"/>
        <v>#DIV/0!</v>
      </c>
      <c r="S132" s="28"/>
    </row>
    <row r="133" spans="1:19" hidden="1" x14ac:dyDescent="0.3">
      <c r="A133" s="29"/>
      <c r="B133" s="18"/>
      <c r="C133" s="19"/>
      <c r="D133" s="19"/>
      <c r="E133" s="20">
        <f t="shared" si="9"/>
        <v>0</v>
      </c>
      <c r="F133" s="20">
        <f t="shared" si="15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20"/>
        <v>#DIV/0!</v>
      </c>
      <c r="P133" s="26" t="e">
        <f t="shared" si="21"/>
        <v>#DIV/0!</v>
      </c>
      <c r="Q133" s="27" t="e">
        <f t="shared" si="22"/>
        <v>#DIV/0!</v>
      </c>
      <c r="R133" s="27" t="e">
        <f t="shared" si="23"/>
        <v>#DIV/0!</v>
      </c>
      <c r="S133" s="28"/>
    </row>
    <row r="134" spans="1:19" hidden="1" x14ac:dyDescent="0.3">
      <c r="A134" s="29"/>
      <c r="B134" s="18"/>
      <c r="C134" s="19"/>
      <c r="D134" s="19"/>
      <c r="E134" s="20">
        <f t="shared" si="9"/>
        <v>0</v>
      </c>
      <c r="F134" s="20">
        <f t="shared" si="15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20"/>
        <v>#DIV/0!</v>
      </c>
      <c r="P134" s="26" t="e">
        <f t="shared" si="21"/>
        <v>#DIV/0!</v>
      </c>
      <c r="Q134" s="27" t="e">
        <f t="shared" si="22"/>
        <v>#DIV/0!</v>
      </c>
      <c r="R134" s="27" t="e">
        <f t="shared" si="23"/>
        <v>#DIV/0!</v>
      </c>
      <c r="S134" s="28"/>
    </row>
    <row r="135" spans="1:19" hidden="1" x14ac:dyDescent="0.3">
      <c r="A135" s="29"/>
      <c r="B135" s="18"/>
      <c r="C135" s="19"/>
      <c r="D135" s="19"/>
      <c r="E135" s="20">
        <f t="shared" si="9"/>
        <v>0</v>
      </c>
      <c r="F135" s="20">
        <f t="shared" si="15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20"/>
        <v>#DIV/0!</v>
      </c>
      <c r="P135" s="26" t="e">
        <f t="shared" si="21"/>
        <v>#DIV/0!</v>
      </c>
      <c r="Q135" s="27" t="e">
        <f t="shared" si="22"/>
        <v>#DIV/0!</v>
      </c>
      <c r="R135" s="27" t="e">
        <f t="shared" si="23"/>
        <v>#DIV/0!</v>
      </c>
      <c r="S135" s="28"/>
    </row>
    <row r="136" spans="1:19" hidden="1" x14ac:dyDescent="0.3">
      <c r="A136" s="29"/>
      <c r="B136" s="18"/>
      <c r="C136" s="19"/>
      <c r="D136" s="19"/>
      <c r="E136" s="20">
        <f t="shared" si="9"/>
        <v>0</v>
      </c>
      <c r="F136" s="20">
        <f t="shared" si="15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20"/>
        <v>#DIV/0!</v>
      </c>
      <c r="P136" s="26" t="e">
        <f t="shared" si="21"/>
        <v>#DIV/0!</v>
      </c>
      <c r="Q136" s="27" t="e">
        <f t="shared" si="22"/>
        <v>#DIV/0!</v>
      </c>
      <c r="R136" s="27" t="e">
        <f t="shared" si="23"/>
        <v>#DIV/0!</v>
      </c>
      <c r="S136" s="28"/>
    </row>
    <row r="137" spans="1:19" ht="17.25" hidden="1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20"/>
        <v>#DIV/0!</v>
      </c>
      <c r="P137" s="26" t="e">
        <f t="shared" si="21"/>
        <v>#DIV/0!</v>
      </c>
      <c r="Q137" s="27" t="e">
        <f t="shared" si="22"/>
        <v>#DIV/0!</v>
      </c>
      <c r="R137" s="27" t="e">
        <f t="shared" si="23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4">SUM(C8:C137)</f>
        <v>168</v>
      </c>
      <c r="D138" s="209">
        <f t="shared" si="24"/>
        <v>326</v>
      </c>
      <c r="E138" s="209">
        <f t="shared" si="24"/>
        <v>1436</v>
      </c>
      <c r="F138" s="209">
        <f t="shared" si="24"/>
        <v>19560</v>
      </c>
      <c r="G138" s="209">
        <f t="shared" si="24"/>
        <v>4575</v>
      </c>
      <c r="H138" s="209">
        <f t="shared" si="24"/>
        <v>14985</v>
      </c>
      <c r="I138" s="198">
        <f>H7/D138</f>
        <v>0.76610429447852757</v>
      </c>
      <c r="J138" s="198">
        <f>K138/L138</f>
        <v>0.92808849876650779</v>
      </c>
      <c r="K138" s="187">
        <f>SUM(K8:K137)</f>
        <v>890474</v>
      </c>
      <c r="L138" s="187">
        <f>SUM(L8:L137)</f>
        <v>959471</v>
      </c>
      <c r="M138" s="187">
        <f>SUM(M8:M137)</f>
        <v>979471</v>
      </c>
      <c r="N138" s="200">
        <f>SUMIF(B8:B137,A138,N8:N137)</f>
        <v>799804.0199999999</v>
      </c>
      <c r="O138" s="202">
        <f t="shared" si="20"/>
        <v>556.96658774373248</v>
      </c>
      <c r="P138" s="187">
        <f t="shared" si="21"/>
        <v>124.02144846796656</v>
      </c>
      <c r="Q138" s="189">
        <f t="shared" si="22"/>
        <v>2.7315153374233128</v>
      </c>
      <c r="R138" s="191">
        <f t="shared" si="23"/>
        <v>2453.3865644171774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1777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C278</f>
        <v>180</v>
      </c>
      <c r="D146" s="9">
        <f>D278</f>
        <v>326</v>
      </c>
      <c r="E146" s="9">
        <f>E278</f>
        <v>1550</v>
      </c>
      <c r="F146" s="9">
        <f>F278</f>
        <v>19560</v>
      </c>
      <c r="G146" s="10">
        <f>G278/60</f>
        <v>48</v>
      </c>
      <c r="H146" s="10">
        <f>H278/60</f>
        <v>278</v>
      </c>
      <c r="I146" s="11">
        <f>H146/D278</f>
        <v>0.85276073619631898</v>
      </c>
      <c r="J146" s="11">
        <f t="shared" ref="J146:R146" si="25">J278</f>
        <v>0.91864039052612545</v>
      </c>
      <c r="K146" s="12">
        <f t="shared" si="25"/>
        <v>381075</v>
      </c>
      <c r="L146" s="12">
        <f t="shared" si="25"/>
        <v>414825</v>
      </c>
      <c r="M146" s="12">
        <f t="shared" si="25"/>
        <v>501517</v>
      </c>
      <c r="N146" s="12">
        <f t="shared" si="25"/>
        <v>1101176.56</v>
      </c>
      <c r="O146" s="13">
        <f t="shared" si="25"/>
        <v>710.43649032258065</v>
      </c>
      <c r="P146" s="14">
        <f t="shared" si="25"/>
        <v>49.170967741935485</v>
      </c>
      <c r="Q146" s="15">
        <f t="shared" si="25"/>
        <v>1.168941717791411</v>
      </c>
      <c r="R146" s="16">
        <f t="shared" si="25"/>
        <v>3377.8422085889574</v>
      </c>
      <c r="S146" s="17" t="s">
        <v>22</v>
      </c>
    </row>
    <row r="147" spans="1:19" ht="16.5" customHeight="1" x14ac:dyDescent="0.3">
      <c r="A147" s="132">
        <v>1</v>
      </c>
      <c r="B147" s="18" t="s">
        <v>1780</v>
      </c>
      <c r="C147" s="19"/>
      <c r="D147" s="19"/>
      <c r="E147" s="20">
        <f t="shared" ref="E147:E212" si="26">C147*D147</f>
        <v>0</v>
      </c>
      <c r="F147" s="20">
        <f t="shared" ref="F147:F212" si="27">SUM(G147:H147)</f>
        <v>0</v>
      </c>
      <c r="G147" s="19"/>
      <c r="H147" s="19"/>
      <c r="I147" s="21"/>
      <c r="J147" s="21"/>
      <c r="K147" s="22"/>
      <c r="L147" s="23"/>
      <c r="M147" s="23"/>
      <c r="N147" s="24">
        <v>35253.199999999997</v>
      </c>
      <c r="O147" s="25" t="e">
        <f t="shared" ref="O147:O212" si="28">N147/E147</f>
        <v>#DIV/0!</v>
      </c>
      <c r="P147" s="26" t="e">
        <f t="shared" ref="P147:P212" si="29">((K147*200000)/E147)/1000000</f>
        <v>#DIV/0!</v>
      </c>
      <c r="Q147" s="27" t="e">
        <f t="shared" ref="Q147:Q212" si="30">(K147/D147)/1000</f>
        <v>#DIV/0!</v>
      </c>
      <c r="R147" s="27" t="e">
        <f t="shared" ref="R147:R212" si="31">N147/D147</f>
        <v>#DIV/0!</v>
      </c>
      <c r="S147" s="28"/>
    </row>
    <row r="148" spans="1:19" ht="16.5" customHeight="1" x14ac:dyDescent="0.3">
      <c r="A148" s="132"/>
      <c r="B148" s="18" t="s">
        <v>1779</v>
      </c>
      <c r="C148" s="19">
        <v>5</v>
      </c>
      <c r="D148" s="19">
        <v>8</v>
      </c>
      <c r="E148" s="20">
        <f t="shared" si="26"/>
        <v>40</v>
      </c>
      <c r="F148" s="20">
        <f t="shared" ref="F148" si="32">SUM(G148:H148)</f>
        <v>480</v>
      </c>
      <c r="G148" s="19">
        <v>30</v>
      </c>
      <c r="H148" s="19">
        <v>450</v>
      </c>
      <c r="I148" s="21">
        <v>0.9375</v>
      </c>
      <c r="J148" s="21">
        <v>0.92679999999999996</v>
      </c>
      <c r="K148" s="22">
        <v>10328</v>
      </c>
      <c r="L148" s="23">
        <v>11144</v>
      </c>
      <c r="M148" s="23">
        <v>59076</v>
      </c>
      <c r="N148" s="24">
        <f>SUM(N147)</f>
        <v>35253.199999999997</v>
      </c>
      <c r="O148" s="25">
        <f t="shared" si="28"/>
        <v>881.32999999999993</v>
      </c>
      <c r="P148" s="26">
        <f t="shared" si="29"/>
        <v>51.64</v>
      </c>
      <c r="Q148" s="27">
        <f t="shared" si="30"/>
        <v>1.2909999999999999</v>
      </c>
      <c r="R148" s="27">
        <f t="shared" si="31"/>
        <v>4406.6499999999996</v>
      </c>
      <c r="S148" s="28"/>
    </row>
    <row r="149" spans="1:19" x14ac:dyDescent="0.3">
      <c r="A149" s="29" t="s">
        <v>1781</v>
      </c>
      <c r="B149" s="18" t="s">
        <v>1783</v>
      </c>
      <c r="C149" s="19"/>
      <c r="D149" s="19"/>
      <c r="E149" s="20">
        <f t="shared" si="26"/>
        <v>0</v>
      </c>
      <c r="F149" s="20">
        <f t="shared" si="27"/>
        <v>0</v>
      </c>
      <c r="G149" s="19"/>
      <c r="H149" s="19"/>
      <c r="I149" s="21"/>
      <c r="J149" s="21"/>
      <c r="K149" s="22"/>
      <c r="L149" s="23"/>
      <c r="M149" s="23"/>
      <c r="N149" s="24">
        <v>32271</v>
      </c>
      <c r="O149" s="25" t="e">
        <f t="shared" si="28"/>
        <v>#DIV/0!</v>
      </c>
      <c r="P149" s="26" t="e">
        <f t="shared" si="29"/>
        <v>#DIV/0!</v>
      </c>
      <c r="Q149" s="27" t="e">
        <f t="shared" si="30"/>
        <v>#DIV/0!</v>
      </c>
      <c r="R149" s="27" t="e">
        <f t="shared" si="31"/>
        <v>#DIV/0!</v>
      </c>
      <c r="S149" s="28"/>
    </row>
    <row r="150" spans="1:19" x14ac:dyDescent="0.3">
      <c r="A150" s="29"/>
      <c r="B150" s="18" t="s">
        <v>1784</v>
      </c>
      <c r="C150" s="19"/>
      <c r="D150" s="19"/>
      <c r="E150" s="20">
        <f t="shared" si="26"/>
        <v>0</v>
      </c>
      <c r="F150" s="20">
        <f t="shared" si="27"/>
        <v>0</v>
      </c>
      <c r="G150" s="19"/>
      <c r="H150" s="19"/>
      <c r="I150" s="21"/>
      <c r="J150" s="21"/>
      <c r="K150" s="22"/>
      <c r="L150" s="23"/>
      <c r="M150" s="23"/>
      <c r="N150" s="24">
        <v>1136</v>
      </c>
      <c r="O150" s="25" t="e">
        <f t="shared" si="28"/>
        <v>#DIV/0!</v>
      </c>
      <c r="P150" s="26" t="e">
        <f t="shared" si="29"/>
        <v>#DIV/0!</v>
      </c>
      <c r="Q150" s="27" t="e">
        <f t="shared" si="30"/>
        <v>#DIV/0!</v>
      </c>
      <c r="R150" s="27" t="e">
        <f t="shared" si="31"/>
        <v>#DIV/0!</v>
      </c>
      <c r="S150" s="28"/>
    </row>
    <row r="151" spans="1:19" x14ac:dyDescent="0.3">
      <c r="A151" s="29"/>
      <c r="B151" s="18" t="s">
        <v>1779</v>
      </c>
      <c r="C151" s="19">
        <v>5</v>
      </c>
      <c r="D151" s="19">
        <v>10</v>
      </c>
      <c r="E151" s="20">
        <f t="shared" si="26"/>
        <v>50</v>
      </c>
      <c r="F151" s="20">
        <f t="shared" si="27"/>
        <v>600</v>
      </c>
      <c r="G151" s="19">
        <v>160</v>
      </c>
      <c r="H151" s="19">
        <v>440</v>
      </c>
      <c r="I151" s="21">
        <v>0.73329999999999995</v>
      </c>
      <c r="J151" s="21">
        <v>0.91579999999999995</v>
      </c>
      <c r="K151" s="22">
        <v>9650</v>
      </c>
      <c r="L151" s="23">
        <v>10537</v>
      </c>
      <c r="M151" s="23">
        <v>78637</v>
      </c>
      <c r="N151" s="24">
        <f>SUM(N149:N150)</f>
        <v>33407</v>
      </c>
      <c r="O151" s="25">
        <f t="shared" si="28"/>
        <v>668.14</v>
      </c>
      <c r="P151" s="26">
        <f t="shared" si="29"/>
        <v>38.6</v>
      </c>
      <c r="Q151" s="27">
        <f t="shared" si="30"/>
        <v>0.96499999999999997</v>
      </c>
      <c r="R151" s="27">
        <f t="shared" si="31"/>
        <v>3340.7</v>
      </c>
      <c r="S151" s="28"/>
    </row>
    <row r="152" spans="1:19" x14ac:dyDescent="0.3">
      <c r="A152" s="29">
        <v>4</v>
      </c>
      <c r="B152" s="18" t="s">
        <v>1784</v>
      </c>
      <c r="C152" s="19"/>
      <c r="D152" s="19"/>
      <c r="E152" s="20">
        <f t="shared" si="26"/>
        <v>0</v>
      </c>
      <c r="F152" s="20">
        <f t="shared" si="27"/>
        <v>0</v>
      </c>
      <c r="G152" s="19"/>
      <c r="H152" s="19"/>
      <c r="I152" s="21"/>
      <c r="J152" s="21"/>
      <c r="K152" s="22"/>
      <c r="L152" s="23"/>
      <c r="M152" s="23"/>
      <c r="N152" s="24">
        <v>25508</v>
      </c>
      <c r="O152" s="25" t="e">
        <f t="shared" si="28"/>
        <v>#DIV/0!</v>
      </c>
      <c r="P152" s="26" t="e">
        <f t="shared" si="29"/>
        <v>#DIV/0!</v>
      </c>
      <c r="Q152" s="27" t="e">
        <f t="shared" si="30"/>
        <v>#DIV/0!</v>
      </c>
      <c r="R152" s="27" t="e">
        <f t="shared" si="31"/>
        <v>#DIV/0!</v>
      </c>
      <c r="S152" s="28"/>
    </row>
    <row r="153" spans="1:19" x14ac:dyDescent="0.3">
      <c r="A153" s="29"/>
      <c r="B153" s="18" t="s">
        <v>1779</v>
      </c>
      <c r="C153" s="19">
        <v>5</v>
      </c>
      <c r="D153" s="19">
        <v>8</v>
      </c>
      <c r="E153" s="20">
        <f t="shared" si="26"/>
        <v>40</v>
      </c>
      <c r="F153" s="20">
        <f t="shared" si="27"/>
        <v>480</v>
      </c>
      <c r="G153" s="19">
        <v>30</v>
      </c>
      <c r="H153" s="19">
        <v>450</v>
      </c>
      <c r="I153" s="21">
        <v>0.9375</v>
      </c>
      <c r="J153" s="21">
        <v>0.80349999999999999</v>
      </c>
      <c r="K153" s="22">
        <v>4403</v>
      </c>
      <c r="L153" s="23">
        <v>5480</v>
      </c>
      <c r="M153" s="23">
        <v>33216</v>
      </c>
      <c r="N153" s="24">
        <f>SUM(N152)</f>
        <v>25508</v>
      </c>
      <c r="O153" s="25">
        <f t="shared" si="28"/>
        <v>637.70000000000005</v>
      </c>
      <c r="P153" s="26">
        <f t="shared" si="29"/>
        <v>22.015000000000001</v>
      </c>
      <c r="Q153" s="27">
        <f t="shared" si="30"/>
        <v>0.55037499999999995</v>
      </c>
      <c r="R153" s="27">
        <f t="shared" si="31"/>
        <v>3188.5</v>
      </c>
      <c r="S153" s="28"/>
    </row>
    <row r="154" spans="1:19" x14ac:dyDescent="0.3">
      <c r="A154" s="29" t="s">
        <v>1789</v>
      </c>
      <c r="B154" s="18" t="s">
        <v>1790</v>
      </c>
      <c r="C154" s="19"/>
      <c r="D154" s="19"/>
      <c r="E154" s="20">
        <f t="shared" si="26"/>
        <v>0</v>
      </c>
      <c r="F154" s="20">
        <f t="shared" si="27"/>
        <v>0</v>
      </c>
      <c r="G154" s="19"/>
      <c r="H154" s="19"/>
      <c r="I154" s="21"/>
      <c r="J154" s="21"/>
      <c r="K154" s="22"/>
      <c r="L154" s="23"/>
      <c r="M154" s="23"/>
      <c r="N154" s="24">
        <v>29356</v>
      </c>
      <c r="O154" s="25" t="e">
        <f t="shared" si="28"/>
        <v>#DIV/0!</v>
      </c>
      <c r="P154" s="26" t="e">
        <f t="shared" si="29"/>
        <v>#DIV/0!</v>
      </c>
      <c r="Q154" s="27" t="e">
        <f t="shared" si="30"/>
        <v>#DIV/0!</v>
      </c>
      <c r="R154" s="27" t="e">
        <f t="shared" si="31"/>
        <v>#DIV/0!</v>
      </c>
      <c r="S154" s="28"/>
    </row>
    <row r="155" spans="1:19" x14ac:dyDescent="0.3">
      <c r="A155" s="29"/>
      <c r="B155" s="18" t="s">
        <v>1791</v>
      </c>
      <c r="C155" s="19"/>
      <c r="D155" s="19"/>
      <c r="E155" s="20">
        <f t="shared" si="26"/>
        <v>0</v>
      </c>
      <c r="F155" s="20">
        <f t="shared" si="27"/>
        <v>0</v>
      </c>
      <c r="G155" s="19"/>
      <c r="H155" s="19"/>
      <c r="I155" s="21"/>
      <c r="J155" s="21"/>
      <c r="K155" s="22"/>
      <c r="L155" s="23"/>
      <c r="M155" s="23"/>
      <c r="N155" s="24">
        <v>8679.7000000000007</v>
      </c>
      <c r="O155" s="25" t="e">
        <f t="shared" si="28"/>
        <v>#DIV/0!</v>
      </c>
      <c r="P155" s="26" t="e">
        <f t="shared" si="29"/>
        <v>#DIV/0!</v>
      </c>
      <c r="Q155" s="27" t="e">
        <f t="shared" si="30"/>
        <v>#DIV/0!</v>
      </c>
      <c r="R155" s="27" t="e">
        <f t="shared" si="31"/>
        <v>#DIV/0!</v>
      </c>
      <c r="S155" s="28"/>
    </row>
    <row r="156" spans="1:19" x14ac:dyDescent="0.3">
      <c r="A156" s="29"/>
      <c r="B156" s="18" t="s">
        <v>1779</v>
      </c>
      <c r="C156" s="19">
        <v>5</v>
      </c>
      <c r="D156" s="19">
        <v>10</v>
      </c>
      <c r="E156" s="20">
        <f t="shared" si="26"/>
        <v>50</v>
      </c>
      <c r="F156" s="20">
        <f t="shared" si="27"/>
        <v>600</v>
      </c>
      <c r="G156" s="19">
        <v>50</v>
      </c>
      <c r="H156" s="19">
        <v>550</v>
      </c>
      <c r="I156" s="21">
        <v>0.91669999999999996</v>
      </c>
      <c r="J156" s="21">
        <v>0.96609999999999996</v>
      </c>
      <c r="K156" s="22">
        <v>6566</v>
      </c>
      <c r="L156" s="23">
        <v>6796</v>
      </c>
      <c r="M156" s="23">
        <v>0</v>
      </c>
      <c r="N156" s="24">
        <f>SUM(N154:N155)</f>
        <v>38035.699999999997</v>
      </c>
      <c r="O156" s="25">
        <f t="shared" si="28"/>
        <v>760.71399999999994</v>
      </c>
      <c r="P156" s="26">
        <f t="shared" si="29"/>
        <v>26.263999999999999</v>
      </c>
      <c r="Q156" s="27">
        <f t="shared" si="30"/>
        <v>0.65660000000000007</v>
      </c>
      <c r="R156" s="27">
        <f t="shared" si="31"/>
        <v>3803.5699999999997</v>
      </c>
      <c r="S156" s="28"/>
    </row>
    <row r="157" spans="1:19" x14ac:dyDescent="0.3">
      <c r="A157" s="29">
        <v>5</v>
      </c>
      <c r="B157" s="18" t="s">
        <v>1794</v>
      </c>
      <c r="C157" s="19"/>
      <c r="D157" s="19"/>
      <c r="E157" s="20">
        <f t="shared" si="26"/>
        <v>0</v>
      </c>
      <c r="F157" s="20">
        <f t="shared" si="27"/>
        <v>0</v>
      </c>
      <c r="G157" s="19"/>
      <c r="H157" s="19"/>
      <c r="I157" s="21"/>
      <c r="J157" s="21"/>
      <c r="K157" s="22"/>
      <c r="L157" s="23"/>
      <c r="M157" s="23"/>
      <c r="N157" s="24">
        <v>31139.5</v>
      </c>
      <c r="O157" s="25" t="e">
        <f t="shared" si="28"/>
        <v>#DIV/0!</v>
      </c>
      <c r="P157" s="26" t="e">
        <f t="shared" si="29"/>
        <v>#DIV/0!</v>
      </c>
      <c r="Q157" s="27" t="e">
        <f t="shared" si="30"/>
        <v>#DIV/0!</v>
      </c>
      <c r="R157" s="27" t="e">
        <f t="shared" si="31"/>
        <v>#DIV/0!</v>
      </c>
      <c r="S157" s="28"/>
    </row>
    <row r="158" spans="1:19" x14ac:dyDescent="0.3">
      <c r="A158" s="29"/>
      <c r="B158" s="18" t="s">
        <v>1795</v>
      </c>
      <c r="C158" s="19">
        <v>5</v>
      </c>
      <c r="D158" s="19">
        <v>8</v>
      </c>
      <c r="E158" s="20">
        <f t="shared" si="26"/>
        <v>40</v>
      </c>
      <c r="F158" s="20">
        <f t="shared" si="27"/>
        <v>480</v>
      </c>
      <c r="G158" s="19">
        <v>30</v>
      </c>
      <c r="H158" s="19">
        <v>450</v>
      </c>
      <c r="I158" s="21">
        <v>0.9375</v>
      </c>
      <c r="J158" s="21">
        <v>0.97240000000000004</v>
      </c>
      <c r="K158" s="22">
        <v>5375</v>
      </c>
      <c r="L158" s="23">
        <v>5528</v>
      </c>
      <c r="M158" s="23">
        <v>24501</v>
      </c>
      <c r="N158" s="24">
        <f>SUM(N157)</f>
        <v>31139.5</v>
      </c>
      <c r="O158" s="25">
        <f t="shared" si="28"/>
        <v>778.48749999999995</v>
      </c>
      <c r="P158" s="26">
        <f t="shared" si="29"/>
        <v>26.875</v>
      </c>
      <c r="Q158" s="27">
        <f t="shared" si="30"/>
        <v>0.671875</v>
      </c>
      <c r="R158" s="27">
        <f t="shared" si="31"/>
        <v>3892.4375</v>
      </c>
      <c r="S158" s="28"/>
    </row>
    <row r="159" spans="1:19" x14ac:dyDescent="0.3">
      <c r="A159" s="29" t="s">
        <v>1801</v>
      </c>
      <c r="B159" s="18" t="s">
        <v>1802</v>
      </c>
      <c r="C159" s="19"/>
      <c r="D159" s="19"/>
      <c r="E159" s="20">
        <f t="shared" si="26"/>
        <v>0</v>
      </c>
      <c r="F159" s="20">
        <f t="shared" si="27"/>
        <v>0</v>
      </c>
      <c r="G159" s="19"/>
      <c r="H159" s="19"/>
      <c r="I159" s="21"/>
      <c r="J159" s="21"/>
      <c r="K159" s="22"/>
      <c r="L159" s="23"/>
      <c r="M159" s="23"/>
      <c r="N159" s="24">
        <v>19667.7</v>
      </c>
      <c r="O159" s="25" t="e">
        <f t="shared" si="28"/>
        <v>#DIV/0!</v>
      </c>
      <c r="P159" s="26" t="e">
        <f t="shared" si="29"/>
        <v>#DIV/0!</v>
      </c>
      <c r="Q159" s="27" t="e">
        <f t="shared" si="30"/>
        <v>#DIV/0!</v>
      </c>
      <c r="R159" s="27" t="e">
        <f t="shared" si="31"/>
        <v>#DIV/0!</v>
      </c>
      <c r="S159" s="28"/>
    </row>
    <row r="160" spans="1:19" x14ac:dyDescent="0.3">
      <c r="A160" s="29"/>
      <c r="B160" s="18" t="s">
        <v>1803</v>
      </c>
      <c r="C160" s="19"/>
      <c r="D160" s="19"/>
      <c r="E160" s="20">
        <f t="shared" si="26"/>
        <v>0</v>
      </c>
      <c r="F160" s="20">
        <f t="shared" si="27"/>
        <v>0</v>
      </c>
      <c r="G160" s="19"/>
      <c r="H160" s="19"/>
      <c r="I160" s="21"/>
      <c r="J160" s="21"/>
      <c r="K160" s="22"/>
      <c r="L160" s="23"/>
      <c r="M160" s="23"/>
      <c r="N160" s="24">
        <v>13746</v>
      </c>
      <c r="O160" s="25" t="e">
        <f t="shared" si="28"/>
        <v>#DIV/0!</v>
      </c>
      <c r="P160" s="26" t="e">
        <f t="shared" si="29"/>
        <v>#DIV/0!</v>
      </c>
      <c r="Q160" s="27" t="e">
        <f t="shared" si="30"/>
        <v>#DIV/0!</v>
      </c>
      <c r="R160" s="27" t="e">
        <f t="shared" si="31"/>
        <v>#DIV/0!</v>
      </c>
      <c r="S160" s="28"/>
    </row>
    <row r="161" spans="1:19" ht="16.5" customHeight="1" x14ac:dyDescent="0.3">
      <c r="A161" s="29"/>
      <c r="B161" s="18" t="s">
        <v>1779</v>
      </c>
      <c r="C161" s="19">
        <v>5</v>
      </c>
      <c r="D161" s="19">
        <v>10</v>
      </c>
      <c r="E161" s="20">
        <f t="shared" si="26"/>
        <v>50</v>
      </c>
      <c r="F161" s="20">
        <f t="shared" si="27"/>
        <v>600</v>
      </c>
      <c r="G161" s="19">
        <v>130</v>
      </c>
      <c r="H161" s="19">
        <v>470</v>
      </c>
      <c r="I161" s="21">
        <v>0.7833</v>
      </c>
      <c r="J161" s="21">
        <v>0.9254</v>
      </c>
      <c r="K161" s="22">
        <v>7720</v>
      </c>
      <c r="L161" s="23">
        <v>8343</v>
      </c>
      <c r="M161" s="23">
        <v>0</v>
      </c>
      <c r="N161" s="24">
        <f>SUM(N159:N160)</f>
        <v>33413.699999999997</v>
      </c>
      <c r="O161" s="25">
        <f t="shared" si="28"/>
        <v>668.27399999999989</v>
      </c>
      <c r="P161" s="26">
        <f t="shared" si="29"/>
        <v>30.88</v>
      </c>
      <c r="Q161" s="27">
        <f t="shared" si="30"/>
        <v>0.77200000000000002</v>
      </c>
      <c r="R161" s="27">
        <f t="shared" si="31"/>
        <v>3341.37</v>
      </c>
      <c r="S161" s="28"/>
    </row>
    <row r="162" spans="1:19" x14ac:dyDescent="0.3">
      <c r="A162" s="29">
        <v>6</v>
      </c>
      <c r="B162" s="18" t="s">
        <v>1805</v>
      </c>
      <c r="C162" s="19"/>
      <c r="D162" s="19"/>
      <c r="E162" s="20">
        <f t="shared" si="26"/>
        <v>0</v>
      </c>
      <c r="F162" s="20">
        <f t="shared" si="27"/>
        <v>0</v>
      </c>
      <c r="G162" s="19"/>
      <c r="H162" s="19"/>
      <c r="I162" s="21"/>
      <c r="J162" s="21"/>
      <c r="K162" s="22"/>
      <c r="L162" s="23"/>
      <c r="M162" s="23"/>
      <c r="N162" s="24">
        <v>23954</v>
      </c>
      <c r="O162" s="25" t="e">
        <f t="shared" si="28"/>
        <v>#DIV/0!</v>
      </c>
      <c r="P162" s="26" t="e">
        <f t="shared" si="29"/>
        <v>#DIV/0!</v>
      </c>
      <c r="Q162" s="27" t="e">
        <f t="shared" si="30"/>
        <v>#DIV/0!</v>
      </c>
      <c r="R162" s="27" t="e">
        <f t="shared" si="31"/>
        <v>#DIV/0!</v>
      </c>
      <c r="S162" s="28"/>
    </row>
    <row r="163" spans="1:19" x14ac:dyDescent="0.3">
      <c r="A163" s="29"/>
      <c r="B163" s="18" t="s">
        <v>1806</v>
      </c>
      <c r="C163" s="19"/>
      <c r="D163" s="19"/>
      <c r="E163" s="20">
        <f t="shared" si="26"/>
        <v>0</v>
      </c>
      <c r="F163" s="20">
        <f t="shared" si="27"/>
        <v>0</v>
      </c>
      <c r="G163" s="19"/>
      <c r="H163" s="19"/>
      <c r="I163" s="21"/>
      <c r="J163" s="21"/>
      <c r="K163" s="22"/>
      <c r="L163" s="23"/>
      <c r="M163" s="23"/>
      <c r="N163" s="24">
        <v>11082.5</v>
      </c>
      <c r="O163" s="25" t="e">
        <f t="shared" si="28"/>
        <v>#DIV/0!</v>
      </c>
      <c r="P163" s="26" t="e">
        <f t="shared" si="29"/>
        <v>#DIV/0!</v>
      </c>
      <c r="Q163" s="27" t="e">
        <f t="shared" si="30"/>
        <v>#DIV/0!</v>
      </c>
      <c r="R163" s="27" t="e">
        <f t="shared" si="31"/>
        <v>#DIV/0!</v>
      </c>
      <c r="S163" s="28"/>
    </row>
    <row r="164" spans="1:19" x14ac:dyDescent="0.3">
      <c r="A164" s="29"/>
      <c r="B164" s="18" t="s">
        <v>1795</v>
      </c>
      <c r="C164" s="19">
        <v>5</v>
      </c>
      <c r="D164" s="19">
        <v>8</v>
      </c>
      <c r="E164" s="20">
        <f t="shared" si="26"/>
        <v>40</v>
      </c>
      <c r="F164" s="20">
        <f t="shared" si="27"/>
        <v>480</v>
      </c>
      <c r="G164" s="19">
        <v>30</v>
      </c>
      <c r="H164" s="19">
        <v>450</v>
      </c>
      <c r="I164" s="21">
        <v>0.9375</v>
      </c>
      <c r="J164" s="21">
        <v>0.92820000000000003</v>
      </c>
      <c r="K164" s="22">
        <v>11025</v>
      </c>
      <c r="L164" s="23">
        <v>11878</v>
      </c>
      <c r="M164" s="23">
        <v>19712</v>
      </c>
      <c r="N164" s="24">
        <f>SUM(N162:N163)</f>
        <v>35036.5</v>
      </c>
      <c r="O164" s="25">
        <f t="shared" si="28"/>
        <v>875.91250000000002</v>
      </c>
      <c r="P164" s="26">
        <f t="shared" si="29"/>
        <v>55.125</v>
      </c>
      <c r="Q164" s="27">
        <f t="shared" si="30"/>
        <v>1.378125</v>
      </c>
      <c r="R164" s="27">
        <f t="shared" si="31"/>
        <v>4379.5625</v>
      </c>
      <c r="S164" s="28"/>
    </row>
    <row r="165" spans="1:19" x14ac:dyDescent="0.3">
      <c r="A165" s="29" t="s">
        <v>1807</v>
      </c>
      <c r="B165" s="18" t="s">
        <v>1808</v>
      </c>
      <c r="C165" s="19"/>
      <c r="D165" s="19"/>
      <c r="E165" s="20">
        <f t="shared" si="26"/>
        <v>0</v>
      </c>
      <c r="F165" s="20">
        <f t="shared" si="27"/>
        <v>0</v>
      </c>
      <c r="G165" s="19"/>
      <c r="H165" s="19"/>
      <c r="I165" s="21"/>
      <c r="J165" s="21"/>
      <c r="K165" s="22"/>
      <c r="L165" s="23"/>
      <c r="M165" s="23"/>
      <c r="N165" s="24">
        <v>42707.5</v>
      </c>
      <c r="O165" s="25" t="e">
        <f t="shared" si="28"/>
        <v>#DIV/0!</v>
      </c>
      <c r="P165" s="26" t="e">
        <f t="shared" si="29"/>
        <v>#DIV/0!</v>
      </c>
      <c r="Q165" s="27" t="e">
        <f t="shared" si="30"/>
        <v>#DIV/0!</v>
      </c>
      <c r="R165" s="27" t="e">
        <f t="shared" si="31"/>
        <v>#DIV/0!</v>
      </c>
      <c r="S165" s="28"/>
    </row>
    <row r="166" spans="1:19" ht="16.5" customHeight="1" x14ac:dyDescent="0.3">
      <c r="A166" s="29"/>
      <c r="B166" s="18" t="s">
        <v>1779</v>
      </c>
      <c r="C166" s="19">
        <v>5</v>
      </c>
      <c r="D166" s="19">
        <v>10</v>
      </c>
      <c r="E166" s="20">
        <f t="shared" si="26"/>
        <v>50</v>
      </c>
      <c r="F166" s="20">
        <f t="shared" si="27"/>
        <v>600</v>
      </c>
      <c r="G166" s="19">
        <v>50</v>
      </c>
      <c r="H166" s="19">
        <v>550</v>
      </c>
      <c r="I166" s="21">
        <v>0.91669999999999996</v>
      </c>
      <c r="J166" s="21">
        <v>0.92969999999999997</v>
      </c>
      <c r="K166" s="22">
        <v>13438</v>
      </c>
      <c r="L166" s="23">
        <v>14455</v>
      </c>
      <c r="M166" s="23">
        <v>0</v>
      </c>
      <c r="N166" s="24">
        <f>SUM(N165)</f>
        <v>42707.5</v>
      </c>
      <c r="O166" s="25">
        <f t="shared" si="28"/>
        <v>854.15</v>
      </c>
      <c r="P166" s="26">
        <f t="shared" si="29"/>
        <v>53.752000000000002</v>
      </c>
      <c r="Q166" s="27">
        <f t="shared" si="30"/>
        <v>1.3437999999999999</v>
      </c>
      <c r="R166" s="27">
        <f t="shared" si="31"/>
        <v>4270.75</v>
      </c>
      <c r="S166" s="28"/>
    </row>
    <row r="167" spans="1:19" x14ac:dyDescent="0.3">
      <c r="A167" s="29">
        <v>7</v>
      </c>
      <c r="B167" s="18" t="s">
        <v>1813</v>
      </c>
      <c r="C167" s="19"/>
      <c r="D167" s="19"/>
      <c r="E167" s="20">
        <f t="shared" si="26"/>
        <v>0</v>
      </c>
      <c r="F167" s="20">
        <f t="shared" si="27"/>
        <v>0</v>
      </c>
      <c r="G167" s="19"/>
      <c r="H167" s="19"/>
      <c r="I167" s="21"/>
      <c r="J167" s="21"/>
      <c r="K167" s="22"/>
      <c r="L167" s="23"/>
      <c r="M167" s="23"/>
      <c r="N167" s="24">
        <v>16846.5</v>
      </c>
      <c r="O167" s="25" t="e">
        <f t="shared" si="28"/>
        <v>#DIV/0!</v>
      </c>
      <c r="P167" s="26" t="e">
        <f t="shared" si="29"/>
        <v>#DIV/0!</v>
      </c>
      <c r="Q167" s="27" t="e">
        <f t="shared" si="30"/>
        <v>#DIV/0!</v>
      </c>
      <c r="R167" s="27" t="e">
        <f t="shared" si="31"/>
        <v>#DIV/0!</v>
      </c>
      <c r="S167" s="28"/>
    </row>
    <row r="168" spans="1:19" x14ac:dyDescent="0.3">
      <c r="A168" s="29"/>
      <c r="B168" s="18" t="s">
        <v>1814</v>
      </c>
      <c r="C168" s="19"/>
      <c r="D168" s="19"/>
      <c r="E168" s="20">
        <f t="shared" si="26"/>
        <v>0</v>
      </c>
      <c r="F168" s="20">
        <f t="shared" si="27"/>
        <v>0</v>
      </c>
      <c r="G168" s="19"/>
      <c r="H168" s="19"/>
      <c r="I168" s="21"/>
      <c r="J168" s="21"/>
      <c r="K168" s="22"/>
      <c r="L168" s="23"/>
      <c r="M168" s="23"/>
      <c r="N168" s="24">
        <v>10995.6</v>
      </c>
      <c r="O168" s="25" t="e">
        <f t="shared" si="28"/>
        <v>#DIV/0!</v>
      </c>
      <c r="P168" s="26" t="e">
        <f t="shared" si="29"/>
        <v>#DIV/0!</v>
      </c>
      <c r="Q168" s="27" t="e">
        <f t="shared" si="30"/>
        <v>#DIV/0!</v>
      </c>
      <c r="R168" s="27" t="e">
        <f t="shared" si="31"/>
        <v>#DIV/0!</v>
      </c>
      <c r="S168" s="28"/>
    </row>
    <row r="169" spans="1:19" x14ac:dyDescent="0.3">
      <c r="A169" s="29"/>
      <c r="B169" s="18" t="s">
        <v>1795</v>
      </c>
      <c r="C169" s="19">
        <v>5</v>
      </c>
      <c r="D169" s="19">
        <v>8</v>
      </c>
      <c r="E169" s="20">
        <f t="shared" si="26"/>
        <v>40</v>
      </c>
      <c r="F169" s="20">
        <f t="shared" si="27"/>
        <v>480</v>
      </c>
      <c r="G169" s="19">
        <v>50</v>
      </c>
      <c r="H169" s="19">
        <v>430</v>
      </c>
      <c r="I169" s="21">
        <v>0.89580000000000004</v>
      </c>
      <c r="J169" s="21">
        <v>0.92559999999999998</v>
      </c>
      <c r="K169" s="22">
        <v>10865</v>
      </c>
      <c r="L169" s="23">
        <v>11738</v>
      </c>
      <c r="M169" s="23">
        <v>17526</v>
      </c>
      <c r="N169" s="24">
        <f>SUM(N167:N168)</f>
        <v>27842.1</v>
      </c>
      <c r="O169" s="25">
        <f t="shared" si="28"/>
        <v>696.05250000000001</v>
      </c>
      <c r="P169" s="26">
        <f t="shared" si="29"/>
        <v>54.325000000000003</v>
      </c>
      <c r="Q169" s="27">
        <f t="shared" si="30"/>
        <v>1.358125</v>
      </c>
      <c r="R169" s="27">
        <f t="shared" si="31"/>
        <v>3480.2624999999998</v>
      </c>
      <c r="S169" s="28"/>
    </row>
    <row r="170" spans="1:19" x14ac:dyDescent="0.3">
      <c r="A170" s="29" t="s">
        <v>1817</v>
      </c>
      <c r="B170" s="18" t="s">
        <v>1818</v>
      </c>
      <c r="C170" s="19"/>
      <c r="D170" s="19"/>
      <c r="E170" s="20">
        <f t="shared" si="26"/>
        <v>0</v>
      </c>
      <c r="F170" s="20">
        <f t="shared" si="27"/>
        <v>0</v>
      </c>
      <c r="G170" s="19"/>
      <c r="H170" s="19"/>
      <c r="I170" s="21"/>
      <c r="J170" s="21"/>
      <c r="K170" s="22"/>
      <c r="L170" s="23"/>
      <c r="M170" s="23"/>
      <c r="N170" s="24">
        <v>11985.4</v>
      </c>
      <c r="O170" s="25" t="e">
        <f t="shared" si="28"/>
        <v>#DIV/0!</v>
      </c>
      <c r="P170" s="26" t="e">
        <f t="shared" si="29"/>
        <v>#DIV/0!</v>
      </c>
      <c r="Q170" s="27" t="e">
        <f t="shared" si="30"/>
        <v>#DIV/0!</v>
      </c>
      <c r="R170" s="27" t="e">
        <f t="shared" si="31"/>
        <v>#DIV/0!</v>
      </c>
      <c r="S170" s="28"/>
    </row>
    <row r="171" spans="1:19" x14ac:dyDescent="0.3">
      <c r="A171" s="29"/>
      <c r="B171" s="18" t="s">
        <v>1819</v>
      </c>
      <c r="C171" s="19"/>
      <c r="D171" s="19"/>
      <c r="E171" s="20">
        <f t="shared" si="26"/>
        <v>0</v>
      </c>
      <c r="F171" s="20">
        <f t="shared" si="27"/>
        <v>0</v>
      </c>
      <c r="G171" s="19"/>
      <c r="H171" s="19"/>
      <c r="I171" s="21"/>
      <c r="J171" s="21"/>
      <c r="K171" s="22"/>
      <c r="L171" s="23"/>
      <c r="M171" s="23"/>
      <c r="N171" s="24">
        <v>18129.72</v>
      </c>
      <c r="O171" s="25" t="e">
        <f t="shared" si="28"/>
        <v>#DIV/0!</v>
      </c>
      <c r="P171" s="26" t="e">
        <f t="shared" si="29"/>
        <v>#DIV/0!</v>
      </c>
      <c r="Q171" s="27" t="e">
        <f t="shared" si="30"/>
        <v>#DIV/0!</v>
      </c>
      <c r="R171" s="27" t="e">
        <f t="shared" si="31"/>
        <v>#DIV/0!</v>
      </c>
      <c r="S171" s="28"/>
    </row>
    <row r="172" spans="1:19" ht="16.5" customHeight="1" x14ac:dyDescent="0.3">
      <c r="A172" s="29"/>
      <c r="B172" s="18" t="s">
        <v>1820</v>
      </c>
      <c r="C172" s="19">
        <v>5</v>
      </c>
      <c r="D172" s="19">
        <v>10</v>
      </c>
      <c r="E172" s="20">
        <f t="shared" si="26"/>
        <v>50</v>
      </c>
      <c r="F172" s="20">
        <f t="shared" si="27"/>
        <v>600</v>
      </c>
      <c r="G172" s="19">
        <v>120</v>
      </c>
      <c r="H172" s="19">
        <v>480</v>
      </c>
      <c r="I172" s="21">
        <v>0.8</v>
      </c>
      <c r="J172" s="21">
        <v>0.92669999999999997</v>
      </c>
      <c r="K172" s="22">
        <v>11877</v>
      </c>
      <c r="L172" s="23">
        <v>12817</v>
      </c>
      <c r="M172" s="23">
        <v>0</v>
      </c>
      <c r="N172" s="24">
        <f>SUM(N170:N171)</f>
        <v>30115.120000000003</v>
      </c>
      <c r="O172" s="25">
        <f t="shared" si="28"/>
        <v>602.30240000000003</v>
      </c>
      <c r="P172" s="26">
        <f t="shared" si="29"/>
        <v>47.508000000000003</v>
      </c>
      <c r="Q172" s="27">
        <f t="shared" si="30"/>
        <v>1.1877</v>
      </c>
      <c r="R172" s="27">
        <f t="shared" si="31"/>
        <v>3011.5120000000002</v>
      </c>
      <c r="S172" s="28"/>
    </row>
    <row r="173" spans="1:19" x14ac:dyDescent="0.3">
      <c r="A173" s="29">
        <v>8</v>
      </c>
      <c r="B173" s="18" t="s">
        <v>1822</v>
      </c>
      <c r="C173" s="19"/>
      <c r="D173" s="19"/>
      <c r="E173" s="20">
        <f t="shared" si="26"/>
        <v>0</v>
      </c>
      <c r="F173" s="20">
        <f t="shared" si="27"/>
        <v>0</v>
      </c>
      <c r="G173" s="19"/>
      <c r="H173" s="19"/>
      <c r="I173" s="21"/>
      <c r="J173" s="21"/>
      <c r="K173" s="22"/>
      <c r="L173" s="23"/>
      <c r="M173" s="23"/>
      <c r="N173" s="24">
        <v>29784.54</v>
      </c>
      <c r="O173" s="25" t="e">
        <f t="shared" si="28"/>
        <v>#DIV/0!</v>
      </c>
      <c r="P173" s="26" t="e">
        <f t="shared" si="29"/>
        <v>#DIV/0!</v>
      </c>
      <c r="Q173" s="27" t="e">
        <f t="shared" si="30"/>
        <v>#DIV/0!</v>
      </c>
      <c r="R173" s="27" t="e">
        <f t="shared" si="31"/>
        <v>#DIV/0!</v>
      </c>
      <c r="S173" s="28"/>
    </row>
    <row r="174" spans="1:19" x14ac:dyDescent="0.3">
      <c r="A174" s="29"/>
      <c r="B174" s="18" t="s">
        <v>1823</v>
      </c>
      <c r="C174" s="19"/>
      <c r="D174" s="19"/>
      <c r="E174" s="20">
        <f t="shared" si="26"/>
        <v>0</v>
      </c>
      <c r="F174" s="20">
        <f t="shared" si="27"/>
        <v>0</v>
      </c>
      <c r="G174" s="19"/>
      <c r="H174" s="19"/>
      <c r="I174" s="21"/>
      <c r="J174" s="21"/>
      <c r="K174" s="22"/>
      <c r="L174" s="23"/>
      <c r="M174" s="23"/>
      <c r="N174" s="24">
        <v>3145.25</v>
      </c>
      <c r="O174" s="25" t="e">
        <f t="shared" si="28"/>
        <v>#DIV/0!</v>
      </c>
      <c r="P174" s="26" t="e">
        <f t="shared" si="29"/>
        <v>#DIV/0!</v>
      </c>
      <c r="Q174" s="27" t="e">
        <f t="shared" si="30"/>
        <v>#DIV/0!</v>
      </c>
      <c r="R174" s="27" t="e">
        <f t="shared" si="31"/>
        <v>#DIV/0!</v>
      </c>
      <c r="S174" s="28"/>
    </row>
    <row r="175" spans="1:19" x14ac:dyDescent="0.3">
      <c r="A175" s="29"/>
      <c r="B175" s="18" t="s">
        <v>1795</v>
      </c>
      <c r="C175" s="19">
        <v>5</v>
      </c>
      <c r="D175" s="19">
        <v>8</v>
      </c>
      <c r="E175" s="20">
        <f t="shared" si="26"/>
        <v>40</v>
      </c>
      <c r="F175" s="20">
        <f t="shared" si="27"/>
        <v>480</v>
      </c>
      <c r="G175" s="19">
        <v>50</v>
      </c>
      <c r="H175" s="19">
        <v>430</v>
      </c>
      <c r="I175" s="21">
        <v>0.89580000000000004</v>
      </c>
      <c r="J175" s="21">
        <v>0.93730000000000002</v>
      </c>
      <c r="K175" s="22">
        <v>11087</v>
      </c>
      <c r="L175" s="23">
        <v>11829</v>
      </c>
      <c r="M175" s="23">
        <v>26667</v>
      </c>
      <c r="N175" s="24">
        <f>SUM(N173:N174)</f>
        <v>32929.79</v>
      </c>
      <c r="O175" s="25">
        <f t="shared" si="28"/>
        <v>823.24475000000007</v>
      </c>
      <c r="P175" s="26">
        <f t="shared" si="29"/>
        <v>55.435000000000002</v>
      </c>
      <c r="Q175" s="27">
        <f t="shared" si="30"/>
        <v>1.385875</v>
      </c>
      <c r="R175" s="27">
        <f t="shared" si="31"/>
        <v>4116.2237500000001</v>
      </c>
      <c r="S175" s="28"/>
    </row>
    <row r="176" spans="1:19" x14ac:dyDescent="0.3">
      <c r="A176" s="29" t="s">
        <v>1824</v>
      </c>
      <c r="B176" s="18" t="s">
        <v>1827</v>
      </c>
      <c r="C176" s="19"/>
      <c r="D176" s="19"/>
      <c r="E176" s="20">
        <f t="shared" si="26"/>
        <v>0</v>
      </c>
      <c r="F176" s="20">
        <f t="shared" si="27"/>
        <v>0</v>
      </c>
      <c r="G176" s="19"/>
      <c r="H176" s="19"/>
      <c r="I176" s="21"/>
      <c r="J176" s="21"/>
      <c r="K176" s="22"/>
      <c r="L176" s="23"/>
      <c r="M176" s="23"/>
      <c r="N176" s="24">
        <v>16979.75</v>
      </c>
      <c r="O176" s="25" t="e">
        <f t="shared" si="28"/>
        <v>#DIV/0!</v>
      </c>
      <c r="P176" s="26" t="e">
        <f t="shared" si="29"/>
        <v>#DIV/0!</v>
      </c>
      <c r="Q176" s="27" t="e">
        <f t="shared" si="30"/>
        <v>#DIV/0!</v>
      </c>
      <c r="R176" s="27" t="e">
        <f t="shared" si="31"/>
        <v>#DIV/0!</v>
      </c>
      <c r="S176" s="28"/>
    </row>
    <row r="177" spans="1:19" x14ac:dyDescent="0.3">
      <c r="A177" s="29"/>
      <c r="B177" s="18" t="s">
        <v>1828</v>
      </c>
      <c r="C177" s="19"/>
      <c r="D177" s="19"/>
      <c r="E177" s="20">
        <f t="shared" si="26"/>
        <v>0</v>
      </c>
      <c r="F177" s="20">
        <f t="shared" si="27"/>
        <v>0</v>
      </c>
      <c r="G177" s="19"/>
      <c r="H177" s="19"/>
      <c r="I177" s="21"/>
      <c r="J177" s="21"/>
      <c r="K177" s="22"/>
      <c r="L177" s="23"/>
      <c r="M177" s="23"/>
      <c r="N177" s="24">
        <v>14241.7</v>
      </c>
      <c r="O177" s="25" t="e">
        <f t="shared" si="28"/>
        <v>#DIV/0!</v>
      </c>
      <c r="P177" s="26" t="e">
        <f t="shared" si="29"/>
        <v>#DIV/0!</v>
      </c>
      <c r="Q177" s="27" t="e">
        <f t="shared" si="30"/>
        <v>#DIV/0!</v>
      </c>
      <c r="R177" s="27" t="e">
        <f t="shared" si="31"/>
        <v>#DIV/0!</v>
      </c>
      <c r="S177" s="28"/>
    </row>
    <row r="178" spans="1:19" ht="16.5" customHeight="1" x14ac:dyDescent="0.3">
      <c r="A178" s="29"/>
      <c r="B178" s="18" t="s">
        <v>1820</v>
      </c>
      <c r="C178" s="19">
        <v>5</v>
      </c>
      <c r="D178" s="19">
        <v>10</v>
      </c>
      <c r="E178" s="20">
        <f t="shared" si="26"/>
        <v>50</v>
      </c>
      <c r="F178" s="20">
        <f t="shared" si="27"/>
        <v>600</v>
      </c>
      <c r="G178" s="19">
        <v>60</v>
      </c>
      <c r="H178" s="19">
        <v>540</v>
      </c>
      <c r="I178" s="21">
        <v>0.9</v>
      </c>
      <c r="J178" s="21">
        <v>0.9224</v>
      </c>
      <c r="K178" s="22">
        <v>15275</v>
      </c>
      <c r="L178" s="23">
        <v>16561</v>
      </c>
      <c r="M178" s="23">
        <v>0</v>
      </c>
      <c r="N178" s="24">
        <f>SUM(N176:N177)</f>
        <v>31221.45</v>
      </c>
      <c r="O178" s="25">
        <f t="shared" si="28"/>
        <v>624.42899999999997</v>
      </c>
      <c r="P178" s="26">
        <f t="shared" si="29"/>
        <v>61.1</v>
      </c>
      <c r="Q178" s="27">
        <f t="shared" si="30"/>
        <v>1.5275000000000001</v>
      </c>
      <c r="R178" s="27">
        <f t="shared" si="31"/>
        <v>3122.145</v>
      </c>
      <c r="S178" s="28"/>
    </row>
    <row r="179" spans="1:19" x14ac:dyDescent="0.3">
      <c r="A179" s="29">
        <v>11</v>
      </c>
      <c r="B179" s="18" t="s">
        <v>1831</v>
      </c>
      <c r="C179" s="19"/>
      <c r="D179" s="19"/>
      <c r="E179" s="20">
        <f t="shared" si="26"/>
        <v>0</v>
      </c>
      <c r="F179" s="20">
        <f t="shared" si="27"/>
        <v>0</v>
      </c>
      <c r="G179" s="19"/>
      <c r="H179" s="19"/>
      <c r="I179" s="21"/>
      <c r="J179" s="21"/>
      <c r="K179" s="22"/>
      <c r="L179" s="23"/>
      <c r="M179" s="23"/>
      <c r="N179" s="24">
        <v>13273.7</v>
      </c>
      <c r="O179" s="25" t="e">
        <f t="shared" si="28"/>
        <v>#DIV/0!</v>
      </c>
      <c r="P179" s="26" t="e">
        <f t="shared" si="29"/>
        <v>#DIV/0!</v>
      </c>
      <c r="Q179" s="27" t="e">
        <f t="shared" si="30"/>
        <v>#DIV/0!</v>
      </c>
      <c r="R179" s="27" t="e">
        <f t="shared" si="31"/>
        <v>#DIV/0!</v>
      </c>
      <c r="S179" s="28"/>
    </row>
    <row r="180" spans="1:19" x14ac:dyDescent="0.3">
      <c r="A180" s="29"/>
      <c r="B180" s="18" t="s">
        <v>1832</v>
      </c>
      <c r="C180" s="19"/>
      <c r="D180" s="19"/>
      <c r="E180" s="20">
        <f t="shared" si="26"/>
        <v>0</v>
      </c>
      <c r="F180" s="20">
        <f t="shared" si="27"/>
        <v>0</v>
      </c>
      <c r="G180" s="19"/>
      <c r="H180" s="19"/>
      <c r="I180" s="21"/>
      <c r="J180" s="21"/>
      <c r="K180" s="22"/>
      <c r="L180" s="23"/>
      <c r="M180" s="23"/>
      <c r="N180" s="24">
        <v>8464.5</v>
      </c>
      <c r="O180" s="25" t="e">
        <f t="shared" si="28"/>
        <v>#DIV/0!</v>
      </c>
      <c r="P180" s="26" t="e">
        <f t="shared" si="29"/>
        <v>#DIV/0!</v>
      </c>
      <c r="Q180" s="27" t="e">
        <f t="shared" si="30"/>
        <v>#DIV/0!</v>
      </c>
      <c r="R180" s="27" t="e">
        <f t="shared" si="31"/>
        <v>#DIV/0!</v>
      </c>
      <c r="S180" s="28"/>
    </row>
    <row r="181" spans="1:19" x14ac:dyDescent="0.3">
      <c r="A181" s="29"/>
      <c r="B181" s="18" t="s">
        <v>1779</v>
      </c>
      <c r="C181" s="19">
        <v>5</v>
      </c>
      <c r="D181" s="19">
        <v>8</v>
      </c>
      <c r="E181" s="20">
        <f t="shared" si="26"/>
        <v>40</v>
      </c>
      <c r="F181" s="20">
        <f t="shared" si="27"/>
        <v>480</v>
      </c>
      <c r="G181" s="19">
        <v>60</v>
      </c>
      <c r="H181" s="19">
        <v>420</v>
      </c>
      <c r="I181" s="21">
        <v>0.875</v>
      </c>
      <c r="J181" s="21">
        <v>0.90200000000000002</v>
      </c>
      <c r="K181" s="22">
        <v>11504</v>
      </c>
      <c r="L181" s="23">
        <v>12754</v>
      </c>
      <c r="M181" s="23">
        <v>0</v>
      </c>
      <c r="N181" s="24">
        <f>SUM(N179:N180)</f>
        <v>21738.2</v>
      </c>
      <c r="O181" s="25">
        <f t="shared" si="28"/>
        <v>543.45500000000004</v>
      </c>
      <c r="P181" s="26">
        <f t="shared" si="29"/>
        <v>57.52</v>
      </c>
      <c r="Q181" s="27">
        <f t="shared" si="30"/>
        <v>1.4379999999999999</v>
      </c>
      <c r="R181" s="27">
        <f t="shared" si="31"/>
        <v>2717.2750000000001</v>
      </c>
      <c r="S181" s="28"/>
    </row>
    <row r="182" spans="1:19" x14ac:dyDescent="0.3">
      <c r="A182" s="29" t="s">
        <v>1836</v>
      </c>
      <c r="B182" s="18" t="s">
        <v>1837</v>
      </c>
      <c r="C182" s="19"/>
      <c r="D182" s="19"/>
      <c r="E182" s="20">
        <f t="shared" si="26"/>
        <v>0</v>
      </c>
      <c r="F182" s="20">
        <f t="shared" si="27"/>
        <v>0</v>
      </c>
      <c r="G182" s="19"/>
      <c r="H182" s="19"/>
      <c r="I182" s="21"/>
      <c r="J182" s="21"/>
      <c r="K182" s="22"/>
      <c r="L182" s="23"/>
      <c r="M182" s="23"/>
      <c r="N182" s="24">
        <v>3294.6</v>
      </c>
      <c r="O182" s="25" t="e">
        <f t="shared" si="28"/>
        <v>#DIV/0!</v>
      </c>
      <c r="P182" s="26" t="e">
        <f t="shared" si="29"/>
        <v>#DIV/0!</v>
      </c>
      <c r="Q182" s="27" t="e">
        <f t="shared" si="30"/>
        <v>#DIV/0!</v>
      </c>
      <c r="R182" s="27" t="e">
        <f t="shared" si="31"/>
        <v>#DIV/0!</v>
      </c>
      <c r="S182" s="28"/>
    </row>
    <row r="183" spans="1:19" x14ac:dyDescent="0.3">
      <c r="A183" s="29"/>
      <c r="B183" s="18" t="s">
        <v>1838</v>
      </c>
      <c r="C183" s="19"/>
      <c r="D183" s="19"/>
      <c r="E183" s="20">
        <f t="shared" si="26"/>
        <v>0</v>
      </c>
      <c r="F183" s="20">
        <f t="shared" si="27"/>
        <v>0</v>
      </c>
      <c r="G183" s="19"/>
      <c r="H183" s="19"/>
      <c r="I183" s="21"/>
      <c r="J183" s="21"/>
      <c r="K183" s="22"/>
      <c r="L183" s="23"/>
      <c r="M183" s="23"/>
      <c r="N183" s="24">
        <v>21338.2</v>
      </c>
      <c r="O183" s="25" t="e">
        <f t="shared" si="28"/>
        <v>#DIV/0!</v>
      </c>
      <c r="P183" s="26" t="e">
        <f t="shared" si="29"/>
        <v>#DIV/0!</v>
      </c>
      <c r="Q183" s="27" t="e">
        <f t="shared" si="30"/>
        <v>#DIV/0!</v>
      </c>
      <c r="R183" s="27" t="e">
        <f t="shared" si="31"/>
        <v>#DIV/0!</v>
      </c>
      <c r="S183" s="28"/>
    </row>
    <row r="184" spans="1:19" x14ac:dyDescent="0.3">
      <c r="A184" s="29"/>
      <c r="B184" s="18" t="s">
        <v>1839</v>
      </c>
      <c r="C184" s="19"/>
      <c r="D184" s="19"/>
      <c r="E184" s="20">
        <f t="shared" si="26"/>
        <v>0</v>
      </c>
      <c r="F184" s="20">
        <f t="shared" si="27"/>
        <v>0</v>
      </c>
      <c r="G184" s="19"/>
      <c r="H184" s="19"/>
      <c r="I184" s="21"/>
      <c r="J184" s="21"/>
      <c r="K184" s="22"/>
      <c r="L184" s="23"/>
      <c r="M184" s="23"/>
      <c r="N184" s="24">
        <v>2742</v>
      </c>
      <c r="O184" s="25" t="e">
        <f t="shared" si="28"/>
        <v>#DIV/0!</v>
      </c>
      <c r="P184" s="26" t="e">
        <f t="shared" si="29"/>
        <v>#DIV/0!</v>
      </c>
      <c r="Q184" s="27" t="e">
        <f t="shared" si="30"/>
        <v>#DIV/0!</v>
      </c>
      <c r="R184" s="27" t="e">
        <f t="shared" si="31"/>
        <v>#DIV/0!</v>
      </c>
      <c r="S184" s="28"/>
    </row>
    <row r="185" spans="1:19" x14ac:dyDescent="0.3">
      <c r="A185" s="29"/>
      <c r="B185" s="18" t="s">
        <v>1779</v>
      </c>
      <c r="C185" s="19">
        <v>5</v>
      </c>
      <c r="D185" s="19">
        <v>10</v>
      </c>
      <c r="E185" s="20">
        <f t="shared" si="26"/>
        <v>50</v>
      </c>
      <c r="F185" s="20">
        <f t="shared" si="27"/>
        <v>600</v>
      </c>
      <c r="G185" s="19">
        <v>120</v>
      </c>
      <c r="H185" s="19">
        <v>480</v>
      </c>
      <c r="I185" s="21">
        <v>0.8</v>
      </c>
      <c r="J185" s="21">
        <v>0.90849999999999997</v>
      </c>
      <c r="K185" s="22">
        <v>15362</v>
      </c>
      <c r="L185" s="23">
        <v>16908</v>
      </c>
      <c r="M185" s="23">
        <v>0</v>
      </c>
      <c r="N185" s="24">
        <f>SUM(N182:N184)</f>
        <v>27374.799999999999</v>
      </c>
      <c r="O185" s="25">
        <f t="shared" si="28"/>
        <v>547.49599999999998</v>
      </c>
      <c r="P185" s="26">
        <f t="shared" si="29"/>
        <v>61.448</v>
      </c>
      <c r="Q185" s="27">
        <f t="shared" si="30"/>
        <v>1.5362</v>
      </c>
      <c r="R185" s="27">
        <f t="shared" si="31"/>
        <v>2737.48</v>
      </c>
      <c r="S185" s="28"/>
    </row>
    <row r="186" spans="1:19" x14ac:dyDescent="0.3">
      <c r="A186" s="29">
        <v>12</v>
      </c>
      <c r="B186" s="18" t="s">
        <v>1839</v>
      </c>
      <c r="C186" s="19"/>
      <c r="D186" s="19"/>
      <c r="E186" s="20">
        <f t="shared" si="26"/>
        <v>0</v>
      </c>
      <c r="F186" s="20">
        <f t="shared" si="27"/>
        <v>0</v>
      </c>
      <c r="G186" s="19"/>
      <c r="H186" s="19"/>
      <c r="I186" s="21"/>
      <c r="J186" s="21"/>
      <c r="K186" s="22"/>
      <c r="L186" s="23"/>
      <c r="M186" s="23"/>
      <c r="N186" s="24">
        <v>12102</v>
      </c>
      <c r="O186" s="25" t="e">
        <f t="shared" si="28"/>
        <v>#DIV/0!</v>
      </c>
      <c r="P186" s="26" t="e">
        <f t="shared" si="29"/>
        <v>#DIV/0!</v>
      </c>
      <c r="Q186" s="27" t="e">
        <f t="shared" si="30"/>
        <v>#DIV/0!</v>
      </c>
      <c r="R186" s="27" t="e">
        <f t="shared" si="31"/>
        <v>#DIV/0!</v>
      </c>
      <c r="S186" s="28"/>
    </row>
    <row r="187" spans="1:19" x14ac:dyDescent="0.3">
      <c r="A187" s="29"/>
      <c r="B187" s="18" t="s">
        <v>1841</v>
      </c>
      <c r="C187" s="19"/>
      <c r="D187" s="19"/>
      <c r="E187" s="20">
        <f t="shared" si="26"/>
        <v>0</v>
      </c>
      <c r="F187" s="20">
        <f t="shared" si="27"/>
        <v>0</v>
      </c>
      <c r="G187" s="19"/>
      <c r="H187" s="19"/>
      <c r="I187" s="21"/>
      <c r="J187" s="21"/>
      <c r="K187" s="22"/>
      <c r="L187" s="23"/>
      <c r="M187" s="23"/>
      <c r="N187" s="24">
        <v>9653.4</v>
      </c>
      <c r="O187" s="25" t="e">
        <f t="shared" si="28"/>
        <v>#DIV/0!</v>
      </c>
      <c r="P187" s="26" t="e">
        <f t="shared" si="29"/>
        <v>#DIV/0!</v>
      </c>
      <c r="Q187" s="27" t="e">
        <f t="shared" si="30"/>
        <v>#DIV/0!</v>
      </c>
      <c r="R187" s="27" t="e">
        <f t="shared" si="31"/>
        <v>#DIV/0!</v>
      </c>
      <c r="S187" s="28"/>
    </row>
    <row r="188" spans="1:19" x14ac:dyDescent="0.3">
      <c r="A188" s="29"/>
      <c r="B188" s="18" t="s">
        <v>1779</v>
      </c>
      <c r="C188" s="19">
        <v>5</v>
      </c>
      <c r="D188" s="19">
        <v>8</v>
      </c>
      <c r="E188" s="20">
        <f t="shared" si="26"/>
        <v>40</v>
      </c>
      <c r="F188" s="20">
        <f t="shared" si="27"/>
        <v>480</v>
      </c>
      <c r="G188" s="19">
        <v>120</v>
      </c>
      <c r="H188" s="19">
        <v>360</v>
      </c>
      <c r="I188" s="21">
        <v>0.75</v>
      </c>
      <c r="J188" s="21">
        <v>0.91710000000000003</v>
      </c>
      <c r="K188" s="22">
        <v>11044</v>
      </c>
      <c r="L188" s="23">
        <v>12042</v>
      </c>
      <c r="M188" s="23">
        <v>21025</v>
      </c>
      <c r="N188" s="24">
        <f>SUM(N186:N187)</f>
        <v>21755.4</v>
      </c>
      <c r="O188" s="25">
        <f t="shared" si="28"/>
        <v>543.88499999999999</v>
      </c>
      <c r="P188" s="26">
        <f t="shared" si="29"/>
        <v>55.22</v>
      </c>
      <c r="Q188" s="27">
        <f t="shared" si="30"/>
        <v>1.3805000000000001</v>
      </c>
      <c r="R188" s="27">
        <f t="shared" si="31"/>
        <v>2719.4250000000002</v>
      </c>
      <c r="S188" s="28"/>
    </row>
    <row r="189" spans="1:19" ht="16.5" customHeight="1" x14ac:dyDescent="0.3">
      <c r="A189" s="29" t="s">
        <v>1845</v>
      </c>
      <c r="B189" s="18" t="s">
        <v>1841</v>
      </c>
      <c r="C189" s="19"/>
      <c r="D189" s="19"/>
      <c r="E189" s="20">
        <f t="shared" si="26"/>
        <v>0</v>
      </c>
      <c r="F189" s="20">
        <f t="shared" si="27"/>
        <v>0</v>
      </c>
      <c r="G189" s="19"/>
      <c r="H189" s="19"/>
      <c r="I189" s="21"/>
      <c r="J189" s="21"/>
      <c r="K189" s="22"/>
      <c r="L189" s="23"/>
      <c r="M189" s="23"/>
      <c r="N189" s="24">
        <v>21346.6</v>
      </c>
      <c r="O189" s="25" t="e">
        <f t="shared" si="28"/>
        <v>#DIV/0!</v>
      </c>
      <c r="P189" s="26" t="e">
        <f t="shared" si="29"/>
        <v>#DIV/0!</v>
      </c>
      <c r="Q189" s="27" t="e">
        <f t="shared" si="30"/>
        <v>#DIV/0!</v>
      </c>
      <c r="R189" s="27" t="e">
        <f t="shared" si="31"/>
        <v>#DIV/0!</v>
      </c>
      <c r="S189" s="28"/>
    </row>
    <row r="190" spans="1:19" x14ac:dyDescent="0.3">
      <c r="A190" s="29"/>
      <c r="B190" s="18" t="s">
        <v>1846</v>
      </c>
      <c r="C190" s="19"/>
      <c r="D190" s="19"/>
      <c r="E190" s="20">
        <f t="shared" si="26"/>
        <v>0</v>
      </c>
      <c r="F190" s="20">
        <f t="shared" si="27"/>
        <v>0</v>
      </c>
      <c r="G190" s="19"/>
      <c r="H190" s="19"/>
      <c r="I190" s="21"/>
      <c r="J190" s="21"/>
      <c r="K190" s="22"/>
      <c r="L190" s="23"/>
      <c r="M190" s="23"/>
      <c r="N190" s="24">
        <v>9015</v>
      </c>
      <c r="O190" s="25" t="e">
        <f t="shared" si="28"/>
        <v>#DIV/0!</v>
      </c>
      <c r="P190" s="26" t="e">
        <f t="shared" si="29"/>
        <v>#DIV/0!</v>
      </c>
      <c r="Q190" s="27" t="e">
        <f t="shared" si="30"/>
        <v>#DIV/0!</v>
      </c>
      <c r="R190" s="27" t="e">
        <f t="shared" si="31"/>
        <v>#DIV/0!</v>
      </c>
      <c r="S190" s="28"/>
    </row>
    <row r="191" spans="1:19" x14ac:dyDescent="0.3">
      <c r="A191" s="29"/>
      <c r="B191" s="18" t="s">
        <v>1847</v>
      </c>
      <c r="C191" s="19"/>
      <c r="D191" s="19"/>
      <c r="E191" s="20">
        <f t="shared" si="26"/>
        <v>0</v>
      </c>
      <c r="F191" s="20">
        <f t="shared" si="27"/>
        <v>0</v>
      </c>
      <c r="G191" s="19"/>
      <c r="H191" s="19"/>
      <c r="I191" s="21"/>
      <c r="J191" s="21"/>
      <c r="K191" s="22"/>
      <c r="L191" s="23"/>
      <c r="M191" s="23"/>
      <c r="N191" s="24">
        <v>9072</v>
      </c>
      <c r="O191" s="25" t="e">
        <f t="shared" si="28"/>
        <v>#DIV/0!</v>
      </c>
      <c r="P191" s="26" t="e">
        <f t="shared" si="29"/>
        <v>#DIV/0!</v>
      </c>
      <c r="Q191" s="27" t="e">
        <f t="shared" si="30"/>
        <v>#DIV/0!</v>
      </c>
      <c r="R191" s="27" t="e">
        <f t="shared" si="31"/>
        <v>#DIV/0!</v>
      </c>
      <c r="S191" s="28"/>
    </row>
    <row r="192" spans="1:19" x14ac:dyDescent="0.3">
      <c r="A192" s="29"/>
      <c r="B192" s="18" t="s">
        <v>1779</v>
      </c>
      <c r="C192" s="19">
        <v>5</v>
      </c>
      <c r="D192" s="19">
        <v>10</v>
      </c>
      <c r="E192" s="20">
        <f t="shared" si="26"/>
        <v>50</v>
      </c>
      <c r="F192" s="20">
        <f t="shared" si="27"/>
        <v>600</v>
      </c>
      <c r="G192" s="19">
        <v>60</v>
      </c>
      <c r="H192" s="19">
        <v>540</v>
      </c>
      <c r="I192" s="21">
        <v>0.9</v>
      </c>
      <c r="J192" s="21">
        <v>0.93759999999999999</v>
      </c>
      <c r="K192" s="22">
        <v>14512</v>
      </c>
      <c r="L192" s="23">
        <v>15478</v>
      </c>
      <c r="M192" s="23">
        <v>0</v>
      </c>
      <c r="N192" s="24">
        <f>SUM(N189:N191)</f>
        <v>39433.599999999999</v>
      </c>
      <c r="O192" s="25">
        <f t="shared" si="28"/>
        <v>788.67200000000003</v>
      </c>
      <c r="P192" s="26">
        <f t="shared" si="29"/>
        <v>58.048000000000002</v>
      </c>
      <c r="Q192" s="27">
        <f t="shared" si="30"/>
        <v>1.4512</v>
      </c>
      <c r="R192" s="27">
        <f t="shared" si="31"/>
        <v>3943.3599999999997</v>
      </c>
      <c r="S192" s="28"/>
    </row>
    <row r="193" spans="1:19" x14ac:dyDescent="0.3">
      <c r="A193" s="29">
        <v>13</v>
      </c>
      <c r="B193" s="18" t="s">
        <v>1850</v>
      </c>
      <c r="C193" s="19"/>
      <c r="D193" s="31"/>
      <c r="E193" s="20">
        <f t="shared" si="26"/>
        <v>0</v>
      </c>
      <c r="F193" s="20">
        <f t="shared" si="27"/>
        <v>0</v>
      </c>
      <c r="G193" s="19"/>
      <c r="H193" s="19"/>
      <c r="I193" s="21"/>
      <c r="J193" s="21"/>
      <c r="K193" s="22"/>
      <c r="L193" s="23"/>
      <c r="M193" s="23"/>
      <c r="N193" s="24">
        <v>17322</v>
      </c>
      <c r="O193" s="25" t="e">
        <f t="shared" si="28"/>
        <v>#DIV/0!</v>
      </c>
      <c r="P193" s="26" t="e">
        <f t="shared" si="29"/>
        <v>#DIV/0!</v>
      </c>
      <c r="Q193" s="27" t="e">
        <f t="shared" si="30"/>
        <v>#DIV/0!</v>
      </c>
      <c r="R193" s="27" t="e">
        <f t="shared" si="31"/>
        <v>#DIV/0!</v>
      </c>
      <c r="S193" s="28"/>
    </row>
    <row r="194" spans="1:19" x14ac:dyDescent="0.3">
      <c r="A194" s="29"/>
      <c r="B194" s="18" t="s">
        <v>1851</v>
      </c>
      <c r="C194" s="19"/>
      <c r="D194" s="31"/>
      <c r="E194" s="20">
        <f t="shared" si="26"/>
        <v>0</v>
      </c>
      <c r="F194" s="20">
        <f t="shared" si="27"/>
        <v>0</v>
      </c>
      <c r="G194" s="19"/>
      <c r="H194" s="19"/>
      <c r="I194" s="21"/>
      <c r="J194" s="21"/>
      <c r="K194" s="22"/>
      <c r="L194" s="23"/>
      <c r="M194" s="23"/>
      <c r="N194" s="24">
        <v>6710</v>
      </c>
      <c r="O194" s="25" t="e">
        <f t="shared" si="28"/>
        <v>#DIV/0!</v>
      </c>
      <c r="P194" s="26" t="e">
        <f t="shared" si="29"/>
        <v>#DIV/0!</v>
      </c>
      <c r="Q194" s="27" t="e">
        <f t="shared" si="30"/>
        <v>#DIV/0!</v>
      </c>
      <c r="R194" s="27" t="e">
        <f t="shared" si="31"/>
        <v>#DIV/0!</v>
      </c>
      <c r="S194" s="28"/>
    </row>
    <row r="195" spans="1:19" x14ac:dyDescent="0.3">
      <c r="A195" s="29"/>
      <c r="B195" s="18" t="s">
        <v>1852</v>
      </c>
      <c r="C195" s="19"/>
      <c r="D195" s="31"/>
      <c r="E195" s="20">
        <f t="shared" si="26"/>
        <v>0</v>
      </c>
      <c r="F195" s="20">
        <f t="shared" si="27"/>
        <v>0</v>
      </c>
      <c r="G195" s="19"/>
      <c r="H195" s="19"/>
      <c r="I195" s="21"/>
      <c r="J195" s="21"/>
      <c r="K195" s="22"/>
      <c r="L195" s="23"/>
      <c r="M195" s="23"/>
      <c r="N195" s="24">
        <v>535.67999999999995</v>
      </c>
      <c r="O195" s="25" t="e">
        <f t="shared" si="28"/>
        <v>#DIV/0!</v>
      </c>
      <c r="P195" s="26" t="e">
        <f t="shared" si="29"/>
        <v>#DIV/0!</v>
      </c>
      <c r="Q195" s="27" t="e">
        <f t="shared" si="30"/>
        <v>#DIV/0!</v>
      </c>
      <c r="R195" s="27" t="e">
        <f t="shared" si="31"/>
        <v>#DIV/0!</v>
      </c>
      <c r="S195" s="28"/>
    </row>
    <row r="196" spans="1:19" x14ac:dyDescent="0.3">
      <c r="A196" s="29"/>
      <c r="B196" s="18" t="s">
        <v>1795</v>
      </c>
      <c r="C196" s="19">
        <v>5</v>
      </c>
      <c r="D196" s="31">
        <v>8</v>
      </c>
      <c r="E196" s="20">
        <f t="shared" si="26"/>
        <v>40</v>
      </c>
      <c r="F196" s="20">
        <f t="shared" si="27"/>
        <v>480</v>
      </c>
      <c r="G196" s="19">
        <v>90</v>
      </c>
      <c r="H196" s="19">
        <v>390</v>
      </c>
      <c r="I196" s="21">
        <v>0.8125</v>
      </c>
      <c r="J196" s="21">
        <v>0.91949999999999998</v>
      </c>
      <c r="K196" s="22">
        <v>10267</v>
      </c>
      <c r="L196" s="23">
        <v>11166</v>
      </c>
      <c r="M196" s="23">
        <v>38008</v>
      </c>
      <c r="N196" s="24">
        <f>SUM(N193:N195)</f>
        <v>24567.68</v>
      </c>
      <c r="O196" s="25">
        <f t="shared" si="28"/>
        <v>614.19200000000001</v>
      </c>
      <c r="P196" s="26">
        <f t="shared" si="29"/>
        <v>51.335000000000001</v>
      </c>
      <c r="Q196" s="27">
        <f t="shared" si="30"/>
        <v>1.2833749999999999</v>
      </c>
      <c r="R196" s="27">
        <f t="shared" si="31"/>
        <v>3070.96</v>
      </c>
      <c r="S196" s="28"/>
    </row>
    <row r="197" spans="1:19" x14ac:dyDescent="0.3">
      <c r="A197" s="29" t="s">
        <v>1858</v>
      </c>
      <c r="B197" s="18" t="s">
        <v>1859</v>
      </c>
      <c r="C197" s="19"/>
      <c r="D197" s="31"/>
      <c r="E197" s="20">
        <f t="shared" si="26"/>
        <v>0</v>
      </c>
      <c r="F197" s="20">
        <f t="shared" si="27"/>
        <v>0</v>
      </c>
      <c r="G197" s="19"/>
      <c r="H197" s="19"/>
      <c r="I197" s="21"/>
      <c r="J197" s="21"/>
      <c r="K197" s="22"/>
      <c r="L197" s="23"/>
      <c r="M197" s="23"/>
      <c r="N197" s="24">
        <v>10195.200000000001</v>
      </c>
      <c r="O197" s="25" t="e">
        <f t="shared" si="28"/>
        <v>#DIV/0!</v>
      </c>
      <c r="P197" s="26" t="e">
        <f t="shared" si="29"/>
        <v>#DIV/0!</v>
      </c>
      <c r="Q197" s="27" t="e">
        <f t="shared" si="30"/>
        <v>#DIV/0!</v>
      </c>
      <c r="R197" s="27" t="e">
        <f t="shared" si="31"/>
        <v>#DIV/0!</v>
      </c>
      <c r="S197" s="28"/>
    </row>
    <row r="198" spans="1:19" x14ac:dyDescent="0.3">
      <c r="A198" s="29"/>
      <c r="B198" s="18" t="s">
        <v>1860</v>
      </c>
      <c r="C198" s="19"/>
      <c r="D198" s="19"/>
      <c r="E198" s="20">
        <f t="shared" si="26"/>
        <v>0</v>
      </c>
      <c r="F198" s="20">
        <f t="shared" si="27"/>
        <v>0</v>
      </c>
      <c r="G198" s="19"/>
      <c r="H198" s="19"/>
      <c r="I198" s="21"/>
      <c r="J198" s="21"/>
      <c r="K198" s="22"/>
      <c r="L198" s="23"/>
      <c r="M198" s="23"/>
      <c r="N198" s="24">
        <v>17296.95</v>
      </c>
      <c r="O198" s="25" t="e">
        <f t="shared" si="28"/>
        <v>#DIV/0!</v>
      </c>
      <c r="P198" s="26" t="e">
        <f t="shared" si="29"/>
        <v>#DIV/0!</v>
      </c>
      <c r="Q198" s="27" t="e">
        <f t="shared" si="30"/>
        <v>#DIV/0!</v>
      </c>
      <c r="R198" s="27" t="e">
        <f t="shared" si="31"/>
        <v>#DIV/0!</v>
      </c>
      <c r="S198" s="28"/>
    </row>
    <row r="199" spans="1:19" x14ac:dyDescent="0.3">
      <c r="A199" s="29"/>
      <c r="B199" s="18" t="s">
        <v>61</v>
      </c>
      <c r="C199" s="19">
        <v>5</v>
      </c>
      <c r="D199" s="19">
        <v>10</v>
      </c>
      <c r="E199" s="20">
        <f t="shared" si="26"/>
        <v>50</v>
      </c>
      <c r="F199" s="20">
        <f t="shared" si="27"/>
        <v>600</v>
      </c>
      <c r="G199" s="19">
        <v>70</v>
      </c>
      <c r="H199" s="19">
        <v>530</v>
      </c>
      <c r="I199" s="21">
        <v>0.88329999999999997</v>
      </c>
      <c r="J199" s="21">
        <v>0.93730000000000002</v>
      </c>
      <c r="K199" s="22">
        <v>17288</v>
      </c>
      <c r="L199" s="23">
        <v>18444</v>
      </c>
      <c r="M199" s="23">
        <v>0</v>
      </c>
      <c r="N199" s="24">
        <f>SUM(N197:N198)</f>
        <v>27492.15</v>
      </c>
      <c r="O199" s="25">
        <f t="shared" si="28"/>
        <v>549.84300000000007</v>
      </c>
      <c r="P199" s="26">
        <f t="shared" si="29"/>
        <v>69.152000000000001</v>
      </c>
      <c r="Q199" s="27">
        <f t="shared" si="30"/>
        <v>1.7287999999999999</v>
      </c>
      <c r="R199" s="27">
        <f t="shared" si="31"/>
        <v>2749.2150000000001</v>
      </c>
      <c r="S199" s="28"/>
    </row>
    <row r="200" spans="1:19" x14ac:dyDescent="0.3">
      <c r="A200" s="29">
        <v>14</v>
      </c>
      <c r="B200" s="18" t="s">
        <v>1863</v>
      </c>
      <c r="C200" s="19"/>
      <c r="D200" s="19"/>
      <c r="E200" s="20">
        <f t="shared" si="26"/>
        <v>0</v>
      </c>
      <c r="F200" s="20">
        <f t="shared" si="27"/>
        <v>0</v>
      </c>
      <c r="G200" s="19"/>
      <c r="H200" s="19"/>
      <c r="I200" s="21"/>
      <c r="J200" s="21"/>
      <c r="K200" s="22"/>
      <c r="L200" s="23"/>
      <c r="M200" s="23"/>
      <c r="N200" s="24">
        <v>18660</v>
      </c>
      <c r="O200" s="25" t="e">
        <f t="shared" si="28"/>
        <v>#DIV/0!</v>
      </c>
      <c r="P200" s="26" t="e">
        <f t="shared" si="29"/>
        <v>#DIV/0!</v>
      </c>
      <c r="Q200" s="27" t="e">
        <f t="shared" si="30"/>
        <v>#DIV/0!</v>
      </c>
      <c r="R200" s="27" t="e">
        <f t="shared" si="31"/>
        <v>#DIV/0!</v>
      </c>
      <c r="S200" s="28"/>
    </row>
    <row r="201" spans="1:19" x14ac:dyDescent="0.3">
      <c r="A201" s="29"/>
      <c r="B201" s="18" t="s">
        <v>61</v>
      </c>
      <c r="C201" s="19">
        <v>4</v>
      </c>
      <c r="D201" s="19">
        <v>8</v>
      </c>
      <c r="E201" s="20">
        <f t="shared" si="26"/>
        <v>32</v>
      </c>
      <c r="F201" s="20">
        <f t="shared" si="27"/>
        <v>480</v>
      </c>
      <c r="G201" s="19">
        <v>100</v>
      </c>
      <c r="H201" s="19">
        <v>380</v>
      </c>
      <c r="I201" s="21">
        <v>0.79169999999999996</v>
      </c>
      <c r="J201" s="21">
        <v>0.91490000000000005</v>
      </c>
      <c r="K201" s="22">
        <v>9341</v>
      </c>
      <c r="L201" s="23">
        <v>10210</v>
      </c>
      <c r="M201" s="23">
        <v>21778</v>
      </c>
      <c r="N201" s="24">
        <f>SUM(N200)</f>
        <v>18660</v>
      </c>
      <c r="O201" s="25">
        <f t="shared" si="28"/>
        <v>583.125</v>
      </c>
      <c r="P201" s="26">
        <f t="shared" si="29"/>
        <v>58.381250000000001</v>
      </c>
      <c r="Q201" s="27">
        <f t="shared" si="30"/>
        <v>1.1676249999999999</v>
      </c>
      <c r="R201" s="27">
        <f t="shared" si="31"/>
        <v>2332.5</v>
      </c>
      <c r="S201" s="28"/>
    </row>
    <row r="202" spans="1:19" x14ac:dyDescent="0.3">
      <c r="A202" s="29" t="s">
        <v>1864</v>
      </c>
      <c r="B202" s="18" t="s">
        <v>1866</v>
      </c>
      <c r="C202" s="19"/>
      <c r="D202" s="19"/>
      <c r="E202" s="20">
        <f t="shared" si="26"/>
        <v>0</v>
      </c>
      <c r="F202" s="20">
        <f t="shared" si="27"/>
        <v>0</v>
      </c>
      <c r="G202" s="19"/>
      <c r="H202" s="19"/>
      <c r="I202" s="21"/>
      <c r="J202" s="21"/>
      <c r="K202" s="22"/>
      <c r="L202" s="23"/>
      <c r="M202" s="23"/>
      <c r="N202" s="24">
        <v>5502</v>
      </c>
      <c r="O202" s="25" t="e">
        <f t="shared" si="28"/>
        <v>#DIV/0!</v>
      </c>
      <c r="P202" s="26" t="e">
        <f t="shared" si="29"/>
        <v>#DIV/0!</v>
      </c>
      <c r="Q202" s="27" t="e">
        <f t="shared" si="30"/>
        <v>#DIV/0!</v>
      </c>
      <c r="R202" s="27" t="e">
        <f t="shared" si="31"/>
        <v>#DIV/0!</v>
      </c>
      <c r="S202" s="28"/>
    </row>
    <row r="203" spans="1:19" x14ac:dyDescent="0.3">
      <c r="A203" s="29"/>
      <c r="B203" s="18" t="s">
        <v>1867</v>
      </c>
      <c r="C203" s="19"/>
      <c r="D203" s="19"/>
      <c r="E203" s="20">
        <f t="shared" si="26"/>
        <v>0</v>
      </c>
      <c r="F203" s="20">
        <f t="shared" si="27"/>
        <v>0</v>
      </c>
      <c r="G203" s="19"/>
      <c r="H203" s="19"/>
      <c r="I203" s="21"/>
      <c r="J203" s="21"/>
      <c r="K203" s="22"/>
      <c r="L203" s="23"/>
      <c r="M203" s="23"/>
      <c r="N203" s="24">
        <v>15300</v>
      </c>
      <c r="O203" s="25" t="e">
        <f t="shared" si="28"/>
        <v>#DIV/0!</v>
      </c>
      <c r="P203" s="26" t="e">
        <f t="shared" si="29"/>
        <v>#DIV/0!</v>
      </c>
      <c r="Q203" s="27" t="e">
        <f t="shared" si="30"/>
        <v>#DIV/0!</v>
      </c>
      <c r="R203" s="27" t="e">
        <f t="shared" si="31"/>
        <v>#DIV/0!</v>
      </c>
      <c r="S203" s="28"/>
    </row>
    <row r="204" spans="1:19" x14ac:dyDescent="0.3">
      <c r="A204" s="29"/>
      <c r="B204" s="18" t="s">
        <v>1868</v>
      </c>
      <c r="C204" s="19"/>
      <c r="D204" s="19"/>
      <c r="E204" s="20">
        <f t="shared" si="26"/>
        <v>0</v>
      </c>
      <c r="F204" s="20">
        <f t="shared" si="27"/>
        <v>0</v>
      </c>
      <c r="G204" s="19"/>
      <c r="H204" s="19"/>
      <c r="I204" s="21"/>
      <c r="J204" s="21"/>
      <c r="K204" s="22"/>
      <c r="L204" s="23"/>
      <c r="M204" s="23"/>
      <c r="N204" s="24">
        <v>4770</v>
      </c>
      <c r="O204" s="25" t="e">
        <f t="shared" si="28"/>
        <v>#DIV/0!</v>
      </c>
      <c r="P204" s="26" t="e">
        <f t="shared" si="29"/>
        <v>#DIV/0!</v>
      </c>
      <c r="Q204" s="27" t="e">
        <f t="shared" si="30"/>
        <v>#DIV/0!</v>
      </c>
      <c r="R204" s="27" t="e">
        <f t="shared" si="31"/>
        <v>#DIV/0!</v>
      </c>
      <c r="S204" s="28"/>
    </row>
    <row r="205" spans="1:19" x14ac:dyDescent="0.3">
      <c r="A205" s="29"/>
      <c r="B205" s="18" t="s">
        <v>1869</v>
      </c>
      <c r="C205" s="19">
        <v>5</v>
      </c>
      <c r="D205" s="19">
        <v>10</v>
      </c>
      <c r="E205" s="20">
        <f t="shared" si="26"/>
        <v>50</v>
      </c>
      <c r="F205" s="20">
        <f t="shared" si="27"/>
        <v>600</v>
      </c>
      <c r="G205" s="19">
        <v>190</v>
      </c>
      <c r="H205" s="19">
        <v>410</v>
      </c>
      <c r="I205" s="21">
        <v>0.68330000000000002</v>
      </c>
      <c r="J205" s="21">
        <v>0.87570000000000003</v>
      </c>
      <c r="K205" s="22">
        <v>7209</v>
      </c>
      <c r="L205" s="23">
        <v>8232</v>
      </c>
      <c r="M205" s="23">
        <v>0</v>
      </c>
      <c r="N205" s="24">
        <f>SUM(N202:N204)</f>
        <v>25572</v>
      </c>
      <c r="O205" s="25">
        <f t="shared" si="28"/>
        <v>511.44</v>
      </c>
      <c r="P205" s="26">
        <f t="shared" si="29"/>
        <v>28.835999999999999</v>
      </c>
      <c r="Q205" s="27">
        <f t="shared" si="30"/>
        <v>0.72089999999999999</v>
      </c>
      <c r="R205" s="27">
        <f t="shared" si="31"/>
        <v>2557.1999999999998</v>
      </c>
      <c r="S205" s="28"/>
    </row>
    <row r="206" spans="1:19" x14ac:dyDescent="0.3">
      <c r="A206" s="29">
        <v>15</v>
      </c>
      <c r="B206" s="18" t="s">
        <v>1868</v>
      </c>
      <c r="C206" s="19"/>
      <c r="D206" s="19"/>
      <c r="E206" s="20">
        <f>C206*D206</f>
        <v>0</v>
      </c>
      <c r="F206" s="20">
        <f t="shared" si="27"/>
        <v>0</v>
      </c>
      <c r="G206" s="19"/>
      <c r="H206" s="19"/>
      <c r="I206" s="21"/>
      <c r="J206" s="21"/>
      <c r="K206" s="22"/>
      <c r="L206" s="23"/>
      <c r="M206" s="23"/>
      <c r="N206" s="24">
        <v>29655</v>
      </c>
      <c r="O206" s="25" t="e">
        <f t="shared" si="28"/>
        <v>#DIV/0!</v>
      </c>
      <c r="P206" s="26" t="e">
        <f t="shared" si="29"/>
        <v>#DIV/0!</v>
      </c>
      <c r="Q206" s="27" t="e">
        <f t="shared" si="30"/>
        <v>#DIV/0!</v>
      </c>
      <c r="R206" s="27" t="e">
        <f t="shared" si="31"/>
        <v>#DIV/0!</v>
      </c>
      <c r="S206" s="28"/>
    </row>
    <row r="207" spans="1:19" x14ac:dyDescent="0.3">
      <c r="A207" s="29"/>
      <c r="B207" s="18" t="s">
        <v>1871</v>
      </c>
      <c r="C207" s="19"/>
      <c r="D207" s="19"/>
      <c r="E207" s="20">
        <f t="shared" si="26"/>
        <v>0</v>
      </c>
      <c r="F207" s="20">
        <f t="shared" si="27"/>
        <v>0</v>
      </c>
      <c r="G207" s="19"/>
      <c r="H207" s="19"/>
      <c r="I207" s="21"/>
      <c r="J207" s="21"/>
      <c r="K207" s="22"/>
      <c r="L207" s="23"/>
      <c r="M207" s="23"/>
      <c r="N207" s="24">
        <v>1645</v>
      </c>
      <c r="O207" s="25" t="e">
        <f t="shared" si="28"/>
        <v>#DIV/0!</v>
      </c>
      <c r="P207" s="26" t="e">
        <f t="shared" si="29"/>
        <v>#DIV/0!</v>
      </c>
      <c r="Q207" s="27" t="e">
        <f t="shared" si="30"/>
        <v>#DIV/0!</v>
      </c>
      <c r="R207" s="27" t="e">
        <f t="shared" si="31"/>
        <v>#DIV/0!</v>
      </c>
      <c r="S207" s="28"/>
    </row>
    <row r="208" spans="1:19" x14ac:dyDescent="0.3">
      <c r="A208" s="29"/>
      <c r="B208" s="18" t="s">
        <v>61</v>
      </c>
      <c r="C208" s="19">
        <v>4</v>
      </c>
      <c r="D208" s="19">
        <v>8</v>
      </c>
      <c r="E208" s="20">
        <f t="shared" si="26"/>
        <v>32</v>
      </c>
      <c r="F208" s="20">
        <f t="shared" si="27"/>
        <v>480</v>
      </c>
      <c r="G208" s="19">
        <v>110</v>
      </c>
      <c r="H208" s="19">
        <v>370</v>
      </c>
      <c r="I208" s="21">
        <v>0.77080000000000004</v>
      </c>
      <c r="J208" s="21">
        <v>0.84350000000000003</v>
      </c>
      <c r="K208" s="22">
        <v>6880</v>
      </c>
      <c r="L208" s="23">
        <v>8157</v>
      </c>
      <c r="M208" s="23">
        <v>15261</v>
      </c>
      <c r="N208" s="24">
        <f>SUM(N206:N207)</f>
        <v>31300</v>
      </c>
      <c r="O208" s="25">
        <f t="shared" si="28"/>
        <v>978.125</v>
      </c>
      <c r="P208" s="26">
        <f t="shared" si="29"/>
        <v>43</v>
      </c>
      <c r="Q208" s="27">
        <f t="shared" si="30"/>
        <v>0.86</v>
      </c>
      <c r="R208" s="27">
        <f t="shared" si="31"/>
        <v>3912.5</v>
      </c>
      <c r="S208" s="28"/>
    </row>
    <row r="209" spans="1:19" x14ac:dyDescent="0.3">
      <c r="A209" s="29" t="s">
        <v>1872</v>
      </c>
      <c r="B209" s="18" t="s">
        <v>1868</v>
      </c>
      <c r="C209" s="19"/>
      <c r="D209" s="19"/>
      <c r="E209" s="20">
        <f t="shared" si="26"/>
        <v>0</v>
      </c>
      <c r="F209" s="20">
        <f t="shared" si="27"/>
        <v>0</v>
      </c>
      <c r="G209" s="19"/>
      <c r="H209" s="19"/>
      <c r="I209" s="21"/>
      <c r="J209" s="21"/>
      <c r="K209" s="22"/>
      <c r="L209" s="23"/>
      <c r="M209" s="23"/>
      <c r="N209" s="24">
        <v>27525</v>
      </c>
      <c r="O209" s="25" t="e">
        <f t="shared" si="28"/>
        <v>#DIV/0!</v>
      </c>
      <c r="P209" s="26" t="e">
        <f t="shared" si="29"/>
        <v>#DIV/0!</v>
      </c>
      <c r="Q209" s="27" t="e">
        <f t="shared" si="30"/>
        <v>#DIV/0!</v>
      </c>
      <c r="R209" s="27" t="e">
        <f t="shared" si="31"/>
        <v>#DIV/0!</v>
      </c>
      <c r="S209" s="28"/>
    </row>
    <row r="210" spans="1:19" x14ac:dyDescent="0.3">
      <c r="A210" s="29"/>
      <c r="B210" s="18" t="s">
        <v>61</v>
      </c>
      <c r="C210" s="19">
        <v>5</v>
      </c>
      <c r="D210" s="19">
        <v>10</v>
      </c>
      <c r="E210" s="20">
        <f t="shared" si="26"/>
        <v>50</v>
      </c>
      <c r="F210" s="20">
        <f t="shared" si="27"/>
        <v>600</v>
      </c>
      <c r="G210" s="19">
        <v>60</v>
      </c>
      <c r="H210" s="19">
        <v>540</v>
      </c>
      <c r="I210" s="21">
        <v>0.9</v>
      </c>
      <c r="J210" s="21">
        <v>0.88190000000000002</v>
      </c>
      <c r="K210" s="22">
        <v>6109</v>
      </c>
      <c r="L210" s="23">
        <v>6927</v>
      </c>
      <c r="M210" s="23">
        <v>0</v>
      </c>
      <c r="N210" s="24">
        <f>SUM(N209)</f>
        <v>27525</v>
      </c>
      <c r="O210" s="25">
        <f t="shared" si="28"/>
        <v>550.5</v>
      </c>
      <c r="P210" s="26">
        <f t="shared" si="29"/>
        <v>24.436</v>
      </c>
      <c r="Q210" s="27">
        <f t="shared" si="30"/>
        <v>0.6109</v>
      </c>
      <c r="R210" s="27">
        <f t="shared" si="31"/>
        <v>2752.5</v>
      </c>
      <c r="S210" s="28"/>
    </row>
    <row r="211" spans="1:19" x14ac:dyDescent="0.3">
      <c r="A211" s="29">
        <v>18</v>
      </c>
      <c r="B211" s="18" t="s">
        <v>1871</v>
      </c>
      <c r="C211" s="19"/>
      <c r="D211" s="19"/>
      <c r="E211" s="20">
        <f t="shared" si="26"/>
        <v>0</v>
      </c>
      <c r="F211" s="20">
        <f t="shared" si="27"/>
        <v>0</v>
      </c>
      <c r="G211" s="19"/>
      <c r="H211" s="19"/>
      <c r="I211" s="21"/>
      <c r="J211" s="21"/>
      <c r="K211" s="22"/>
      <c r="L211" s="23"/>
      <c r="M211" s="23"/>
      <c r="N211" s="24">
        <v>30970</v>
      </c>
      <c r="O211" s="25" t="e">
        <f t="shared" si="28"/>
        <v>#DIV/0!</v>
      </c>
      <c r="P211" s="26" t="e">
        <f t="shared" si="29"/>
        <v>#DIV/0!</v>
      </c>
      <c r="Q211" s="27" t="e">
        <f t="shared" si="30"/>
        <v>#DIV/0!</v>
      </c>
      <c r="R211" s="27" t="e">
        <f t="shared" si="31"/>
        <v>#DIV/0!</v>
      </c>
      <c r="S211" s="28"/>
    </row>
    <row r="212" spans="1:19" x14ac:dyDescent="0.3">
      <c r="A212" s="29"/>
      <c r="B212" s="18" t="s">
        <v>61</v>
      </c>
      <c r="C212" s="19">
        <v>4</v>
      </c>
      <c r="D212" s="19">
        <v>8</v>
      </c>
      <c r="E212" s="20">
        <f t="shared" si="26"/>
        <v>32</v>
      </c>
      <c r="F212" s="20">
        <f t="shared" si="27"/>
        <v>480</v>
      </c>
      <c r="G212" s="19">
        <v>30</v>
      </c>
      <c r="H212" s="19">
        <v>450</v>
      </c>
      <c r="I212" s="21">
        <v>0.9375</v>
      </c>
      <c r="J212" s="21">
        <v>0.92689999999999995</v>
      </c>
      <c r="K212" s="22">
        <v>5621</v>
      </c>
      <c r="L212" s="23">
        <v>6064</v>
      </c>
      <c r="M212" s="23">
        <v>32593</v>
      </c>
      <c r="N212" s="24">
        <f>SUM(N211)</f>
        <v>30970</v>
      </c>
      <c r="O212" s="25">
        <f t="shared" si="28"/>
        <v>967.8125</v>
      </c>
      <c r="P212" s="26">
        <f t="shared" si="29"/>
        <v>35.131250000000001</v>
      </c>
      <c r="Q212" s="27">
        <f t="shared" si="30"/>
        <v>0.70262500000000006</v>
      </c>
      <c r="R212" s="27">
        <f t="shared" si="31"/>
        <v>3871.25</v>
      </c>
      <c r="S212" s="28"/>
    </row>
    <row r="213" spans="1:19" x14ac:dyDescent="0.3">
      <c r="A213" s="29" t="s">
        <v>1874</v>
      </c>
      <c r="B213" s="18" t="s">
        <v>1875</v>
      </c>
      <c r="C213" s="19"/>
      <c r="D213" s="19"/>
      <c r="E213" s="20">
        <f t="shared" ref="E213:E276" si="33">C213*D213</f>
        <v>0</v>
      </c>
      <c r="F213" s="20">
        <f t="shared" ref="F213:F276" si="34">SUM(G213:H213)</f>
        <v>0</v>
      </c>
      <c r="G213" s="19"/>
      <c r="H213" s="19"/>
      <c r="I213" s="21"/>
      <c r="J213" s="21"/>
      <c r="K213" s="22"/>
      <c r="L213" s="23"/>
      <c r="M213" s="23"/>
      <c r="N213" s="24">
        <v>25080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1869</v>
      </c>
      <c r="C214" s="19">
        <v>5</v>
      </c>
      <c r="D214" s="19">
        <v>8</v>
      </c>
      <c r="E214" s="20">
        <f t="shared" si="33"/>
        <v>40</v>
      </c>
      <c r="F214" s="20">
        <f t="shared" si="34"/>
        <v>480</v>
      </c>
      <c r="G214" s="19">
        <v>110</v>
      </c>
      <c r="H214" s="19">
        <v>370</v>
      </c>
      <c r="I214" s="21">
        <v>0.77080000000000004</v>
      </c>
      <c r="J214" s="21">
        <v>0.92390000000000005</v>
      </c>
      <c r="K214" s="22">
        <v>4552</v>
      </c>
      <c r="L214" s="23">
        <v>4927</v>
      </c>
      <c r="M214" s="23">
        <v>0</v>
      </c>
      <c r="N214" s="24">
        <f>SUM(N213)</f>
        <v>25080</v>
      </c>
      <c r="O214" s="25">
        <f>N214/E214</f>
        <v>627</v>
      </c>
      <c r="P214" s="26">
        <f>((K214*200000)/E214)/1000000</f>
        <v>22.76</v>
      </c>
      <c r="Q214" s="27">
        <f>(K214/D214)/1000</f>
        <v>0.56899999999999995</v>
      </c>
      <c r="R214" s="27">
        <f>N214/D214</f>
        <v>3135</v>
      </c>
      <c r="S214" s="28"/>
    </row>
    <row r="215" spans="1:19" x14ac:dyDescent="0.3">
      <c r="A215" s="29">
        <v>19</v>
      </c>
      <c r="B215" s="18" t="s">
        <v>1878</v>
      </c>
      <c r="C215" s="19"/>
      <c r="D215" s="19"/>
      <c r="E215" s="20">
        <f t="shared" si="33"/>
        <v>0</v>
      </c>
      <c r="F215" s="20">
        <f t="shared" si="34"/>
        <v>0</v>
      </c>
      <c r="G215" s="19"/>
      <c r="H215" s="19"/>
      <c r="I215" s="21"/>
      <c r="J215" s="21"/>
      <c r="K215" s="22"/>
      <c r="L215" s="23"/>
      <c r="M215" s="23"/>
      <c r="N215" s="24">
        <v>32340</v>
      </c>
      <c r="O215" s="25" t="e">
        <f>N215/E215</f>
        <v>#DIV/0!</v>
      </c>
      <c r="P215" s="26" t="e">
        <f>((K215*200000)/E215)/1000000</f>
        <v>#DIV/0!</v>
      </c>
      <c r="Q215" s="27" t="e">
        <f>(K215/D215)/1000</f>
        <v>#DIV/0!</v>
      </c>
      <c r="R215" s="27" t="e">
        <f>N215/D215</f>
        <v>#DIV/0!</v>
      </c>
      <c r="S215" s="28"/>
    </row>
    <row r="216" spans="1:19" x14ac:dyDescent="0.3">
      <c r="A216" s="29"/>
      <c r="B216" s="18" t="s">
        <v>1879</v>
      </c>
      <c r="C216" s="19">
        <v>4</v>
      </c>
      <c r="D216" s="19">
        <v>8</v>
      </c>
      <c r="E216" s="20">
        <f t="shared" si="33"/>
        <v>32</v>
      </c>
      <c r="F216" s="20">
        <f t="shared" si="34"/>
        <v>480</v>
      </c>
      <c r="G216" s="19">
        <v>50</v>
      </c>
      <c r="H216" s="19">
        <v>430</v>
      </c>
      <c r="I216" s="21">
        <v>0.89580000000000004</v>
      </c>
      <c r="J216" s="21">
        <v>0.89300000000000002</v>
      </c>
      <c r="K216" s="22">
        <v>8773</v>
      </c>
      <c r="L216" s="23">
        <v>9824</v>
      </c>
      <c r="M216" s="23">
        <v>24787</v>
      </c>
      <c r="N216" s="24">
        <f>SUM(N215)</f>
        <v>32340</v>
      </c>
      <c r="O216" s="25">
        <f t="shared" ref="O216:O278" si="35">N216/E216</f>
        <v>1010.625</v>
      </c>
      <c r="P216" s="26">
        <f t="shared" ref="P216:P277" si="36">((K216*200000)/E216)/1000000</f>
        <v>54.831249999999997</v>
      </c>
      <c r="Q216" s="27">
        <f t="shared" ref="Q216:Q278" si="37">(K216/D216)/1000</f>
        <v>1.096625</v>
      </c>
      <c r="R216" s="27">
        <f t="shared" ref="R216:R278" si="38">N216/D216</f>
        <v>4042.5</v>
      </c>
      <c r="S216" s="28"/>
    </row>
    <row r="217" spans="1:19" x14ac:dyDescent="0.3">
      <c r="A217" s="29" t="s">
        <v>1880</v>
      </c>
      <c r="B217" s="18" t="s">
        <v>1883</v>
      </c>
      <c r="C217" s="19"/>
      <c r="D217" s="19"/>
      <c r="E217" s="20">
        <f t="shared" si="33"/>
        <v>0</v>
      </c>
      <c r="F217" s="20">
        <f t="shared" si="34"/>
        <v>0</v>
      </c>
      <c r="G217" s="19"/>
      <c r="H217" s="19"/>
      <c r="I217" s="21"/>
      <c r="J217" s="21"/>
      <c r="K217" s="22"/>
      <c r="L217" s="23"/>
      <c r="M217" s="23"/>
      <c r="N217" s="24">
        <v>3410</v>
      </c>
      <c r="O217" s="25" t="e">
        <f t="shared" si="35"/>
        <v>#DIV/0!</v>
      </c>
      <c r="P217" s="26" t="e">
        <f t="shared" si="36"/>
        <v>#DIV/0!</v>
      </c>
      <c r="Q217" s="27" t="e">
        <f t="shared" si="37"/>
        <v>#DIV/0!</v>
      </c>
      <c r="R217" s="27" t="e">
        <f t="shared" si="38"/>
        <v>#DIV/0!</v>
      </c>
      <c r="S217" s="28"/>
    </row>
    <row r="218" spans="1:19" x14ac:dyDescent="0.3">
      <c r="A218" s="29"/>
      <c r="B218" s="18" t="s">
        <v>1884</v>
      </c>
      <c r="C218" s="19"/>
      <c r="D218" s="19"/>
      <c r="E218" s="20">
        <f t="shared" si="33"/>
        <v>0</v>
      </c>
      <c r="F218" s="20">
        <f t="shared" si="34"/>
        <v>0</v>
      </c>
      <c r="G218" s="19"/>
      <c r="H218" s="19"/>
      <c r="I218" s="21"/>
      <c r="J218" s="21"/>
      <c r="K218" s="22"/>
      <c r="L218" s="23"/>
      <c r="M218" s="23"/>
      <c r="N218" s="24">
        <v>29730.400000000001</v>
      </c>
      <c r="O218" s="25" t="e">
        <f t="shared" si="35"/>
        <v>#DIV/0!</v>
      </c>
      <c r="P218" s="26" t="e">
        <f t="shared" si="36"/>
        <v>#DIV/0!</v>
      </c>
      <c r="Q218" s="27" t="e">
        <f t="shared" si="37"/>
        <v>#DIV/0!</v>
      </c>
      <c r="R218" s="27" t="e">
        <f t="shared" si="38"/>
        <v>#DIV/0!</v>
      </c>
      <c r="S218" s="28"/>
    </row>
    <row r="219" spans="1:19" x14ac:dyDescent="0.3">
      <c r="A219" s="29"/>
      <c r="B219" s="18" t="s">
        <v>1862</v>
      </c>
      <c r="C219" s="19">
        <v>5</v>
      </c>
      <c r="D219" s="19">
        <v>8</v>
      </c>
      <c r="E219" s="20">
        <f t="shared" si="33"/>
        <v>40</v>
      </c>
      <c r="F219" s="20">
        <f t="shared" si="34"/>
        <v>480</v>
      </c>
      <c r="G219" s="19">
        <v>30</v>
      </c>
      <c r="H219" s="19">
        <v>450</v>
      </c>
      <c r="I219" s="21">
        <v>0.9375</v>
      </c>
      <c r="J219" s="21">
        <v>0.92410000000000003</v>
      </c>
      <c r="K219" s="22">
        <v>8990</v>
      </c>
      <c r="L219" s="23">
        <v>9728</v>
      </c>
      <c r="M219" s="23">
        <v>0</v>
      </c>
      <c r="N219" s="24">
        <f>SUM(N217:N218)</f>
        <v>33140.400000000001</v>
      </c>
      <c r="O219" s="25">
        <f t="shared" si="35"/>
        <v>828.51</v>
      </c>
      <c r="P219" s="26">
        <f t="shared" si="36"/>
        <v>44.95</v>
      </c>
      <c r="Q219" s="27">
        <f t="shared" si="37"/>
        <v>1.12375</v>
      </c>
      <c r="R219" s="27">
        <f t="shared" si="38"/>
        <v>4142.55</v>
      </c>
      <c r="S219" s="28"/>
    </row>
    <row r="220" spans="1:19" x14ac:dyDescent="0.3">
      <c r="A220" s="29">
        <v>20</v>
      </c>
      <c r="B220" s="18" t="s">
        <v>1884</v>
      </c>
      <c r="C220" s="19"/>
      <c r="D220" s="19"/>
      <c r="E220" s="20">
        <f t="shared" si="33"/>
        <v>0</v>
      </c>
      <c r="F220" s="20">
        <f t="shared" si="34"/>
        <v>0</v>
      </c>
      <c r="G220" s="19"/>
      <c r="H220" s="19"/>
      <c r="I220" s="21"/>
      <c r="J220" s="21"/>
      <c r="K220" s="22"/>
      <c r="L220" s="23"/>
      <c r="M220" s="23"/>
      <c r="N220" s="24">
        <v>26269.599999999999</v>
      </c>
      <c r="O220" s="25" t="e">
        <f t="shared" si="35"/>
        <v>#DIV/0!</v>
      </c>
      <c r="P220" s="26" t="e">
        <f t="shared" si="36"/>
        <v>#DIV/0!</v>
      </c>
      <c r="Q220" s="27" t="e">
        <f t="shared" si="37"/>
        <v>#DIV/0!</v>
      </c>
      <c r="R220" s="27" t="e">
        <f t="shared" si="38"/>
        <v>#DIV/0!</v>
      </c>
      <c r="S220" s="28"/>
    </row>
    <row r="221" spans="1:19" x14ac:dyDescent="0.3">
      <c r="A221" s="29"/>
      <c r="B221" s="18" t="s">
        <v>104</v>
      </c>
      <c r="C221" s="19"/>
      <c r="D221" s="19"/>
      <c r="E221" s="20">
        <f t="shared" si="33"/>
        <v>0</v>
      </c>
      <c r="F221" s="20">
        <f t="shared" si="34"/>
        <v>0</v>
      </c>
      <c r="G221" s="19"/>
      <c r="H221" s="19"/>
      <c r="I221" s="21"/>
      <c r="J221" s="21"/>
      <c r="K221" s="22"/>
      <c r="L221" s="23"/>
      <c r="M221" s="23"/>
      <c r="N221" s="24">
        <v>9353.7000000000007</v>
      </c>
      <c r="O221" s="25" t="e">
        <f t="shared" si="35"/>
        <v>#DIV/0!</v>
      </c>
      <c r="P221" s="26" t="e">
        <f t="shared" si="36"/>
        <v>#DIV/0!</v>
      </c>
      <c r="Q221" s="27" t="e">
        <f t="shared" si="37"/>
        <v>#DIV/0!</v>
      </c>
      <c r="R221" s="27" t="e">
        <f t="shared" si="38"/>
        <v>#DIV/0!</v>
      </c>
      <c r="S221" s="28"/>
    </row>
    <row r="222" spans="1:19" x14ac:dyDescent="0.3">
      <c r="A222" s="29"/>
      <c r="B222" s="18" t="s">
        <v>61</v>
      </c>
      <c r="C222" s="19">
        <v>4</v>
      </c>
      <c r="D222" s="19">
        <v>8</v>
      </c>
      <c r="E222" s="20">
        <f t="shared" si="33"/>
        <v>32</v>
      </c>
      <c r="F222" s="20">
        <f t="shared" si="34"/>
        <v>480</v>
      </c>
      <c r="G222" s="19">
        <v>30</v>
      </c>
      <c r="H222" s="19">
        <v>450</v>
      </c>
      <c r="I222" s="21">
        <v>0.9375</v>
      </c>
      <c r="J222" s="21">
        <v>0.92520000000000002</v>
      </c>
      <c r="K222" s="22">
        <v>9663</v>
      </c>
      <c r="L222" s="23">
        <v>10444</v>
      </c>
      <c r="M222" s="23">
        <v>1878</v>
      </c>
      <c r="N222" s="24">
        <f>SUM(N220:N221)</f>
        <v>35623.300000000003</v>
      </c>
      <c r="O222" s="25">
        <f t="shared" si="35"/>
        <v>1113.2281250000001</v>
      </c>
      <c r="P222" s="26">
        <f t="shared" si="36"/>
        <v>60.393749999999997</v>
      </c>
      <c r="Q222" s="27">
        <f t="shared" si="37"/>
        <v>1.207875</v>
      </c>
      <c r="R222" s="27">
        <f t="shared" si="38"/>
        <v>4452.9125000000004</v>
      </c>
      <c r="S222" s="28"/>
    </row>
    <row r="223" spans="1:19" x14ac:dyDescent="0.3">
      <c r="A223" s="29" t="s">
        <v>1888</v>
      </c>
      <c r="B223" s="18" t="s">
        <v>1889</v>
      </c>
      <c r="C223" s="19"/>
      <c r="D223" s="19"/>
      <c r="E223" s="20">
        <f t="shared" si="33"/>
        <v>0</v>
      </c>
      <c r="F223" s="20">
        <f t="shared" si="34"/>
        <v>0</v>
      </c>
      <c r="G223" s="19"/>
      <c r="H223" s="19"/>
      <c r="I223" s="21"/>
      <c r="J223" s="21"/>
      <c r="K223" s="22"/>
      <c r="L223" s="23"/>
      <c r="M223" s="23"/>
      <c r="N223" s="24">
        <v>2046.3</v>
      </c>
      <c r="O223" s="25" t="e">
        <f t="shared" si="35"/>
        <v>#DIV/0!</v>
      </c>
      <c r="P223" s="26" t="e">
        <f t="shared" si="36"/>
        <v>#DIV/0!</v>
      </c>
      <c r="Q223" s="27" t="e">
        <f t="shared" si="37"/>
        <v>#DIV/0!</v>
      </c>
      <c r="R223" s="27" t="e">
        <f t="shared" si="38"/>
        <v>#DIV/0!</v>
      </c>
      <c r="S223" s="28"/>
    </row>
    <row r="224" spans="1:19" x14ac:dyDescent="0.3">
      <c r="A224" s="29"/>
      <c r="B224" s="18" t="s">
        <v>1890</v>
      </c>
      <c r="C224" s="19"/>
      <c r="D224" s="19"/>
      <c r="E224" s="20">
        <f t="shared" si="33"/>
        <v>0</v>
      </c>
      <c r="F224" s="20">
        <f t="shared" si="34"/>
        <v>0</v>
      </c>
      <c r="G224" s="19"/>
      <c r="H224" s="19"/>
      <c r="I224" s="21"/>
      <c r="J224" s="21"/>
      <c r="K224" s="22"/>
      <c r="L224" s="23"/>
      <c r="M224" s="23"/>
      <c r="N224" s="24">
        <v>22585.200000000001</v>
      </c>
      <c r="O224" s="25" t="e">
        <f t="shared" si="35"/>
        <v>#DIV/0!</v>
      </c>
      <c r="P224" s="26" t="e">
        <f t="shared" si="36"/>
        <v>#DIV/0!</v>
      </c>
      <c r="Q224" s="27" t="e">
        <f t="shared" si="37"/>
        <v>#DIV/0!</v>
      </c>
      <c r="R224" s="27" t="e">
        <f t="shared" si="38"/>
        <v>#DIV/0!</v>
      </c>
      <c r="S224" s="28"/>
    </row>
    <row r="225" spans="1:19" x14ac:dyDescent="0.3">
      <c r="A225" s="29"/>
      <c r="B225" s="18" t="s">
        <v>61</v>
      </c>
      <c r="C225" s="19">
        <v>5</v>
      </c>
      <c r="D225" s="19">
        <v>8</v>
      </c>
      <c r="E225" s="20">
        <f t="shared" si="33"/>
        <v>40</v>
      </c>
      <c r="F225" s="20">
        <f t="shared" si="34"/>
        <v>480</v>
      </c>
      <c r="G225" s="19">
        <v>140</v>
      </c>
      <c r="H225" s="19">
        <v>340</v>
      </c>
      <c r="I225" s="21">
        <v>0.70830000000000004</v>
      </c>
      <c r="J225" s="21">
        <v>0.91290000000000004</v>
      </c>
      <c r="K225" s="22">
        <v>6682</v>
      </c>
      <c r="L225" s="23">
        <v>7319</v>
      </c>
      <c r="M225" s="23">
        <v>0</v>
      </c>
      <c r="N225" s="24">
        <f>SUM(N223:N224)</f>
        <v>24631.5</v>
      </c>
      <c r="O225" s="25">
        <f t="shared" si="35"/>
        <v>615.78750000000002</v>
      </c>
      <c r="P225" s="26">
        <f t="shared" si="36"/>
        <v>33.409999999999997</v>
      </c>
      <c r="Q225" s="27">
        <f t="shared" si="37"/>
        <v>0.83525000000000005</v>
      </c>
      <c r="R225" s="27">
        <f t="shared" si="38"/>
        <v>3078.9375</v>
      </c>
      <c r="S225" s="28"/>
    </row>
    <row r="226" spans="1:19" x14ac:dyDescent="0.3">
      <c r="A226" s="29">
        <v>21</v>
      </c>
      <c r="B226" s="18" t="s">
        <v>1892</v>
      </c>
      <c r="C226" s="19"/>
      <c r="D226" s="19"/>
      <c r="E226" s="20">
        <f t="shared" si="33"/>
        <v>0</v>
      </c>
      <c r="F226" s="20">
        <f t="shared" si="34"/>
        <v>0</v>
      </c>
      <c r="G226" s="19"/>
      <c r="H226" s="19"/>
      <c r="I226" s="21"/>
      <c r="J226" s="21"/>
      <c r="K226" s="22"/>
      <c r="L226" s="23"/>
      <c r="M226" s="23"/>
      <c r="N226" s="24">
        <v>11000</v>
      </c>
      <c r="O226" s="25" t="e">
        <f t="shared" si="35"/>
        <v>#DIV/0!</v>
      </c>
      <c r="P226" s="26" t="e">
        <f t="shared" si="36"/>
        <v>#DIV/0!</v>
      </c>
      <c r="Q226" s="27" t="e">
        <f t="shared" si="37"/>
        <v>#DIV/0!</v>
      </c>
      <c r="R226" s="27" t="e">
        <f t="shared" si="38"/>
        <v>#DIV/0!</v>
      </c>
      <c r="S226" s="28"/>
    </row>
    <row r="227" spans="1:19" x14ac:dyDescent="0.3">
      <c r="A227" s="29"/>
      <c r="B227" s="18" t="s">
        <v>1893</v>
      </c>
      <c r="C227" s="19"/>
      <c r="D227" s="19"/>
      <c r="E227" s="20">
        <f t="shared" si="33"/>
        <v>0</v>
      </c>
      <c r="F227" s="20">
        <f t="shared" si="34"/>
        <v>0</v>
      </c>
      <c r="G227" s="19"/>
      <c r="H227" s="19"/>
      <c r="I227" s="21"/>
      <c r="J227" s="21"/>
      <c r="K227" s="22"/>
      <c r="L227" s="23"/>
      <c r="M227" s="23"/>
      <c r="N227" s="24">
        <v>4900</v>
      </c>
      <c r="O227" s="25" t="e">
        <f t="shared" si="35"/>
        <v>#DIV/0!</v>
      </c>
      <c r="P227" s="26" t="e">
        <f t="shared" si="36"/>
        <v>#DIV/0!</v>
      </c>
      <c r="Q227" s="27" t="e">
        <f t="shared" si="37"/>
        <v>#DIV/0!</v>
      </c>
      <c r="R227" s="27" t="e">
        <f t="shared" si="38"/>
        <v>#DIV/0!</v>
      </c>
      <c r="S227" s="28"/>
    </row>
    <row r="228" spans="1:19" x14ac:dyDescent="0.3">
      <c r="A228" s="29"/>
      <c r="B228" s="18" t="s">
        <v>1894</v>
      </c>
      <c r="C228" s="19"/>
      <c r="D228" s="19"/>
      <c r="E228" s="20">
        <f t="shared" si="33"/>
        <v>0</v>
      </c>
      <c r="F228" s="20">
        <f t="shared" si="34"/>
        <v>0</v>
      </c>
      <c r="G228" s="19"/>
      <c r="H228" s="19"/>
      <c r="I228" s="21"/>
      <c r="J228" s="21"/>
      <c r="K228" s="22"/>
      <c r="L228" s="23"/>
      <c r="M228" s="23"/>
      <c r="N228" s="24">
        <v>4299.57</v>
      </c>
      <c r="O228" s="25" t="e">
        <f t="shared" si="35"/>
        <v>#DIV/0!</v>
      </c>
      <c r="P228" s="26" t="e">
        <f t="shared" si="36"/>
        <v>#DIV/0!</v>
      </c>
      <c r="Q228" s="27" t="e">
        <f t="shared" si="37"/>
        <v>#DIV/0!</v>
      </c>
      <c r="R228" s="27" t="e">
        <f t="shared" si="38"/>
        <v>#DIV/0!</v>
      </c>
      <c r="S228" s="28"/>
    </row>
    <row r="229" spans="1:19" x14ac:dyDescent="0.3">
      <c r="A229" s="29"/>
      <c r="B229" s="18" t="s">
        <v>61</v>
      </c>
      <c r="C229" s="19">
        <v>4</v>
      </c>
      <c r="D229" s="19">
        <v>8</v>
      </c>
      <c r="E229" s="20">
        <f t="shared" si="33"/>
        <v>32</v>
      </c>
      <c r="F229" s="20">
        <f t="shared" si="34"/>
        <v>480</v>
      </c>
      <c r="G229" s="19">
        <v>140</v>
      </c>
      <c r="H229" s="19">
        <v>340</v>
      </c>
      <c r="I229" s="21">
        <v>0.70830000000000004</v>
      </c>
      <c r="J229" s="21">
        <v>0.76129999999999998</v>
      </c>
      <c r="K229" s="22">
        <v>5997</v>
      </c>
      <c r="L229" s="23">
        <v>7878</v>
      </c>
      <c r="M229" s="23">
        <v>16441</v>
      </c>
      <c r="N229" s="24">
        <f>SUM(N226:N228)</f>
        <v>20199.57</v>
      </c>
      <c r="O229" s="25">
        <f t="shared" si="35"/>
        <v>631.23656249999999</v>
      </c>
      <c r="P229" s="26">
        <f t="shared" si="36"/>
        <v>37.481250000000003</v>
      </c>
      <c r="Q229" s="27">
        <f t="shared" si="37"/>
        <v>0.74962499999999999</v>
      </c>
      <c r="R229" s="27">
        <f t="shared" si="38"/>
        <v>2524.94625</v>
      </c>
      <c r="S229" s="28"/>
    </row>
    <row r="230" spans="1:19" ht="15" customHeight="1" x14ac:dyDescent="0.3">
      <c r="A230" s="29" t="s">
        <v>1895</v>
      </c>
      <c r="B230" s="18" t="s">
        <v>1898</v>
      </c>
      <c r="C230" s="19"/>
      <c r="D230" s="19"/>
      <c r="E230" s="20">
        <f t="shared" si="33"/>
        <v>0</v>
      </c>
      <c r="F230" s="20">
        <f t="shared" si="34"/>
        <v>0</v>
      </c>
      <c r="G230" s="19"/>
      <c r="H230" s="19"/>
      <c r="I230" s="21"/>
      <c r="J230" s="21"/>
      <c r="K230" s="22"/>
      <c r="L230" s="23"/>
      <c r="M230" s="23"/>
      <c r="N230" s="24">
        <v>14497.45</v>
      </c>
      <c r="O230" s="25" t="e">
        <f t="shared" si="35"/>
        <v>#DIV/0!</v>
      </c>
      <c r="P230" s="26" t="e">
        <f t="shared" si="36"/>
        <v>#DIV/0!</v>
      </c>
      <c r="Q230" s="27" t="e">
        <f t="shared" si="37"/>
        <v>#DIV/0!</v>
      </c>
      <c r="R230" s="27" t="e">
        <f t="shared" si="38"/>
        <v>#DIV/0!</v>
      </c>
      <c r="S230" s="28"/>
    </row>
    <row r="231" spans="1:19" x14ac:dyDescent="0.3">
      <c r="A231" s="29"/>
      <c r="B231" s="18" t="s">
        <v>1899</v>
      </c>
      <c r="C231" s="19"/>
      <c r="D231" s="19"/>
      <c r="E231" s="20">
        <f t="shared" si="33"/>
        <v>0</v>
      </c>
      <c r="F231" s="20">
        <f t="shared" si="34"/>
        <v>0</v>
      </c>
      <c r="G231" s="19"/>
      <c r="H231" s="19"/>
      <c r="I231" s="21"/>
      <c r="J231" s="21"/>
      <c r="K231" s="22"/>
      <c r="L231" s="23"/>
      <c r="M231" s="23"/>
      <c r="N231" s="24">
        <v>7021</v>
      </c>
      <c r="O231" s="25" t="e">
        <f t="shared" si="35"/>
        <v>#DIV/0!</v>
      </c>
      <c r="P231" s="26" t="e">
        <f t="shared" si="36"/>
        <v>#DIV/0!</v>
      </c>
      <c r="Q231" s="27" t="e">
        <f t="shared" si="37"/>
        <v>#DIV/0!</v>
      </c>
      <c r="R231" s="27" t="e">
        <f t="shared" si="38"/>
        <v>#DIV/0!</v>
      </c>
      <c r="S231" s="28"/>
    </row>
    <row r="232" spans="1:19" x14ac:dyDescent="0.3">
      <c r="A232" s="29"/>
      <c r="B232" s="18" t="s">
        <v>1900</v>
      </c>
      <c r="C232" s="19">
        <v>5</v>
      </c>
      <c r="D232" s="19">
        <v>8</v>
      </c>
      <c r="E232" s="20">
        <f t="shared" si="33"/>
        <v>40</v>
      </c>
      <c r="F232" s="20">
        <f t="shared" si="34"/>
        <v>480</v>
      </c>
      <c r="G232" s="19">
        <v>130</v>
      </c>
      <c r="H232" s="19">
        <v>350</v>
      </c>
      <c r="I232" s="21">
        <v>0.72919999999999996</v>
      </c>
      <c r="J232" s="21">
        <v>0.87519999999999998</v>
      </c>
      <c r="K232" s="22">
        <v>6534</v>
      </c>
      <c r="L232" s="23">
        <v>7466</v>
      </c>
      <c r="M232" s="23">
        <v>0</v>
      </c>
      <c r="N232" s="24">
        <f>SUM(N230:N231)</f>
        <v>21518.45</v>
      </c>
      <c r="O232" s="25">
        <f t="shared" si="35"/>
        <v>537.96125000000006</v>
      </c>
      <c r="P232" s="26">
        <f t="shared" si="36"/>
        <v>32.67</v>
      </c>
      <c r="Q232" s="27">
        <f t="shared" si="37"/>
        <v>0.81674999999999998</v>
      </c>
      <c r="R232" s="27">
        <f t="shared" si="38"/>
        <v>2689.8062500000001</v>
      </c>
      <c r="S232" s="28"/>
    </row>
    <row r="233" spans="1:19" x14ac:dyDescent="0.3">
      <c r="A233" s="29">
        <v>22</v>
      </c>
      <c r="B233" s="18" t="s">
        <v>1903</v>
      </c>
      <c r="C233" s="19"/>
      <c r="D233" s="19"/>
      <c r="E233" s="20">
        <f t="shared" si="33"/>
        <v>0</v>
      </c>
      <c r="F233" s="20">
        <f t="shared" si="34"/>
        <v>0</v>
      </c>
      <c r="G233" s="19"/>
      <c r="H233" s="19"/>
      <c r="I233" s="21"/>
      <c r="J233" s="21"/>
      <c r="K233" s="22"/>
      <c r="L233" s="23"/>
      <c r="M233" s="23"/>
      <c r="N233" s="24">
        <v>23458</v>
      </c>
      <c r="O233" s="25" t="e">
        <f t="shared" si="35"/>
        <v>#DIV/0!</v>
      </c>
      <c r="P233" s="26" t="e">
        <f t="shared" si="36"/>
        <v>#DIV/0!</v>
      </c>
      <c r="Q233" s="27" t="e">
        <f t="shared" si="37"/>
        <v>#DIV/0!</v>
      </c>
      <c r="R233" s="27" t="e">
        <f t="shared" si="38"/>
        <v>#DIV/0!</v>
      </c>
      <c r="S233" s="28"/>
    </row>
    <row r="234" spans="1:19" x14ac:dyDescent="0.3">
      <c r="A234" s="29"/>
      <c r="B234" s="18" t="s">
        <v>1904</v>
      </c>
      <c r="C234" s="19"/>
      <c r="D234" s="19"/>
      <c r="E234" s="20">
        <f t="shared" si="33"/>
        <v>0</v>
      </c>
      <c r="F234" s="20">
        <f t="shared" si="34"/>
        <v>0</v>
      </c>
      <c r="G234" s="19"/>
      <c r="H234" s="19"/>
      <c r="I234" s="21"/>
      <c r="J234" s="21"/>
      <c r="K234" s="22"/>
      <c r="L234" s="23"/>
      <c r="M234" s="23"/>
      <c r="N234" s="24">
        <v>8674.68</v>
      </c>
      <c r="O234" s="25" t="e">
        <f t="shared" si="35"/>
        <v>#DIV/0!</v>
      </c>
      <c r="P234" s="26" t="e">
        <f t="shared" si="36"/>
        <v>#DIV/0!</v>
      </c>
      <c r="Q234" s="27" t="e">
        <f t="shared" si="37"/>
        <v>#DIV/0!</v>
      </c>
      <c r="R234" s="27" t="e">
        <f t="shared" si="38"/>
        <v>#DIV/0!</v>
      </c>
      <c r="S234" s="28"/>
    </row>
    <row r="235" spans="1:19" x14ac:dyDescent="0.3">
      <c r="A235" s="29"/>
      <c r="B235" s="18" t="s">
        <v>61</v>
      </c>
      <c r="C235" s="19">
        <v>4</v>
      </c>
      <c r="D235" s="19">
        <v>8</v>
      </c>
      <c r="E235" s="20">
        <f t="shared" si="33"/>
        <v>32</v>
      </c>
      <c r="F235" s="20">
        <f t="shared" si="34"/>
        <v>480</v>
      </c>
      <c r="G235" s="19">
        <v>50</v>
      </c>
      <c r="H235" s="19">
        <v>430</v>
      </c>
      <c r="I235" s="21">
        <v>0.89580000000000004</v>
      </c>
      <c r="J235" s="21">
        <v>0.9375</v>
      </c>
      <c r="K235" s="22">
        <v>11323</v>
      </c>
      <c r="L235" s="23">
        <v>12078</v>
      </c>
      <c r="M235" s="23">
        <v>7569</v>
      </c>
      <c r="N235" s="24">
        <f>SUM(N233:N234)</f>
        <v>32132.68</v>
      </c>
      <c r="O235" s="25">
        <f t="shared" si="35"/>
        <v>1004.14625</v>
      </c>
      <c r="P235" s="26">
        <f t="shared" si="36"/>
        <v>70.768749999999997</v>
      </c>
      <c r="Q235" s="27">
        <f t="shared" si="37"/>
        <v>1.415375</v>
      </c>
      <c r="R235" s="27">
        <f t="shared" si="38"/>
        <v>4016.585</v>
      </c>
      <c r="S235" s="28"/>
    </row>
    <row r="236" spans="1:19" x14ac:dyDescent="0.3">
      <c r="A236" s="29" t="s">
        <v>1905</v>
      </c>
      <c r="B236" s="18" t="s">
        <v>1907</v>
      </c>
      <c r="C236" s="19"/>
      <c r="D236" s="19"/>
      <c r="E236" s="20">
        <f t="shared" si="33"/>
        <v>0</v>
      </c>
      <c r="F236" s="20">
        <f t="shared" si="34"/>
        <v>0</v>
      </c>
      <c r="G236" s="19"/>
      <c r="H236" s="19"/>
      <c r="I236" s="21"/>
      <c r="J236" s="21"/>
      <c r="K236" s="22"/>
      <c r="L236" s="23"/>
      <c r="M236" s="23"/>
      <c r="N236" s="24">
        <v>10645.32</v>
      </c>
      <c r="O236" s="25" t="e">
        <f t="shared" si="35"/>
        <v>#DIV/0!</v>
      </c>
      <c r="P236" s="26" t="e">
        <f t="shared" si="36"/>
        <v>#DIV/0!</v>
      </c>
      <c r="Q236" s="27" t="e">
        <f t="shared" si="37"/>
        <v>#DIV/0!</v>
      </c>
      <c r="R236" s="27" t="e">
        <f t="shared" si="38"/>
        <v>#DIV/0!</v>
      </c>
      <c r="S236" s="28"/>
    </row>
    <row r="237" spans="1:19" x14ac:dyDescent="0.3">
      <c r="A237" s="29"/>
      <c r="B237" s="18" t="s">
        <v>1908</v>
      </c>
      <c r="C237" s="19"/>
      <c r="D237" s="19"/>
      <c r="E237" s="20">
        <f t="shared" si="33"/>
        <v>0</v>
      </c>
      <c r="F237" s="20">
        <f t="shared" si="34"/>
        <v>0</v>
      </c>
      <c r="G237" s="19"/>
      <c r="H237" s="19"/>
      <c r="I237" s="21"/>
      <c r="J237" s="21"/>
      <c r="K237" s="22"/>
      <c r="L237" s="23"/>
      <c r="M237" s="23"/>
      <c r="N237" s="24">
        <v>19368</v>
      </c>
      <c r="O237" s="25" t="e">
        <f t="shared" si="35"/>
        <v>#DIV/0!</v>
      </c>
      <c r="P237" s="26" t="e">
        <f t="shared" si="36"/>
        <v>#DIV/0!</v>
      </c>
      <c r="Q237" s="27" t="e">
        <f t="shared" si="37"/>
        <v>#DIV/0!</v>
      </c>
      <c r="R237" s="27" t="e">
        <f t="shared" si="38"/>
        <v>#DIV/0!</v>
      </c>
      <c r="S237" s="28"/>
    </row>
    <row r="238" spans="1:19" x14ac:dyDescent="0.3">
      <c r="A238" s="29"/>
      <c r="B238" s="18" t="s">
        <v>1909</v>
      </c>
      <c r="C238" s="19">
        <v>5</v>
      </c>
      <c r="D238" s="19">
        <v>8</v>
      </c>
      <c r="E238" s="20">
        <f t="shared" si="33"/>
        <v>40</v>
      </c>
      <c r="F238" s="20">
        <f t="shared" si="34"/>
        <v>480</v>
      </c>
      <c r="G238" s="19">
        <v>50</v>
      </c>
      <c r="H238" s="19">
        <v>430</v>
      </c>
      <c r="I238" s="21">
        <v>0.89580000000000004</v>
      </c>
      <c r="J238" s="21">
        <v>0.97209999999999996</v>
      </c>
      <c r="K238" s="22">
        <v>13396</v>
      </c>
      <c r="L238" s="23">
        <v>13781</v>
      </c>
      <c r="M238" s="23">
        <v>0</v>
      </c>
      <c r="N238" s="24">
        <f>SUM(N236:N237)</f>
        <v>30013.32</v>
      </c>
      <c r="O238" s="25">
        <f t="shared" si="35"/>
        <v>750.33299999999997</v>
      </c>
      <c r="P238" s="26">
        <f t="shared" si="36"/>
        <v>66.98</v>
      </c>
      <c r="Q238" s="27">
        <f t="shared" si="37"/>
        <v>1.6745000000000001</v>
      </c>
      <c r="R238" s="27">
        <f t="shared" si="38"/>
        <v>3751.665</v>
      </c>
      <c r="S238" s="28"/>
    </row>
    <row r="239" spans="1:19" x14ac:dyDescent="0.3">
      <c r="A239" s="29">
        <v>26</v>
      </c>
      <c r="B239" s="18" t="s">
        <v>1912</v>
      </c>
      <c r="C239" s="19"/>
      <c r="D239" s="19"/>
      <c r="E239" s="20">
        <f t="shared" si="33"/>
        <v>0</v>
      </c>
      <c r="F239" s="20">
        <f t="shared" si="34"/>
        <v>0</v>
      </c>
      <c r="G239" s="19"/>
      <c r="H239" s="19"/>
      <c r="I239" s="21"/>
      <c r="J239" s="21"/>
      <c r="K239" s="22"/>
      <c r="L239" s="23"/>
      <c r="M239" s="23"/>
      <c r="N239" s="24">
        <v>6612</v>
      </c>
      <c r="O239" s="25" t="e">
        <f t="shared" si="35"/>
        <v>#DIV/0!</v>
      </c>
      <c r="P239" s="26" t="e">
        <f t="shared" si="36"/>
        <v>#DIV/0!</v>
      </c>
      <c r="Q239" s="27" t="e">
        <f t="shared" si="37"/>
        <v>#DIV/0!</v>
      </c>
      <c r="R239" s="27" t="e">
        <f t="shared" si="38"/>
        <v>#DIV/0!</v>
      </c>
      <c r="S239" s="28"/>
    </row>
    <row r="240" spans="1:19" ht="15.75" customHeight="1" x14ac:dyDescent="0.3">
      <c r="A240" s="29"/>
      <c r="B240" s="18" t="s">
        <v>1913</v>
      </c>
      <c r="C240" s="19"/>
      <c r="D240" s="19"/>
      <c r="E240" s="20">
        <f t="shared" si="33"/>
        <v>0</v>
      </c>
      <c r="F240" s="20">
        <f t="shared" si="34"/>
        <v>0</v>
      </c>
      <c r="G240" s="19"/>
      <c r="H240" s="19"/>
      <c r="I240" s="21"/>
      <c r="J240" s="21"/>
      <c r="K240" s="22"/>
      <c r="L240" s="23"/>
      <c r="M240" s="23"/>
      <c r="N240" s="24">
        <v>13392</v>
      </c>
      <c r="O240" s="25" t="e">
        <f t="shared" si="35"/>
        <v>#DIV/0!</v>
      </c>
      <c r="P240" s="26" t="e">
        <f t="shared" si="36"/>
        <v>#DIV/0!</v>
      </c>
      <c r="Q240" s="27" t="e">
        <f t="shared" si="37"/>
        <v>#DIV/0!</v>
      </c>
      <c r="R240" s="27" t="e">
        <f t="shared" si="38"/>
        <v>#DIV/0!</v>
      </c>
      <c r="S240" s="28"/>
    </row>
    <row r="241" spans="1:19" x14ac:dyDescent="0.3">
      <c r="A241" s="29"/>
      <c r="B241" s="18" t="s">
        <v>1914</v>
      </c>
      <c r="C241" s="19"/>
      <c r="D241" s="19"/>
      <c r="E241" s="20">
        <f t="shared" si="33"/>
        <v>0</v>
      </c>
      <c r="F241" s="20">
        <f t="shared" si="34"/>
        <v>0</v>
      </c>
      <c r="G241" s="19"/>
      <c r="H241" s="19"/>
      <c r="I241" s="21"/>
      <c r="J241" s="21"/>
      <c r="K241" s="22"/>
      <c r="L241" s="23"/>
      <c r="M241" s="23"/>
      <c r="N241" s="24">
        <v>10986.69</v>
      </c>
      <c r="O241" s="25" t="e">
        <f t="shared" si="35"/>
        <v>#DIV/0!</v>
      </c>
      <c r="P241" s="26" t="e">
        <f t="shared" si="36"/>
        <v>#DIV/0!</v>
      </c>
      <c r="Q241" s="27" t="e">
        <f t="shared" si="37"/>
        <v>#DIV/0!</v>
      </c>
      <c r="R241" s="27" t="e">
        <f t="shared" si="38"/>
        <v>#DIV/0!</v>
      </c>
      <c r="S241" s="28"/>
    </row>
    <row r="242" spans="1:19" x14ac:dyDescent="0.3">
      <c r="A242" s="29"/>
      <c r="B242" s="18" t="s">
        <v>61</v>
      </c>
      <c r="C242" s="19">
        <v>4</v>
      </c>
      <c r="D242" s="19">
        <v>8</v>
      </c>
      <c r="E242" s="20">
        <f t="shared" si="33"/>
        <v>32</v>
      </c>
      <c r="F242" s="20">
        <f t="shared" si="34"/>
        <v>480</v>
      </c>
      <c r="G242" s="19">
        <v>40</v>
      </c>
      <c r="H242" s="19">
        <v>440</v>
      </c>
      <c r="I242" s="21">
        <v>0.91669999999999996</v>
      </c>
      <c r="J242" s="21">
        <v>0.96789999999999998</v>
      </c>
      <c r="K242" s="22">
        <v>14855</v>
      </c>
      <c r="L242" s="23">
        <v>15348</v>
      </c>
      <c r="M242" s="23">
        <v>35752</v>
      </c>
      <c r="N242" s="24">
        <f>SUM(N239:N241)</f>
        <v>30990.690000000002</v>
      </c>
      <c r="O242" s="25">
        <f t="shared" si="35"/>
        <v>968.45906250000007</v>
      </c>
      <c r="P242" s="26">
        <f t="shared" si="36"/>
        <v>92.84375</v>
      </c>
      <c r="Q242" s="27">
        <f t="shared" si="37"/>
        <v>1.8568750000000001</v>
      </c>
      <c r="R242" s="27">
        <f t="shared" si="38"/>
        <v>3873.8362500000003</v>
      </c>
      <c r="S242" s="28"/>
    </row>
    <row r="243" spans="1:19" x14ac:dyDescent="0.3">
      <c r="A243" s="29" t="s">
        <v>1915</v>
      </c>
      <c r="B243" s="18" t="s">
        <v>1914</v>
      </c>
      <c r="C243" s="19"/>
      <c r="D243" s="19"/>
      <c r="E243" s="20">
        <f t="shared" si="33"/>
        <v>0</v>
      </c>
      <c r="F243" s="20">
        <f t="shared" si="34"/>
        <v>0</v>
      </c>
      <c r="G243" s="19"/>
      <c r="H243" s="19"/>
      <c r="I243" s="21"/>
      <c r="J243" s="21"/>
      <c r="K243" s="22"/>
      <c r="L243" s="23"/>
      <c r="M243" s="23"/>
      <c r="N243" s="24">
        <v>3817.86</v>
      </c>
      <c r="O243" s="25" t="e">
        <f t="shared" si="35"/>
        <v>#DIV/0!</v>
      </c>
      <c r="P243" s="26" t="e">
        <f t="shared" si="36"/>
        <v>#DIV/0!</v>
      </c>
      <c r="Q243" s="27" t="e">
        <f t="shared" si="37"/>
        <v>#DIV/0!</v>
      </c>
      <c r="R243" s="27" t="e">
        <f t="shared" si="38"/>
        <v>#DIV/0!</v>
      </c>
      <c r="S243" s="28"/>
    </row>
    <row r="244" spans="1:19" x14ac:dyDescent="0.3">
      <c r="A244" s="29"/>
      <c r="B244" s="18" t="s">
        <v>1917</v>
      </c>
      <c r="C244" s="19"/>
      <c r="D244" s="19"/>
      <c r="E244" s="20">
        <f t="shared" si="33"/>
        <v>0</v>
      </c>
      <c r="F244" s="20">
        <f t="shared" si="34"/>
        <v>0</v>
      </c>
      <c r="G244" s="19"/>
      <c r="H244" s="19"/>
      <c r="I244" s="21"/>
      <c r="J244" s="21"/>
      <c r="K244" s="22"/>
      <c r="L244" s="23"/>
      <c r="M244" s="23"/>
      <c r="N244" s="24">
        <v>11970</v>
      </c>
      <c r="O244" s="25" t="e">
        <f t="shared" si="35"/>
        <v>#DIV/0!</v>
      </c>
      <c r="P244" s="26" t="e">
        <f t="shared" si="36"/>
        <v>#DIV/0!</v>
      </c>
      <c r="Q244" s="27" t="e">
        <f t="shared" si="37"/>
        <v>#DIV/0!</v>
      </c>
      <c r="R244" s="27" t="e">
        <f t="shared" si="38"/>
        <v>#DIV/0!</v>
      </c>
      <c r="S244" s="28"/>
    </row>
    <row r="245" spans="1:19" x14ac:dyDescent="0.3">
      <c r="A245" s="29"/>
      <c r="B245" s="18" t="s">
        <v>1918</v>
      </c>
      <c r="C245" s="19"/>
      <c r="D245" s="19"/>
      <c r="E245" s="20">
        <f t="shared" si="33"/>
        <v>0</v>
      </c>
      <c r="F245" s="20">
        <f t="shared" si="34"/>
        <v>0</v>
      </c>
      <c r="G245" s="19"/>
      <c r="H245" s="19"/>
      <c r="I245" s="21"/>
      <c r="J245" s="21"/>
      <c r="K245" s="22"/>
      <c r="L245" s="23"/>
      <c r="M245" s="23"/>
      <c r="N245" s="24">
        <v>10311.35</v>
      </c>
      <c r="O245" s="25" t="e">
        <f t="shared" si="35"/>
        <v>#DIV/0!</v>
      </c>
      <c r="P245" s="26" t="e">
        <f t="shared" si="36"/>
        <v>#DIV/0!</v>
      </c>
      <c r="Q245" s="27" t="e">
        <f t="shared" si="37"/>
        <v>#DIV/0!</v>
      </c>
      <c r="R245" s="27" t="e">
        <f t="shared" si="38"/>
        <v>#DIV/0!</v>
      </c>
      <c r="S245" s="28"/>
    </row>
    <row r="246" spans="1:19" x14ac:dyDescent="0.3">
      <c r="A246" s="29"/>
      <c r="B246" s="18" t="s">
        <v>61</v>
      </c>
      <c r="C246" s="19">
        <v>5</v>
      </c>
      <c r="D246" s="19">
        <v>8</v>
      </c>
      <c r="E246" s="20">
        <f t="shared" si="33"/>
        <v>40</v>
      </c>
      <c r="F246" s="20">
        <f t="shared" si="34"/>
        <v>480</v>
      </c>
      <c r="G246" s="19">
        <v>100</v>
      </c>
      <c r="H246" s="19">
        <v>380</v>
      </c>
      <c r="I246" s="21">
        <v>0.79169999999999996</v>
      </c>
      <c r="J246" s="21">
        <v>0.95530000000000004</v>
      </c>
      <c r="K246" s="22">
        <v>13666</v>
      </c>
      <c r="L246" s="23">
        <v>14306</v>
      </c>
      <c r="M246" s="23">
        <v>0</v>
      </c>
      <c r="N246" s="24">
        <f>SUM(N243:N245)</f>
        <v>26099.21</v>
      </c>
      <c r="O246" s="25">
        <f t="shared" si="35"/>
        <v>652.48024999999996</v>
      </c>
      <c r="P246" s="26">
        <f t="shared" si="36"/>
        <v>68.33</v>
      </c>
      <c r="Q246" s="27">
        <f t="shared" si="37"/>
        <v>1.70825</v>
      </c>
      <c r="R246" s="27">
        <f t="shared" si="38"/>
        <v>3262.4012499999999</v>
      </c>
      <c r="S246" s="28"/>
    </row>
    <row r="247" spans="1:19" x14ac:dyDescent="0.3">
      <c r="A247" s="29">
        <v>27</v>
      </c>
      <c r="B247" s="18" t="s">
        <v>1922</v>
      </c>
      <c r="C247" s="19"/>
      <c r="D247" s="19"/>
      <c r="E247" s="20">
        <f t="shared" si="33"/>
        <v>0</v>
      </c>
      <c r="F247" s="20">
        <f t="shared" si="34"/>
        <v>0</v>
      </c>
      <c r="G247" s="19"/>
      <c r="H247" s="19"/>
      <c r="I247" s="21"/>
      <c r="J247" s="21"/>
      <c r="K247" s="22"/>
      <c r="L247" s="23"/>
      <c r="M247" s="23"/>
      <c r="N247" s="24">
        <v>19705</v>
      </c>
      <c r="O247" s="25" t="e">
        <f t="shared" si="35"/>
        <v>#DIV/0!</v>
      </c>
      <c r="P247" s="26" t="e">
        <f t="shared" si="36"/>
        <v>#DIV/0!</v>
      </c>
      <c r="Q247" s="27" t="e">
        <f t="shared" si="37"/>
        <v>#DIV/0!</v>
      </c>
      <c r="R247" s="27" t="e">
        <f t="shared" si="38"/>
        <v>#DIV/0!</v>
      </c>
      <c r="S247" s="28"/>
    </row>
    <row r="248" spans="1:19" x14ac:dyDescent="0.3">
      <c r="A248" s="29"/>
      <c r="B248" s="18" t="s">
        <v>1923</v>
      </c>
      <c r="C248" s="19"/>
      <c r="D248" s="19"/>
      <c r="E248" s="20">
        <f t="shared" si="33"/>
        <v>0</v>
      </c>
      <c r="F248" s="20">
        <f t="shared" si="34"/>
        <v>0</v>
      </c>
      <c r="G248" s="19"/>
      <c r="H248" s="19"/>
      <c r="I248" s="21"/>
      <c r="J248" s="21"/>
      <c r="K248" s="22"/>
      <c r="L248" s="23"/>
      <c r="M248" s="23"/>
      <c r="N248" s="24">
        <v>4448.6000000000004</v>
      </c>
      <c r="O248" s="25" t="e">
        <f t="shared" si="35"/>
        <v>#DIV/0!</v>
      </c>
      <c r="P248" s="26" t="e">
        <f t="shared" si="36"/>
        <v>#DIV/0!</v>
      </c>
      <c r="Q248" s="27" t="e">
        <f t="shared" si="37"/>
        <v>#DIV/0!</v>
      </c>
      <c r="R248" s="27" t="e">
        <f t="shared" si="38"/>
        <v>#DIV/0!</v>
      </c>
      <c r="S248" s="28"/>
    </row>
    <row r="249" spans="1:19" x14ac:dyDescent="0.3">
      <c r="A249" s="29"/>
      <c r="B249" s="18" t="s">
        <v>1900</v>
      </c>
      <c r="C249" s="19">
        <v>4</v>
      </c>
      <c r="D249" s="19">
        <v>8</v>
      </c>
      <c r="E249" s="20">
        <f t="shared" si="33"/>
        <v>32</v>
      </c>
      <c r="F249" s="20">
        <f t="shared" si="34"/>
        <v>480</v>
      </c>
      <c r="G249" s="19">
        <v>70</v>
      </c>
      <c r="H249" s="19">
        <v>410</v>
      </c>
      <c r="I249" s="21">
        <v>0.85419999999999996</v>
      </c>
      <c r="J249" s="21">
        <v>0.91259999999999997</v>
      </c>
      <c r="K249" s="22">
        <v>10578</v>
      </c>
      <c r="L249" s="23">
        <v>11591</v>
      </c>
      <c r="M249" s="23">
        <v>12093</v>
      </c>
      <c r="N249" s="24">
        <f>SUM(N247:N248)</f>
        <v>24153.599999999999</v>
      </c>
      <c r="O249" s="25">
        <f t="shared" si="35"/>
        <v>754.8</v>
      </c>
      <c r="P249" s="26">
        <f t="shared" si="36"/>
        <v>66.112499999999997</v>
      </c>
      <c r="Q249" s="27">
        <f t="shared" si="37"/>
        <v>1.3222499999999999</v>
      </c>
      <c r="R249" s="27">
        <f t="shared" si="38"/>
        <v>3019.2</v>
      </c>
      <c r="S249" s="28"/>
    </row>
    <row r="250" spans="1:19" x14ac:dyDescent="0.3">
      <c r="A250" s="29" t="s">
        <v>1924</v>
      </c>
      <c r="B250" s="18" t="s">
        <v>1923</v>
      </c>
      <c r="C250" s="19"/>
      <c r="D250" s="19"/>
      <c r="E250" s="20">
        <f t="shared" si="33"/>
        <v>0</v>
      </c>
      <c r="F250" s="20">
        <f t="shared" si="34"/>
        <v>0</v>
      </c>
      <c r="G250" s="19"/>
      <c r="H250" s="19"/>
      <c r="I250" s="21"/>
      <c r="J250" s="21"/>
      <c r="K250" s="22"/>
      <c r="L250" s="23"/>
      <c r="M250" s="23"/>
      <c r="N250" s="24">
        <v>4251.3999999999996</v>
      </c>
      <c r="O250" s="25" t="e">
        <f t="shared" si="35"/>
        <v>#DIV/0!</v>
      </c>
      <c r="P250" s="26" t="e">
        <f t="shared" si="36"/>
        <v>#DIV/0!</v>
      </c>
      <c r="Q250" s="27" t="e">
        <f t="shared" si="37"/>
        <v>#DIV/0!</v>
      </c>
      <c r="R250" s="27" t="e">
        <f t="shared" si="38"/>
        <v>#DIV/0!</v>
      </c>
      <c r="S250" s="28"/>
    </row>
    <row r="251" spans="1:19" x14ac:dyDescent="0.3">
      <c r="A251" s="29"/>
      <c r="B251" s="18" t="s">
        <v>1927</v>
      </c>
      <c r="C251" s="19"/>
      <c r="D251" s="19"/>
      <c r="E251" s="20">
        <f t="shared" si="33"/>
        <v>0</v>
      </c>
      <c r="F251" s="20">
        <f t="shared" si="34"/>
        <v>0</v>
      </c>
      <c r="G251" s="19"/>
      <c r="H251" s="19"/>
      <c r="I251" s="21"/>
      <c r="J251" s="21"/>
      <c r="K251" s="22"/>
      <c r="L251" s="23"/>
      <c r="M251" s="23"/>
      <c r="N251" s="24">
        <v>21665</v>
      </c>
      <c r="O251" s="25" t="e">
        <f t="shared" si="35"/>
        <v>#DIV/0!</v>
      </c>
      <c r="P251" s="26" t="e">
        <f t="shared" si="36"/>
        <v>#DIV/0!</v>
      </c>
      <c r="Q251" s="27" t="e">
        <f t="shared" si="37"/>
        <v>#DIV/0!</v>
      </c>
      <c r="R251" s="27" t="e">
        <f t="shared" si="38"/>
        <v>#DIV/0!</v>
      </c>
      <c r="S251" s="28"/>
    </row>
    <row r="252" spans="1:19" x14ac:dyDescent="0.3">
      <c r="A252" s="29"/>
      <c r="B252" s="18" t="s">
        <v>1928</v>
      </c>
      <c r="C252" s="19"/>
      <c r="D252" s="19"/>
      <c r="E252" s="20">
        <f t="shared" si="33"/>
        <v>0</v>
      </c>
      <c r="F252" s="20">
        <f t="shared" si="34"/>
        <v>0</v>
      </c>
      <c r="G252" s="19"/>
      <c r="H252" s="19"/>
      <c r="I252" s="21"/>
      <c r="J252" s="21"/>
      <c r="K252" s="22"/>
      <c r="L252" s="23"/>
      <c r="M252" s="23"/>
      <c r="N252" s="24">
        <v>893.75</v>
      </c>
      <c r="O252" s="25" t="e">
        <f t="shared" si="35"/>
        <v>#DIV/0!</v>
      </c>
      <c r="P252" s="26" t="e">
        <f t="shared" si="36"/>
        <v>#DIV/0!</v>
      </c>
      <c r="Q252" s="27" t="e">
        <f t="shared" si="37"/>
        <v>#DIV/0!</v>
      </c>
      <c r="R252" s="27" t="e">
        <f t="shared" si="38"/>
        <v>#DIV/0!</v>
      </c>
      <c r="S252" s="28"/>
    </row>
    <row r="253" spans="1:19" x14ac:dyDescent="0.3">
      <c r="A253" s="29"/>
      <c r="B253" s="18" t="s">
        <v>1862</v>
      </c>
      <c r="C253" s="19">
        <v>5</v>
      </c>
      <c r="D253" s="19">
        <v>8</v>
      </c>
      <c r="E253" s="20">
        <f t="shared" si="33"/>
        <v>40</v>
      </c>
      <c r="F253" s="20">
        <f t="shared" si="34"/>
        <v>480</v>
      </c>
      <c r="G253" s="19">
        <v>30</v>
      </c>
      <c r="H253" s="19">
        <v>450</v>
      </c>
      <c r="I253" s="21">
        <v>0.9375</v>
      </c>
      <c r="J253" s="21">
        <v>0.92290000000000005</v>
      </c>
      <c r="K253" s="22">
        <v>11742</v>
      </c>
      <c r="L253" s="23">
        <v>12723</v>
      </c>
      <c r="M253" s="23">
        <v>0</v>
      </c>
      <c r="N253" s="24">
        <f>SUM(N250:N252)</f>
        <v>26810.15</v>
      </c>
      <c r="O253" s="25">
        <f t="shared" si="35"/>
        <v>670.25375000000008</v>
      </c>
      <c r="P253" s="26">
        <f t="shared" si="36"/>
        <v>58.71</v>
      </c>
      <c r="Q253" s="27">
        <f t="shared" si="37"/>
        <v>1.4677500000000001</v>
      </c>
      <c r="R253" s="27">
        <f t="shared" si="38"/>
        <v>3351.2687500000002</v>
      </c>
      <c r="S253" s="28"/>
    </row>
    <row r="254" spans="1:19" x14ac:dyDescent="0.3">
      <c r="A254" s="29">
        <v>28</v>
      </c>
      <c r="B254" s="18" t="s">
        <v>1930</v>
      </c>
      <c r="C254" s="19"/>
      <c r="D254" s="19"/>
      <c r="E254" s="20">
        <f t="shared" si="33"/>
        <v>0</v>
      </c>
      <c r="F254" s="20">
        <f t="shared" si="34"/>
        <v>0</v>
      </c>
      <c r="G254" s="19"/>
      <c r="H254" s="19"/>
      <c r="I254" s="21"/>
      <c r="J254" s="21"/>
      <c r="K254" s="22"/>
      <c r="L254" s="23"/>
      <c r="M254" s="23"/>
      <c r="N254" s="24">
        <v>24806.25</v>
      </c>
      <c r="O254" s="25" t="e">
        <f t="shared" si="35"/>
        <v>#DIV/0!</v>
      </c>
      <c r="P254" s="26" t="e">
        <f t="shared" si="36"/>
        <v>#DIV/0!</v>
      </c>
      <c r="Q254" s="27" t="e">
        <f t="shared" si="37"/>
        <v>#DIV/0!</v>
      </c>
      <c r="R254" s="27" t="e">
        <f t="shared" si="38"/>
        <v>#DIV/0!</v>
      </c>
      <c r="S254" s="28"/>
    </row>
    <row r="255" spans="1:19" x14ac:dyDescent="0.3">
      <c r="A255" s="29"/>
      <c r="B255" s="18" t="s">
        <v>1931</v>
      </c>
      <c r="C255" s="19">
        <v>4</v>
      </c>
      <c r="D255" s="19">
        <v>8</v>
      </c>
      <c r="E255" s="20">
        <f t="shared" si="33"/>
        <v>32</v>
      </c>
      <c r="F255" s="20">
        <f t="shared" si="34"/>
        <v>480</v>
      </c>
      <c r="G255" s="19">
        <v>50</v>
      </c>
      <c r="H255" s="19">
        <v>430</v>
      </c>
      <c r="I255" s="21">
        <v>0.89580000000000004</v>
      </c>
      <c r="J255" s="21">
        <v>0.91869999999999996</v>
      </c>
      <c r="K255" s="22">
        <v>10864</v>
      </c>
      <c r="L255" s="23">
        <v>11825</v>
      </c>
      <c r="M255" s="23">
        <v>14997</v>
      </c>
      <c r="N255" s="24">
        <f>SUM(N254)</f>
        <v>24806.25</v>
      </c>
      <c r="O255" s="25">
        <f t="shared" si="35"/>
        <v>775.1953125</v>
      </c>
      <c r="P255" s="26">
        <f t="shared" si="36"/>
        <v>67.900000000000006</v>
      </c>
      <c r="Q255" s="27">
        <f t="shared" si="37"/>
        <v>1.3580000000000001</v>
      </c>
      <c r="R255" s="27">
        <f t="shared" si="38"/>
        <v>3100.78125</v>
      </c>
      <c r="S255" s="28"/>
    </row>
    <row r="256" spans="1:19" x14ac:dyDescent="0.3">
      <c r="A256" s="29" t="s">
        <v>1937</v>
      </c>
      <c r="B256" s="18" t="s">
        <v>1938</v>
      </c>
      <c r="C256" s="19"/>
      <c r="D256" s="19"/>
      <c r="E256" s="20">
        <f t="shared" si="33"/>
        <v>0</v>
      </c>
      <c r="F256" s="20">
        <f t="shared" si="34"/>
        <v>0</v>
      </c>
      <c r="G256" s="19"/>
      <c r="H256" s="19"/>
      <c r="I256" s="21"/>
      <c r="J256" s="21"/>
      <c r="K256" s="22"/>
      <c r="L256" s="23"/>
      <c r="M256" s="23"/>
      <c r="N256" s="24">
        <v>1975</v>
      </c>
      <c r="O256" s="25" t="e">
        <f t="shared" si="35"/>
        <v>#DIV/0!</v>
      </c>
      <c r="P256" s="26" t="e">
        <f t="shared" si="36"/>
        <v>#DIV/0!</v>
      </c>
      <c r="Q256" s="27" t="e">
        <f t="shared" si="37"/>
        <v>#DIV/0!</v>
      </c>
      <c r="R256" s="27" t="e">
        <f t="shared" si="38"/>
        <v>#DIV/0!</v>
      </c>
      <c r="S256" s="28"/>
    </row>
    <row r="257" spans="1:19" x14ac:dyDescent="0.3">
      <c r="A257" s="29"/>
      <c r="B257" s="18" t="s">
        <v>1939</v>
      </c>
      <c r="C257" s="19"/>
      <c r="D257" s="19"/>
      <c r="E257" s="20">
        <f t="shared" si="33"/>
        <v>0</v>
      </c>
      <c r="F257" s="20">
        <f t="shared" si="34"/>
        <v>0</v>
      </c>
      <c r="G257" s="19"/>
      <c r="H257" s="19"/>
      <c r="I257" s="21"/>
      <c r="J257" s="21"/>
      <c r="K257" s="22"/>
      <c r="L257" s="23"/>
      <c r="M257" s="23"/>
      <c r="N257" s="24">
        <v>5790</v>
      </c>
      <c r="O257" s="25" t="e">
        <f t="shared" si="35"/>
        <v>#DIV/0!</v>
      </c>
      <c r="P257" s="26" t="e">
        <f t="shared" si="36"/>
        <v>#DIV/0!</v>
      </c>
      <c r="Q257" s="27" t="e">
        <f t="shared" si="37"/>
        <v>#DIV/0!</v>
      </c>
      <c r="R257" s="27" t="e">
        <f t="shared" si="38"/>
        <v>#DIV/0!</v>
      </c>
      <c r="S257" s="28"/>
    </row>
    <row r="258" spans="1:19" x14ac:dyDescent="0.3">
      <c r="A258" s="29"/>
      <c r="B258" s="18" t="s">
        <v>1940</v>
      </c>
      <c r="C258" s="19"/>
      <c r="D258" s="19"/>
      <c r="E258" s="20">
        <f t="shared" si="33"/>
        <v>0</v>
      </c>
      <c r="F258" s="20">
        <f t="shared" si="34"/>
        <v>0</v>
      </c>
      <c r="G258" s="19"/>
      <c r="H258" s="19"/>
      <c r="I258" s="21"/>
      <c r="J258" s="21"/>
      <c r="K258" s="22"/>
      <c r="L258" s="23"/>
      <c r="M258" s="23"/>
      <c r="N258" s="24">
        <v>12874.05</v>
      </c>
      <c r="O258" s="25" t="e">
        <f t="shared" si="35"/>
        <v>#DIV/0!</v>
      </c>
      <c r="P258" s="26" t="e">
        <f t="shared" si="36"/>
        <v>#DIV/0!</v>
      </c>
      <c r="Q258" s="27" t="e">
        <f t="shared" si="37"/>
        <v>#DIV/0!</v>
      </c>
      <c r="R258" s="27" t="e">
        <f t="shared" si="38"/>
        <v>#DIV/0!</v>
      </c>
      <c r="S258" s="28"/>
    </row>
    <row r="259" spans="1:19" ht="17.25" thickBot="1" x14ac:dyDescent="0.35">
      <c r="A259" s="29"/>
      <c r="B259" s="18" t="s">
        <v>61</v>
      </c>
      <c r="C259" s="19">
        <v>5</v>
      </c>
      <c r="D259" s="19">
        <v>8</v>
      </c>
      <c r="E259" s="20">
        <f t="shared" si="33"/>
        <v>40</v>
      </c>
      <c r="F259" s="20">
        <f t="shared" si="34"/>
        <v>480</v>
      </c>
      <c r="G259" s="19">
        <v>60</v>
      </c>
      <c r="H259" s="19">
        <v>420</v>
      </c>
      <c r="I259" s="21">
        <v>0.875</v>
      </c>
      <c r="J259" s="21">
        <v>0.88560000000000005</v>
      </c>
      <c r="K259" s="22">
        <v>10714</v>
      </c>
      <c r="L259" s="23">
        <v>12099</v>
      </c>
      <c r="M259" s="23">
        <v>0</v>
      </c>
      <c r="N259" s="24">
        <f>SUM(N256:N258)</f>
        <v>20639.05</v>
      </c>
      <c r="O259" s="25">
        <f t="shared" si="35"/>
        <v>515.97624999999994</v>
      </c>
      <c r="P259" s="26">
        <f t="shared" si="36"/>
        <v>53.57</v>
      </c>
      <c r="Q259" s="27">
        <f t="shared" si="37"/>
        <v>1.3392500000000001</v>
      </c>
      <c r="R259" s="27">
        <f t="shared" si="38"/>
        <v>2579.8812499999999</v>
      </c>
      <c r="S259" s="28"/>
    </row>
    <row r="260" spans="1:19" hidden="1" x14ac:dyDescent="0.3">
      <c r="A260" s="29"/>
      <c r="B260" s="18"/>
      <c r="C260" s="19"/>
      <c r="D260" s="19"/>
      <c r="E260" s="20">
        <f t="shared" si="33"/>
        <v>0</v>
      </c>
      <c r="F260" s="20">
        <f t="shared" si="34"/>
        <v>0</v>
      </c>
      <c r="G260" s="19"/>
      <c r="H260" s="19"/>
      <c r="I260" s="21"/>
      <c r="J260" s="21"/>
      <c r="K260" s="22"/>
      <c r="L260" s="23"/>
      <c r="M260" s="23"/>
      <c r="N260" s="24"/>
      <c r="O260" s="25" t="e">
        <f t="shared" si="35"/>
        <v>#DIV/0!</v>
      </c>
      <c r="P260" s="26" t="e">
        <f t="shared" si="36"/>
        <v>#DIV/0!</v>
      </c>
      <c r="Q260" s="27" t="e">
        <f t="shared" si="37"/>
        <v>#DIV/0!</v>
      </c>
      <c r="R260" s="27" t="e">
        <f t="shared" si="38"/>
        <v>#DIV/0!</v>
      </c>
      <c r="S260" s="28"/>
    </row>
    <row r="261" spans="1:19" hidden="1" x14ac:dyDescent="0.3">
      <c r="A261" s="29"/>
      <c r="B261" s="18"/>
      <c r="C261" s="19"/>
      <c r="D261" s="19"/>
      <c r="E261" s="20">
        <f t="shared" si="33"/>
        <v>0</v>
      </c>
      <c r="F261" s="20">
        <f t="shared" si="34"/>
        <v>0</v>
      </c>
      <c r="G261" s="19"/>
      <c r="H261" s="19"/>
      <c r="I261" s="21"/>
      <c r="J261" s="21"/>
      <c r="K261" s="22"/>
      <c r="L261" s="23"/>
      <c r="M261" s="23"/>
      <c r="N261" s="24"/>
      <c r="O261" s="25" t="e">
        <f t="shared" si="35"/>
        <v>#DIV/0!</v>
      </c>
      <c r="P261" s="26" t="e">
        <f t="shared" si="36"/>
        <v>#DIV/0!</v>
      </c>
      <c r="Q261" s="27" t="e">
        <f t="shared" si="37"/>
        <v>#DIV/0!</v>
      </c>
      <c r="R261" s="27" t="e">
        <f t="shared" si="38"/>
        <v>#DIV/0!</v>
      </c>
      <c r="S261" s="28"/>
    </row>
    <row r="262" spans="1:19" hidden="1" x14ac:dyDescent="0.3">
      <c r="A262" s="29"/>
      <c r="B262" s="18"/>
      <c r="C262" s="19"/>
      <c r="D262" s="19"/>
      <c r="E262" s="20">
        <f t="shared" si="33"/>
        <v>0</v>
      </c>
      <c r="F262" s="20">
        <f t="shared" si="34"/>
        <v>0</v>
      </c>
      <c r="G262" s="19"/>
      <c r="H262" s="19"/>
      <c r="I262" s="21"/>
      <c r="J262" s="21"/>
      <c r="K262" s="22"/>
      <c r="L262" s="23"/>
      <c r="M262" s="23"/>
      <c r="N262" s="24"/>
      <c r="O262" s="25" t="e">
        <f t="shared" si="35"/>
        <v>#DIV/0!</v>
      </c>
      <c r="P262" s="26" t="e">
        <f t="shared" si="36"/>
        <v>#DIV/0!</v>
      </c>
      <c r="Q262" s="27" t="e">
        <f t="shared" si="37"/>
        <v>#DIV/0!</v>
      </c>
      <c r="R262" s="27" t="e">
        <f t="shared" si="38"/>
        <v>#DIV/0!</v>
      </c>
      <c r="S262" s="28"/>
    </row>
    <row r="263" spans="1:19" hidden="1" x14ac:dyDescent="0.3">
      <c r="A263" s="29"/>
      <c r="B263" s="18"/>
      <c r="C263" s="19"/>
      <c r="D263" s="19"/>
      <c r="E263" s="20">
        <f t="shared" si="33"/>
        <v>0</v>
      </c>
      <c r="F263" s="20">
        <f t="shared" si="34"/>
        <v>0</v>
      </c>
      <c r="G263" s="19"/>
      <c r="H263" s="19"/>
      <c r="I263" s="21"/>
      <c r="J263" s="21"/>
      <c r="K263" s="22"/>
      <c r="L263" s="23"/>
      <c r="M263" s="23"/>
      <c r="N263" s="24"/>
      <c r="O263" s="25" t="e">
        <f t="shared" si="35"/>
        <v>#DIV/0!</v>
      </c>
      <c r="P263" s="26" t="e">
        <f t="shared" si="36"/>
        <v>#DIV/0!</v>
      </c>
      <c r="Q263" s="27" t="e">
        <f t="shared" si="37"/>
        <v>#DIV/0!</v>
      </c>
      <c r="R263" s="27" t="e">
        <f t="shared" si="38"/>
        <v>#DIV/0!</v>
      </c>
      <c r="S263" s="28"/>
    </row>
    <row r="264" spans="1:19" hidden="1" x14ac:dyDescent="0.3">
      <c r="A264" s="29"/>
      <c r="B264" s="18"/>
      <c r="C264" s="19"/>
      <c r="D264" s="19"/>
      <c r="E264" s="20">
        <f t="shared" si="33"/>
        <v>0</v>
      </c>
      <c r="F264" s="20">
        <f t="shared" si="34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35"/>
        <v>#DIV/0!</v>
      </c>
      <c r="P264" s="26" t="e">
        <f t="shared" si="36"/>
        <v>#DIV/0!</v>
      </c>
      <c r="Q264" s="27" t="e">
        <f t="shared" si="37"/>
        <v>#DIV/0!</v>
      </c>
      <c r="R264" s="27" t="e">
        <f t="shared" si="38"/>
        <v>#DIV/0!</v>
      </c>
      <c r="S264" s="28"/>
    </row>
    <row r="265" spans="1:19" hidden="1" x14ac:dyDescent="0.3">
      <c r="A265" s="29"/>
      <c r="B265" s="18"/>
      <c r="C265" s="19"/>
      <c r="D265" s="19"/>
      <c r="E265" s="20">
        <f t="shared" si="33"/>
        <v>0</v>
      </c>
      <c r="F265" s="20">
        <f t="shared" si="34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35"/>
        <v>#DIV/0!</v>
      </c>
      <c r="P265" s="26" t="e">
        <f t="shared" si="36"/>
        <v>#DIV/0!</v>
      </c>
      <c r="Q265" s="27" t="e">
        <f t="shared" si="37"/>
        <v>#DIV/0!</v>
      </c>
      <c r="R265" s="27" t="e">
        <f t="shared" si="38"/>
        <v>#DIV/0!</v>
      </c>
      <c r="S265" s="28"/>
    </row>
    <row r="266" spans="1:19" hidden="1" x14ac:dyDescent="0.3">
      <c r="A266" s="29"/>
      <c r="B266" s="18"/>
      <c r="C266" s="19"/>
      <c r="D266" s="19"/>
      <c r="E266" s="20">
        <f t="shared" si="33"/>
        <v>0</v>
      </c>
      <c r="F266" s="20">
        <f t="shared" si="34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5"/>
        <v>#DIV/0!</v>
      </c>
      <c r="P266" s="26" t="e">
        <f t="shared" si="36"/>
        <v>#DIV/0!</v>
      </c>
      <c r="Q266" s="27" t="e">
        <f t="shared" si="37"/>
        <v>#DIV/0!</v>
      </c>
      <c r="R266" s="27" t="e">
        <f t="shared" si="38"/>
        <v>#DIV/0!</v>
      </c>
      <c r="S266" s="28"/>
    </row>
    <row r="267" spans="1:19" hidden="1" x14ac:dyDescent="0.3">
      <c r="A267" s="29"/>
      <c r="B267" s="18"/>
      <c r="C267" s="19"/>
      <c r="D267" s="19"/>
      <c r="E267" s="20">
        <f t="shared" si="33"/>
        <v>0</v>
      </c>
      <c r="F267" s="20">
        <f t="shared" si="34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5"/>
        <v>#DIV/0!</v>
      </c>
      <c r="P267" s="26" t="e">
        <f t="shared" si="36"/>
        <v>#DIV/0!</v>
      </c>
      <c r="Q267" s="27" t="e">
        <f t="shared" si="37"/>
        <v>#DIV/0!</v>
      </c>
      <c r="R267" s="27" t="e">
        <f t="shared" si="38"/>
        <v>#DIV/0!</v>
      </c>
      <c r="S267" s="28"/>
    </row>
    <row r="268" spans="1:19" hidden="1" x14ac:dyDescent="0.3">
      <c r="A268" s="29"/>
      <c r="B268" s="18"/>
      <c r="C268" s="19"/>
      <c r="D268" s="19"/>
      <c r="E268" s="20">
        <f t="shared" si="33"/>
        <v>0</v>
      </c>
      <c r="F268" s="20">
        <f t="shared" si="34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5"/>
        <v>#DIV/0!</v>
      </c>
      <c r="P268" s="26" t="e">
        <f t="shared" si="36"/>
        <v>#DIV/0!</v>
      </c>
      <c r="Q268" s="27" t="e">
        <f t="shared" si="37"/>
        <v>#DIV/0!</v>
      </c>
      <c r="R268" s="27" t="e">
        <f t="shared" si="38"/>
        <v>#DIV/0!</v>
      </c>
      <c r="S268" s="28"/>
    </row>
    <row r="269" spans="1:19" hidden="1" x14ac:dyDescent="0.3">
      <c r="A269" s="29"/>
      <c r="B269" s="18"/>
      <c r="C269" s="19"/>
      <c r="D269" s="19"/>
      <c r="E269" s="20">
        <f t="shared" si="33"/>
        <v>0</v>
      </c>
      <c r="F269" s="20">
        <f t="shared" si="34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5"/>
        <v>#DIV/0!</v>
      </c>
      <c r="P269" s="26" t="e">
        <f t="shared" si="36"/>
        <v>#DIV/0!</v>
      </c>
      <c r="Q269" s="27" t="e">
        <f t="shared" si="37"/>
        <v>#DIV/0!</v>
      </c>
      <c r="R269" s="27" t="e">
        <f t="shared" si="38"/>
        <v>#DIV/0!</v>
      </c>
      <c r="S269" s="28"/>
    </row>
    <row r="270" spans="1:19" hidden="1" x14ac:dyDescent="0.3">
      <c r="A270" s="29"/>
      <c r="B270" s="18"/>
      <c r="C270" s="19"/>
      <c r="D270" s="19"/>
      <c r="E270" s="20">
        <f t="shared" si="33"/>
        <v>0</v>
      </c>
      <c r="F270" s="20">
        <f t="shared" si="34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5"/>
        <v>#DIV/0!</v>
      </c>
      <c r="P270" s="26" t="e">
        <f t="shared" si="36"/>
        <v>#DIV/0!</v>
      </c>
      <c r="Q270" s="27" t="e">
        <f t="shared" si="37"/>
        <v>#DIV/0!</v>
      </c>
      <c r="R270" s="27" t="e">
        <f t="shared" si="38"/>
        <v>#DIV/0!</v>
      </c>
      <c r="S270" s="28"/>
    </row>
    <row r="271" spans="1:19" hidden="1" x14ac:dyDescent="0.3">
      <c r="A271" s="29"/>
      <c r="B271" s="18"/>
      <c r="C271" s="19"/>
      <c r="D271" s="19"/>
      <c r="E271" s="20">
        <f t="shared" si="33"/>
        <v>0</v>
      </c>
      <c r="F271" s="20">
        <f t="shared" si="34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5"/>
        <v>#DIV/0!</v>
      </c>
      <c r="P271" s="26" t="e">
        <f t="shared" si="36"/>
        <v>#DIV/0!</v>
      </c>
      <c r="Q271" s="27" t="e">
        <f t="shared" si="37"/>
        <v>#DIV/0!</v>
      </c>
      <c r="R271" s="27" t="e">
        <f t="shared" si="38"/>
        <v>#DIV/0!</v>
      </c>
      <c r="S271" s="28"/>
    </row>
    <row r="272" spans="1:19" hidden="1" x14ac:dyDescent="0.3">
      <c r="A272" s="29"/>
      <c r="B272" s="18"/>
      <c r="C272" s="19"/>
      <c r="D272" s="19"/>
      <c r="E272" s="20">
        <f t="shared" si="33"/>
        <v>0</v>
      </c>
      <c r="F272" s="20">
        <f t="shared" si="34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5"/>
        <v>#DIV/0!</v>
      </c>
      <c r="P272" s="26" t="e">
        <f t="shared" si="36"/>
        <v>#DIV/0!</v>
      </c>
      <c r="Q272" s="27" t="e">
        <f t="shared" si="37"/>
        <v>#DIV/0!</v>
      </c>
      <c r="R272" s="27" t="e">
        <f t="shared" si="38"/>
        <v>#DIV/0!</v>
      </c>
      <c r="S272" s="28"/>
    </row>
    <row r="273" spans="1:19" hidden="1" x14ac:dyDescent="0.3">
      <c r="A273" s="29"/>
      <c r="B273" s="18"/>
      <c r="C273" s="19"/>
      <c r="D273" s="19"/>
      <c r="E273" s="20">
        <f t="shared" si="33"/>
        <v>0</v>
      </c>
      <c r="F273" s="20">
        <f t="shared" si="34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5"/>
        <v>#DIV/0!</v>
      </c>
      <c r="P273" s="26" t="e">
        <f t="shared" si="36"/>
        <v>#DIV/0!</v>
      </c>
      <c r="Q273" s="27" t="e">
        <f t="shared" si="37"/>
        <v>#DIV/0!</v>
      </c>
      <c r="R273" s="27" t="e">
        <f t="shared" si="38"/>
        <v>#DIV/0!</v>
      </c>
      <c r="S273" s="28"/>
    </row>
    <row r="274" spans="1:19" hidden="1" x14ac:dyDescent="0.3">
      <c r="A274" s="29"/>
      <c r="B274" s="18"/>
      <c r="C274" s="19"/>
      <c r="D274" s="19"/>
      <c r="E274" s="20">
        <f t="shared" si="33"/>
        <v>0</v>
      </c>
      <c r="F274" s="20">
        <f t="shared" si="34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5"/>
        <v>#DIV/0!</v>
      </c>
      <c r="P274" s="26" t="e">
        <f t="shared" si="36"/>
        <v>#DIV/0!</v>
      </c>
      <c r="Q274" s="27" t="e">
        <f t="shared" si="37"/>
        <v>#DIV/0!</v>
      </c>
      <c r="R274" s="27" t="e">
        <f t="shared" si="38"/>
        <v>#DIV/0!</v>
      </c>
      <c r="S274" s="28"/>
    </row>
    <row r="275" spans="1:19" hidden="1" x14ac:dyDescent="0.3">
      <c r="A275" s="29"/>
      <c r="B275" s="18"/>
      <c r="C275" s="19"/>
      <c r="D275" s="19"/>
      <c r="E275" s="20">
        <f t="shared" si="33"/>
        <v>0</v>
      </c>
      <c r="F275" s="20">
        <f t="shared" si="34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5"/>
        <v>#DIV/0!</v>
      </c>
      <c r="P275" s="26" t="e">
        <f t="shared" si="36"/>
        <v>#DIV/0!</v>
      </c>
      <c r="Q275" s="27" t="e">
        <f t="shared" si="37"/>
        <v>#DIV/0!</v>
      </c>
      <c r="R275" s="27" t="e">
        <f t="shared" si="38"/>
        <v>#DIV/0!</v>
      </c>
      <c r="S275" s="28"/>
    </row>
    <row r="276" spans="1:19" hidden="1" x14ac:dyDescent="0.3">
      <c r="A276" s="29"/>
      <c r="B276" s="18"/>
      <c r="C276" s="19"/>
      <c r="D276" s="19"/>
      <c r="E276" s="20">
        <f t="shared" si="33"/>
        <v>0</v>
      </c>
      <c r="F276" s="20">
        <f t="shared" si="34"/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35"/>
        <v>#DIV/0!</v>
      </c>
      <c r="P276" s="26" t="e">
        <f t="shared" si="36"/>
        <v>#DIV/0!</v>
      </c>
      <c r="Q276" s="27" t="e">
        <f t="shared" si="37"/>
        <v>#DIV/0!</v>
      </c>
      <c r="R276" s="27" t="e">
        <f t="shared" si="38"/>
        <v>#DIV/0!</v>
      </c>
      <c r="S276" s="28"/>
    </row>
    <row r="277" spans="1:19" ht="17.25" hidden="1" thickBot="1" x14ac:dyDescent="0.35">
      <c r="A277" s="29"/>
      <c r="B277" s="18"/>
      <c r="C277" s="19"/>
      <c r="D277" s="19"/>
      <c r="E277" s="20">
        <f>C277*D277</f>
        <v>0</v>
      </c>
      <c r="F277" s="20">
        <f>SUM(G277:H277)</f>
        <v>0</v>
      </c>
      <c r="G277" s="19"/>
      <c r="H277" s="19"/>
      <c r="I277" s="21"/>
      <c r="J277" s="21"/>
      <c r="K277" s="22"/>
      <c r="L277" s="23"/>
      <c r="M277" s="23"/>
      <c r="N277" s="24"/>
      <c r="O277" s="25" t="e">
        <f t="shared" si="35"/>
        <v>#DIV/0!</v>
      </c>
      <c r="P277" s="26" t="e">
        <f t="shared" si="36"/>
        <v>#DIV/0!</v>
      </c>
      <c r="Q277" s="27" t="e">
        <f t="shared" si="37"/>
        <v>#DIV/0!</v>
      </c>
      <c r="R277" s="27" t="e">
        <f t="shared" si="38"/>
        <v>#DIV/0!</v>
      </c>
      <c r="S277" s="28"/>
    </row>
    <row r="278" spans="1:19" ht="16.5" customHeight="1" x14ac:dyDescent="0.3">
      <c r="A278" s="205" t="s">
        <v>23</v>
      </c>
      <c r="B278" s="206"/>
      <c r="C278" s="209">
        <f t="shared" ref="C278:H278" si="39">SUM(C147:C277)</f>
        <v>180</v>
      </c>
      <c r="D278" s="209">
        <f t="shared" si="39"/>
        <v>326</v>
      </c>
      <c r="E278" s="209">
        <f t="shared" si="39"/>
        <v>1550</v>
      </c>
      <c r="F278" s="209">
        <f t="shared" si="39"/>
        <v>19560</v>
      </c>
      <c r="G278" s="209">
        <f t="shared" si="39"/>
        <v>2880</v>
      </c>
      <c r="H278" s="209">
        <f t="shared" si="39"/>
        <v>16680</v>
      </c>
      <c r="I278" s="198">
        <f>H146/D278</f>
        <v>0.85276073619631898</v>
      </c>
      <c r="J278" s="198">
        <f>K278/L278</f>
        <v>0.91864039052612545</v>
      </c>
      <c r="K278" s="187">
        <f>SUM(K147:K277)</f>
        <v>381075</v>
      </c>
      <c r="L278" s="187">
        <f>SUM(L147:L277)</f>
        <v>414825</v>
      </c>
      <c r="M278" s="187">
        <f>SUM(M147:M277)</f>
        <v>501517</v>
      </c>
      <c r="N278" s="200">
        <f>SUMIF(B147:B277,A278,N147:N277)</f>
        <v>1101176.56</v>
      </c>
      <c r="O278" s="202">
        <f t="shared" si="35"/>
        <v>710.43649032258065</v>
      </c>
      <c r="P278" s="187">
        <f>((K278*200000)/E278)/1000000</f>
        <v>49.170967741935485</v>
      </c>
      <c r="Q278" s="189">
        <f t="shared" si="37"/>
        <v>1.168941717791411</v>
      </c>
      <c r="R278" s="191">
        <f t="shared" si="38"/>
        <v>3377.8422085889574</v>
      </c>
      <c r="S278" s="193"/>
    </row>
    <row r="279" spans="1:19" ht="16.5" customHeight="1" thickBot="1" x14ac:dyDescent="0.35">
      <c r="A279" s="207"/>
      <c r="B279" s="208"/>
      <c r="C279" s="210"/>
      <c r="D279" s="210"/>
      <c r="E279" s="210"/>
      <c r="F279" s="210"/>
      <c r="G279" s="210"/>
      <c r="H279" s="210"/>
      <c r="I279" s="199"/>
      <c r="J279" s="199"/>
      <c r="K279" s="188"/>
      <c r="L279" s="188"/>
      <c r="M279" s="188"/>
      <c r="N279" s="201"/>
      <c r="O279" s="188"/>
      <c r="P279" s="188"/>
      <c r="Q279" s="190"/>
      <c r="R279" s="192"/>
      <c r="S279" s="194"/>
    </row>
    <row r="280" spans="1:19" ht="16.5" customHeight="1" x14ac:dyDescent="0.3">
      <c r="A280" s="195" t="s">
        <v>1775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6.5" customHeight="1" x14ac:dyDescent="0.3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</row>
    <row r="282" spans="1:19" ht="17.25" thickBot="1" x14ac:dyDescent="0.35">
      <c r="A282" s="196" t="s">
        <v>0</v>
      </c>
      <c r="B282" s="196"/>
      <c r="C282" s="1"/>
      <c r="D282" s="1"/>
      <c r="E282" s="1"/>
      <c r="F282" s="1"/>
      <c r="G282" s="1"/>
      <c r="H282" s="1"/>
      <c r="I282" s="2"/>
      <c r="J282" s="2"/>
      <c r="K282" s="3"/>
      <c r="L282" s="3"/>
      <c r="M282" s="3"/>
      <c r="N282" s="3"/>
      <c r="O282" s="3"/>
      <c r="P282" s="197" t="str">
        <f>P3</f>
        <v>작성자 김숙영</v>
      </c>
      <c r="Q282" s="197"/>
      <c r="R282" s="197"/>
      <c r="S282" s="197"/>
    </row>
    <row r="283" spans="1:19" ht="23.25" customHeight="1" x14ac:dyDescent="0.3">
      <c r="A283" s="173"/>
      <c r="B283" s="174"/>
      <c r="C283" s="171" t="s">
        <v>3</v>
      </c>
      <c r="D283" s="171" t="s">
        <v>4</v>
      </c>
      <c r="E283" s="179" t="s">
        <v>5</v>
      </c>
      <c r="F283" s="179" t="s">
        <v>6</v>
      </c>
      <c r="G283" s="181" t="s">
        <v>7</v>
      </c>
      <c r="H283" s="181" t="s">
        <v>8</v>
      </c>
      <c r="I283" s="185" t="s">
        <v>9</v>
      </c>
      <c r="J283" s="185" t="s">
        <v>10</v>
      </c>
      <c r="K283" s="171" t="s">
        <v>11</v>
      </c>
      <c r="L283" s="171" t="s">
        <v>12</v>
      </c>
      <c r="M283" s="171" t="s">
        <v>13</v>
      </c>
      <c r="N283" s="171" t="s">
        <v>14</v>
      </c>
      <c r="O283" s="171" t="s">
        <v>15</v>
      </c>
      <c r="P283" s="171" t="s">
        <v>16</v>
      </c>
      <c r="Q283" s="171" t="s">
        <v>17</v>
      </c>
      <c r="R283" s="171" t="s">
        <v>18</v>
      </c>
      <c r="S283" s="183" t="s">
        <v>19</v>
      </c>
    </row>
    <row r="284" spans="1:19" ht="23.25" customHeight="1" thickBot="1" x14ac:dyDescent="0.35">
      <c r="A284" s="175"/>
      <c r="B284" s="176"/>
      <c r="C284" s="172"/>
      <c r="D284" s="172"/>
      <c r="E284" s="180"/>
      <c r="F284" s="180"/>
      <c r="G284" s="182"/>
      <c r="H284" s="182"/>
      <c r="I284" s="186"/>
      <c r="J284" s="186"/>
      <c r="K284" s="172"/>
      <c r="L284" s="172"/>
      <c r="M284" s="172"/>
      <c r="N284" s="172"/>
      <c r="O284" s="172"/>
      <c r="P284" s="172"/>
      <c r="Q284" s="172"/>
      <c r="R284" s="172"/>
      <c r="S284" s="184"/>
    </row>
    <row r="285" spans="1:19" ht="16.5" customHeight="1" x14ac:dyDescent="0.3">
      <c r="A285" s="175"/>
      <c r="B285" s="176"/>
      <c r="C285" s="5"/>
      <c r="D285" s="5"/>
      <c r="E285" s="5"/>
      <c r="F285" s="5"/>
      <c r="G285" s="5"/>
      <c r="H285" s="5"/>
      <c r="I285" s="6">
        <v>0.75</v>
      </c>
      <c r="J285" s="6">
        <v>0.94499999999999995</v>
      </c>
      <c r="K285" s="5"/>
      <c r="L285" s="5"/>
      <c r="M285" s="5"/>
      <c r="N285" s="5"/>
      <c r="O285" s="5">
        <v>600</v>
      </c>
      <c r="P285" s="5">
        <v>100</v>
      </c>
      <c r="Q285" s="5">
        <v>2.7</v>
      </c>
      <c r="R285" s="5"/>
      <c r="S285" s="7" t="s">
        <v>21</v>
      </c>
    </row>
    <row r="286" spans="1:19" ht="16.5" customHeight="1" thickBot="1" x14ac:dyDescent="0.35">
      <c r="A286" s="177"/>
      <c r="B286" s="178"/>
      <c r="C286" s="9">
        <f>'12월'!C291</f>
        <v>348</v>
      </c>
      <c r="D286" s="9">
        <f>'12월'!D291</f>
        <v>652</v>
      </c>
      <c r="E286" s="9">
        <f>'12월'!E291</f>
        <v>2986</v>
      </c>
      <c r="F286" s="9">
        <f>'12월'!F291</f>
        <v>39120</v>
      </c>
      <c r="G286" s="10">
        <f>'12월'!G291/60</f>
        <v>124.25</v>
      </c>
      <c r="H286" s="10">
        <f>'12월'!H291/60</f>
        <v>527.75</v>
      </c>
      <c r="I286" s="11">
        <f>H286/'12월'!D291</f>
        <v>0.80943251533742333</v>
      </c>
      <c r="J286" s="11">
        <f>'12월'!J291</f>
        <v>0.92523663024559488</v>
      </c>
      <c r="K286" s="12">
        <f>'12월'!K291</f>
        <v>1271549</v>
      </c>
      <c r="L286" s="12">
        <f>'12월'!L291</f>
        <v>1374296</v>
      </c>
      <c r="M286" s="12">
        <f>'12월'!M291</f>
        <v>1480988</v>
      </c>
      <c r="N286" s="12">
        <f>'12월'!N291</f>
        <v>1900980.58</v>
      </c>
      <c r="O286" s="12">
        <f>'12월'!O291</f>
        <v>636.6311386470195</v>
      </c>
      <c r="P286" s="12">
        <f>'12월'!P291</f>
        <v>85.167381111855335</v>
      </c>
      <c r="Q286" s="32">
        <f>'12월'!Q291</f>
        <v>1.9502285276073619</v>
      </c>
      <c r="R286" s="32">
        <f>'12월'!R291</f>
        <v>2915.6143865030676</v>
      </c>
      <c r="S286" s="17" t="s">
        <v>22</v>
      </c>
    </row>
    <row r="287" spans="1:19" ht="16.5" customHeight="1" x14ac:dyDescent="0.3">
      <c r="A287" s="134" t="s">
        <v>25</v>
      </c>
      <c r="B287" s="135"/>
      <c r="C287" s="138">
        <f>'12월'!C138</f>
        <v>168</v>
      </c>
      <c r="D287" s="140">
        <f>'12월'!D138</f>
        <v>326</v>
      </c>
      <c r="E287" s="140">
        <f>'12월'!E138</f>
        <v>1436</v>
      </c>
      <c r="F287" s="140">
        <f>'12월'!F138</f>
        <v>19560</v>
      </c>
      <c r="G287" s="140">
        <f>'12월'!G138</f>
        <v>4575</v>
      </c>
      <c r="H287" s="140">
        <f>'12월'!H138</f>
        <v>14985</v>
      </c>
      <c r="I287" s="163">
        <f>'12월'!I138</f>
        <v>0.76610429447852757</v>
      </c>
      <c r="J287" s="163">
        <f>'12월'!J138</f>
        <v>0.92808849876650779</v>
      </c>
      <c r="K287" s="165">
        <f>'12월'!K138</f>
        <v>890474</v>
      </c>
      <c r="L287" s="165">
        <f>'12월'!L138</f>
        <v>959471</v>
      </c>
      <c r="M287" s="165">
        <f>'12월'!M138</f>
        <v>979471</v>
      </c>
      <c r="N287" s="165">
        <f>'12월'!N138</f>
        <v>799804.0199999999</v>
      </c>
      <c r="O287" s="167">
        <f>'12월'!O138</f>
        <v>556.96658774373248</v>
      </c>
      <c r="P287" s="169">
        <f>'12월'!P138</f>
        <v>124.02144846796656</v>
      </c>
      <c r="Q287" s="159">
        <f>'12월'!Q138</f>
        <v>2.7315153374233128</v>
      </c>
      <c r="R287" s="159">
        <f>'12월'!R138</f>
        <v>2453.3865644171774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34" t="s">
        <v>26</v>
      </c>
      <c r="B289" s="135"/>
      <c r="C289" s="138">
        <f>'12월'!C278</f>
        <v>180</v>
      </c>
      <c r="D289" s="140">
        <f>'12월'!D278</f>
        <v>326</v>
      </c>
      <c r="E289" s="140">
        <f>'12월'!E278</f>
        <v>1550</v>
      </c>
      <c r="F289" s="140">
        <f>'12월'!F278</f>
        <v>19560</v>
      </c>
      <c r="G289" s="140">
        <f>'12월'!G278</f>
        <v>2880</v>
      </c>
      <c r="H289" s="140">
        <f>'12월'!H278</f>
        <v>16680</v>
      </c>
      <c r="I289" s="163">
        <f>'12월'!I278</f>
        <v>0.85276073619631898</v>
      </c>
      <c r="J289" s="163">
        <f>'12월'!J278</f>
        <v>0.91864039052612545</v>
      </c>
      <c r="K289" s="165">
        <f>'12월'!K278</f>
        <v>381075</v>
      </c>
      <c r="L289" s="165">
        <f>'12월'!L278</f>
        <v>414825</v>
      </c>
      <c r="M289" s="165">
        <f>'12월'!M278</f>
        <v>501517</v>
      </c>
      <c r="N289" s="165">
        <f>'12월'!N278</f>
        <v>1101176.56</v>
      </c>
      <c r="O289" s="167">
        <f>'12월'!O278</f>
        <v>710.43649032258065</v>
      </c>
      <c r="P289" s="169">
        <f>'12월'!P278</f>
        <v>49.170967741935485</v>
      </c>
      <c r="Q289" s="159">
        <f>'12월'!Q278</f>
        <v>1.168941717791411</v>
      </c>
      <c r="R289" s="159">
        <f>'12월'!R278</f>
        <v>3377.8422085889574</v>
      </c>
      <c r="S289" s="161"/>
    </row>
    <row r="290" spans="1:19" ht="16.5" customHeight="1" thickBot="1" x14ac:dyDescent="0.35">
      <c r="A290" s="136"/>
      <c r="B290" s="137"/>
      <c r="C290" s="139"/>
      <c r="D290" s="141"/>
      <c r="E290" s="141"/>
      <c r="F290" s="141"/>
      <c r="G290" s="141"/>
      <c r="H290" s="141"/>
      <c r="I290" s="164"/>
      <c r="J290" s="164"/>
      <c r="K290" s="166"/>
      <c r="L290" s="166"/>
      <c r="M290" s="166"/>
      <c r="N290" s="166"/>
      <c r="O290" s="168"/>
      <c r="P290" s="170"/>
      <c r="Q290" s="160"/>
      <c r="R290" s="160"/>
      <c r="S290" s="162"/>
    </row>
    <row r="291" spans="1:19" ht="16.5" customHeight="1" x14ac:dyDescent="0.3">
      <c r="A291" s="152" t="s">
        <v>27</v>
      </c>
      <c r="B291" s="153"/>
      <c r="C291" s="146">
        <f t="shared" ref="C291:H291" si="40">SUM(C287:C290)</f>
        <v>348</v>
      </c>
      <c r="D291" s="146">
        <f t="shared" si="40"/>
        <v>652</v>
      </c>
      <c r="E291" s="146">
        <f t="shared" si="40"/>
        <v>2986</v>
      </c>
      <c r="F291" s="146">
        <f t="shared" si="40"/>
        <v>39120</v>
      </c>
      <c r="G291" s="146">
        <f t="shared" si="40"/>
        <v>7455</v>
      </c>
      <c r="H291" s="146">
        <f t="shared" si="40"/>
        <v>31665</v>
      </c>
      <c r="I291" s="148">
        <f>'12월'!H286/D291</f>
        <v>0.80943251533742333</v>
      </c>
      <c r="J291" s="148">
        <f>K291/L291</f>
        <v>0.92523663024559488</v>
      </c>
      <c r="K291" s="150">
        <f>SUM(K287:K290)</f>
        <v>1271549</v>
      </c>
      <c r="L291" s="150">
        <f>SUM(L287:L290)</f>
        <v>1374296</v>
      </c>
      <c r="M291" s="150">
        <f>SUM(M287:M290)</f>
        <v>1480988</v>
      </c>
      <c r="N291" s="156">
        <f>SUM(N287:N290)</f>
        <v>1900980.58</v>
      </c>
      <c r="O291" s="158">
        <f>N291/E291</f>
        <v>636.6311386470195</v>
      </c>
      <c r="P291" s="150">
        <f>((K291*200000)/E291)/1000000</f>
        <v>85.167381111855335</v>
      </c>
      <c r="Q291" s="142">
        <f>(K291/D291)/1000</f>
        <v>1.9502285276073619</v>
      </c>
      <c r="R291" s="144">
        <f>N291/D291</f>
        <v>2915.6143865030676</v>
      </c>
      <c r="S291" s="33" t="s">
        <v>28</v>
      </c>
    </row>
    <row r="292" spans="1:19" ht="16.5" customHeight="1" thickBot="1" x14ac:dyDescent="0.35">
      <c r="A292" s="154"/>
      <c r="B292" s="155"/>
      <c r="C292" s="147"/>
      <c r="D292" s="147"/>
      <c r="E292" s="147"/>
      <c r="F292" s="147"/>
      <c r="G292" s="147"/>
      <c r="H292" s="147"/>
      <c r="I292" s="149"/>
      <c r="J292" s="149"/>
      <c r="K292" s="151"/>
      <c r="L292" s="151"/>
      <c r="M292" s="151"/>
      <c r="N292" s="157"/>
      <c r="O292" s="151"/>
      <c r="P292" s="151"/>
      <c r="Q292" s="143"/>
      <c r="R292" s="145"/>
      <c r="S292" s="34">
        <f>('12월'!K291/'12월'!N291/0.02466+1.44)/1.2</f>
        <v>23.803781583227344</v>
      </c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3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35"/>
      <c r="B306" s="36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7"/>
      <c r="B307" s="48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39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49"/>
      <c r="B312" s="50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51"/>
    </row>
    <row r="313" spans="1:19" x14ac:dyDescent="0.3">
      <c r="A313" s="35"/>
      <c r="B313" s="36"/>
      <c r="C313" s="40"/>
      <c r="D313" s="40"/>
      <c r="E313" s="40"/>
      <c r="F313" s="40"/>
      <c r="G313" s="40"/>
      <c r="H313" s="40"/>
      <c r="I313" s="41"/>
      <c r="J313" s="41"/>
      <c r="K313" s="42"/>
      <c r="L313" s="42"/>
      <c r="M313" s="44"/>
      <c r="N313" s="39"/>
      <c r="O313" s="42"/>
      <c r="P313" s="45"/>
      <c r="Q313" s="46"/>
      <c r="R313" s="46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4"/>
      <c r="L315" s="54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56"/>
      <c r="P316" s="57"/>
      <c r="Q316" s="58"/>
      <c r="R316" s="58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52"/>
      <c r="D318" s="52"/>
      <c r="E318" s="52"/>
      <c r="F318" s="52"/>
      <c r="G318" s="52"/>
      <c r="H318" s="52"/>
      <c r="I318" s="53"/>
      <c r="J318" s="53"/>
      <c r="K318" s="56"/>
      <c r="L318" s="56"/>
      <c r="M318" s="55"/>
      <c r="N318" s="51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39"/>
    </row>
    <row r="321" spans="1:19" x14ac:dyDescent="0.3">
      <c r="A321" s="35"/>
      <c r="B321" s="36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x14ac:dyDescent="0.3">
      <c r="A322" s="47"/>
      <c r="B322" s="48"/>
      <c r="C322" s="40"/>
      <c r="D322" s="40"/>
      <c r="E322" s="40"/>
      <c r="F322" s="40"/>
      <c r="G322" s="40"/>
      <c r="H322" s="40"/>
      <c r="I322" s="41"/>
      <c r="J322" s="41"/>
      <c r="K322" s="42"/>
      <c r="L322" s="43"/>
      <c r="M322" s="44"/>
      <c r="N322" s="39"/>
      <c r="O322" s="42"/>
      <c r="P322" s="45"/>
      <c r="Q322" s="46"/>
      <c r="R322" s="46"/>
      <c r="S322" s="39"/>
    </row>
    <row r="323" spans="1:19" ht="16.5" customHeight="1" x14ac:dyDescent="0.3">
      <c r="A323" s="120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ht="16.5" customHeight="1" x14ac:dyDescent="0.3">
      <c r="A324" s="121"/>
      <c r="B324" s="59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59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0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2"/>
    </row>
    <row r="327" spans="1:19" ht="23.25" customHeight="1" x14ac:dyDescent="0.3">
      <c r="A327" s="122"/>
      <c r="B327" s="61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63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41"/>
      <c r="J328" s="41"/>
      <c r="K328" s="42"/>
      <c r="L328" s="42"/>
      <c r="M328" s="44"/>
      <c r="N328" s="39"/>
      <c r="O328" s="42"/>
      <c r="P328" s="45"/>
      <c r="Q328" s="46"/>
      <c r="R328" s="46"/>
      <c r="S328" s="39"/>
    </row>
    <row r="329" spans="1:19" ht="25.5" x14ac:dyDescent="0.3">
      <c r="A329" s="35"/>
      <c r="B329" s="36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ht="25.5" x14ac:dyDescent="0.3">
      <c r="A330" s="64"/>
      <c r="B330" s="65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66"/>
      <c r="J331" s="66"/>
      <c r="K331" s="67"/>
      <c r="L331" s="67"/>
      <c r="M331" s="67"/>
      <c r="N331" s="67"/>
      <c r="O331" s="67"/>
      <c r="P331" s="60"/>
      <c r="Q331" s="60"/>
      <c r="R331" s="60"/>
      <c r="S331" s="39"/>
    </row>
    <row r="332" spans="1:19" x14ac:dyDescent="0.3">
      <c r="A332" s="35"/>
      <c r="B332" s="36"/>
      <c r="C332" s="68"/>
      <c r="D332" s="68"/>
      <c r="E332" s="69"/>
      <c r="F332" s="69"/>
      <c r="G332" s="70"/>
      <c r="H332" s="70"/>
      <c r="I332" s="71"/>
      <c r="J332" s="71"/>
      <c r="K332" s="68"/>
      <c r="L332" s="68"/>
      <c r="M332" s="68"/>
      <c r="N332" s="68"/>
      <c r="O332" s="68"/>
      <c r="P332" s="68"/>
      <c r="Q332" s="68"/>
      <c r="R332" s="68"/>
      <c r="S332" s="39"/>
    </row>
    <row r="333" spans="1:19" x14ac:dyDescent="0.3">
      <c r="A333" s="35"/>
      <c r="B333" s="36"/>
      <c r="C333" s="61"/>
      <c r="D333" s="61"/>
      <c r="E333" s="72"/>
      <c r="F333" s="72"/>
      <c r="G333" s="73"/>
      <c r="H333" s="73"/>
      <c r="I333" s="74"/>
      <c r="J333" s="74"/>
      <c r="K333" s="61"/>
      <c r="L333" s="61"/>
      <c r="M333" s="61"/>
      <c r="N333" s="61"/>
      <c r="O333" s="61"/>
      <c r="P333" s="61"/>
      <c r="Q333" s="61"/>
      <c r="R333" s="61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47"/>
      <c r="B337" s="48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3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5"/>
    </row>
    <row r="340" spans="1:19" x14ac:dyDescent="0.3">
      <c r="A340" s="35"/>
      <c r="B340" s="76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39"/>
    </row>
    <row r="341" spans="1:19" x14ac:dyDescent="0.3">
      <c r="A341" s="123"/>
      <c r="B341" s="78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41"/>
      <c r="J343" s="41"/>
      <c r="K343" s="42"/>
      <c r="L343" s="42"/>
      <c r="M343" s="44"/>
      <c r="N343" s="39"/>
      <c r="O343" s="42"/>
      <c r="P343" s="45"/>
      <c r="Q343" s="46"/>
      <c r="R343" s="46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36"/>
      <c r="D345" s="36"/>
      <c r="E345" s="36"/>
      <c r="F345" s="36"/>
      <c r="G345" s="36"/>
      <c r="H345" s="36"/>
      <c r="I345" s="81"/>
      <c r="J345" s="81"/>
      <c r="K345" s="43"/>
      <c r="L345" s="43"/>
      <c r="M345" s="43"/>
      <c r="N345" s="43"/>
      <c r="O345" s="82"/>
      <c r="P345" s="83"/>
      <c r="Q345" s="84"/>
      <c r="R345" s="84"/>
      <c r="S345" s="79"/>
    </row>
    <row r="346" spans="1:19" x14ac:dyDescent="0.3">
      <c r="A346" s="123"/>
      <c r="B346" s="80"/>
      <c r="C346" s="40"/>
      <c r="D346" s="40"/>
      <c r="E346" s="40"/>
      <c r="F346" s="40"/>
      <c r="G346" s="40"/>
      <c r="H346" s="40"/>
      <c r="I346" s="66"/>
      <c r="J346" s="66"/>
      <c r="K346" s="67"/>
      <c r="L346" s="67"/>
      <c r="M346" s="67"/>
      <c r="N346" s="67"/>
      <c r="O346" s="67"/>
      <c r="P346" s="40"/>
      <c r="Q346" s="85"/>
      <c r="R346" s="85"/>
      <c r="S346" s="79"/>
    </row>
    <row r="347" spans="1:19" x14ac:dyDescent="0.3">
      <c r="A347" s="123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16.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ht="23.25" customHeight="1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A364" s="123"/>
      <c r="B364" s="80"/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  <c r="S364" s="79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  <row r="370" spans="3:18" x14ac:dyDescent="0.3">
      <c r="C370" s="87"/>
      <c r="D370" s="87"/>
      <c r="E370" s="87"/>
      <c r="F370" s="87"/>
      <c r="G370" s="87"/>
      <c r="H370" s="87"/>
      <c r="I370" s="88"/>
      <c r="J370" s="88"/>
      <c r="K370" s="86"/>
      <c r="L370" s="86"/>
      <c r="M370" s="86"/>
      <c r="N370" s="86"/>
      <c r="O370" s="86"/>
      <c r="P370" s="87"/>
      <c r="Q370" s="87"/>
      <c r="R370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145:A146"/>
    <mergeCell ref="A278:B279"/>
    <mergeCell ref="C278:C279"/>
    <mergeCell ref="D278:D279"/>
    <mergeCell ref="E278:E279"/>
    <mergeCell ref="F278:F279"/>
    <mergeCell ref="G278:G279"/>
    <mergeCell ref="H278:H279"/>
    <mergeCell ref="I278:I279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P278:P279"/>
    <mergeCell ref="Q278:Q279"/>
    <mergeCell ref="R278:R279"/>
    <mergeCell ref="S278:S279"/>
    <mergeCell ref="A280:S281"/>
    <mergeCell ref="A282:B282"/>
    <mergeCell ref="P282:S282"/>
    <mergeCell ref="J278:J279"/>
    <mergeCell ref="K278:K279"/>
    <mergeCell ref="L278:L279"/>
    <mergeCell ref="M278:M279"/>
    <mergeCell ref="N278:N279"/>
    <mergeCell ref="O278:O279"/>
    <mergeCell ref="Q283:Q284"/>
    <mergeCell ref="R283:R284"/>
    <mergeCell ref="S283:S284"/>
    <mergeCell ref="H283:H284"/>
    <mergeCell ref="I283:I284"/>
    <mergeCell ref="J283:J284"/>
    <mergeCell ref="K283:K284"/>
    <mergeCell ref="L283:L284"/>
    <mergeCell ref="M283:M284"/>
    <mergeCell ref="A287:B288"/>
    <mergeCell ref="C287:C288"/>
    <mergeCell ref="D287:D288"/>
    <mergeCell ref="E287:E288"/>
    <mergeCell ref="F287:F288"/>
    <mergeCell ref="G287:G288"/>
    <mergeCell ref="N283:N284"/>
    <mergeCell ref="O283:O284"/>
    <mergeCell ref="P283:P284"/>
    <mergeCell ref="A283:B286"/>
    <mergeCell ref="C283:C284"/>
    <mergeCell ref="D283:D284"/>
    <mergeCell ref="E283:E284"/>
    <mergeCell ref="F283:F284"/>
    <mergeCell ref="G283:G284"/>
    <mergeCell ref="N287:N288"/>
    <mergeCell ref="O287:O288"/>
    <mergeCell ref="P287:P288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Q289:Q290"/>
    <mergeCell ref="R289:R290"/>
    <mergeCell ref="S289:S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A289:B290"/>
    <mergeCell ref="C289:C290"/>
    <mergeCell ref="D289:D290"/>
    <mergeCell ref="E289:E290"/>
    <mergeCell ref="F289:F290"/>
    <mergeCell ref="G289:G290"/>
    <mergeCell ref="Q291:Q292"/>
    <mergeCell ref="R291:R292"/>
    <mergeCell ref="H291:H292"/>
    <mergeCell ref="I291:I292"/>
    <mergeCell ref="J291:J292"/>
    <mergeCell ref="K291:K292"/>
    <mergeCell ref="L291:L292"/>
    <mergeCell ref="M291:M292"/>
    <mergeCell ref="A291:B292"/>
    <mergeCell ref="C291:C292"/>
    <mergeCell ref="D291:D292"/>
    <mergeCell ref="E291:E292"/>
    <mergeCell ref="F291:F292"/>
    <mergeCell ref="G291:G292"/>
    <mergeCell ref="N291:N292"/>
    <mergeCell ref="O291:O292"/>
    <mergeCell ref="P291:P292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9" max="19" man="1"/>
    <brk id="279" max="19" man="1"/>
    <brk id="3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4"/>
  <sheetViews>
    <sheetView topLeftCell="A28" zoomScale="80" zoomScaleNormal="80" zoomScaleSheetLayoutView="80" workbookViewId="0">
      <selection activeCell="T44" sqref="T44:T45"/>
    </sheetView>
  </sheetViews>
  <sheetFormatPr defaultRowHeight="16.5" x14ac:dyDescent="0.3"/>
  <cols>
    <col min="1" max="2" width="3.375" style="89" customWidth="1"/>
    <col min="3" max="3" width="2.75" style="90" customWidth="1"/>
    <col min="4" max="5" width="8.625" bestFit="1" customWidth="1"/>
    <col min="6" max="6" width="9.625" bestFit="1" customWidth="1"/>
    <col min="7" max="7" width="10.75" bestFit="1" customWidth="1"/>
    <col min="8" max="8" width="7.75" customWidth="1"/>
    <col min="9" max="9" width="7.625" customWidth="1"/>
    <col min="10" max="10" width="9.25" style="37" customWidth="1"/>
    <col min="11" max="11" width="10.75" style="37" bestFit="1" customWidth="1"/>
    <col min="12" max="14" width="16" style="38" bestFit="1" customWidth="1"/>
    <col min="15" max="15" width="18.25" style="38" bestFit="1" customWidth="1"/>
    <col min="16" max="16" width="13.25" style="38" bestFit="1" customWidth="1"/>
    <col min="17" max="17" width="10.25" customWidth="1"/>
    <col min="18" max="18" width="12.25" bestFit="1" customWidth="1"/>
    <col min="19" max="19" width="10.125" customWidth="1"/>
    <col min="20" max="20" width="15.125" style="91" customWidth="1"/>
  </cols>
  <sheetData>
    <row r="1" spans="1:20" ht="16.5" customHeight="1" x14ac:dyDescent="0.3">
      <c r="A1" s="195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 thickBot="1" x14ac:dyDescent="0.35">
      <c r="A3" s="196" t="s">
        <v>0</v>
      </c>
      <c r="B3" s="196"/>
      <c r="C3" s="196"/>
      <c r="D3" s="196"/>
      <c r="E3" s="196"/>
      <c r="F3" s="1"/>
      <c r="G3" s="1"/>
      <c r="H3" s="1"/>
      <c r="I3" s="1"/>
      <c r="J3" s="2"/>
      <c r="K3" s="2"/>
      <c r="L3" s="3"/>
      <c r="M3" s="3"/>
      <c r="N3" s="3"/>
      <c r="O3" s="3"/>
      <c r="P3" s="3"/>
      <c r="Q3" s="197" t="s">
        <v>32</v>
      </c>
      <c r="R3" s="197"/>
      <c r="S3" s="197"/>
      <c r="T3" s="197"/>
    </row>
    <row r="4" spans="1:20" ht="23.25" customHeight="1" x14ac:dyDescent="0.3">
      <c r="A4" s="246" t="s">
        <v>29</v>
      </c>
      <c r="B4" s="247"/>
      <c r="C4" s="174"/>
      <c r="D4" s="171" t="s">
        <v>3</v>
      </c>
      <c r="E4" s="171" t="s">
        <v>4</v>
      </c>
      <c r="F4" s="179" t="s">
        <v>5</v>
      </c>
      <c r="G4" s="179" t="s">
        <v>6</v>
      </c>
      <c r="H4" s="181" t="s">
        <v>7</v>
      </c>
      <c r="I4" s="181" t="s">
        <v>8</v>
      </c>
      <c r="J4" s="185" t="s">
        <v>9</v>
      </c>
      <c r="K4" s="185" t="s">
        <v>10</v>
      </c>
      <c r="L4" s="171" t="s">
        <v>11</v>
      </c>
      <c r="M4" s="171" t="s">
        <v>12</v>
      </c>
      <c r="N4" s="171" t="s">
        <v>13</v>
      </c>
      <c r="O4" s="171" t="s">
        <v>14</v>
      </c>
      <c r="P4" s="171" t="s">
        <v>15</v>
      </c>
      <c r="Q4" s="171" t="s">
        <v>16</v>
      </c>
      <c r="R4" s="171" t="s">
        <v>17</v>
      </c>
      <c r="S4" s="171" t="s">
        <v>18</v>
      </c>
      <c r="T4" s="183" t="s">
        <v>30</v>
      </c>
    </row>
    <row r="5" spans="1:20" ht="23.25" customHeight="1" thickBot="1" x14ac:dyDescent="0.35">
      <c r="A5" s="248"/>
      <c r="B5" s="249"/>
      <c r="C5" s="176"/>
      <c r="D5" s="172"/>
      <c r="E5" s="172"/>
      <c r="F5" s="180"/>
      <c r="G5" s="180"/>
      <c r="H5" s="182"/>
      <c r="I5" s="182"/>
      <c r="J5" s="186"/>
      <c r="K5" s="186"/>
      <c r="L5" s="172"/>
      <c r="M5" s="172"/>
      <c r="N5" s="172"/>
      <c r="O5" s="172"/>
      <c r="P5" s="172"/>
      <c r="Q5" s="172"/>
      <c r="R5" s="172"/>
      <c r="S5" s="172"/>
      <c r="T5" s="184"/>
    </row>
    <row r="6" spans="1:20" ht="16.5" customHeight="1" x14ac:dyDescent="0.3">
      <c r="A6" s="248"/>
      <c r="B6" s="249"/>
      <c r="C6" s="176"/>
      <c r="D6" s="5"/>
      <c r="E6" s="5"/>
      <c r="F6" s="5"/>
      <c r="G6" s="5"/>
      <c r="H6" s="5"/>
      <c r="I6" s="5"/>
      <c r="J6" s="6">
        <v>0.8</v>
      </c>
      <c r="K6" s="6">
        <v>0.96</v>
      </c>
      <c r="L6" s="5"/>
      <c r="M6" s="5"/>
      <c r="N6" s="5"/>
      <c r="O6" s="5"/>
      <c r="P6" s="5">
        <v>550</v>
      </c>
      <c r="Q6" s="5">
        <v>100</v>
      </c>
      <c r="R6" s="92">
        <v>3</v>
      </c>
      <c r="S6" s="5"/>
      <c r="T6" s="7" t="s">
        <v>21</v>
      </c>
    </row>
    <row r="7" spans="1:20" ht="16.5" customHeight="1" thickBot="1" x14ac:dyDescent="0.35">
      <c r="A7" s="250"/>
      <c r="B7" s="251"/>
      <c r="C7" s="178"/>
      <c r="D7" s="13">
        <f>SUM(D48)</f>
        <v>4547</v>
      </c>
      <c r="E7" s="13">
        <f>SUM(E48)</f>
        <v>8731</v>
      </c>
      <c r="F7" s="13">
        <f>SUM(F48)</f>
        <v>42046</v>
      </c>
      <c r="G7" s="13">
        <f>SUM(G48)</f>
        <v>523860</v>
      </c>
      <c r="H7" s="13">
        <f>SUM(H48)/60</f>
        <v>1749.0833333333333</v>
      </c>
      <c r="I7" s="13">
        <f>SUM(I48)/60</f>
        <v>6981.916666666667</v>
      </c>
      <c r="J7" s="11">
        <f>I7/E7</f>
        <v>0.79966975909594173</v>
      </c>
      <c r="K7" s="11">
        <f>K48</f>
        <v>0.92610262119565034</v>
      </c>
      <c r="L7" s="12">
        <f>SUM(L48)</f>
        <v>16237561</v>
      </c>
      <c r="M7" s="12">
        <f t="shared" ref="M7:S7" si="0">SUM(M48)</f>
        <v>17533220</v>
      </c>
      <c r="N7" s="12">
        <f t="shared" si="0"/>
        <v>16165546</v>
      </c>
      <c r="O7" s="12">
        <f t="shared" si="0"/>
        <v>26083777.560000002</v>
      </c>
      <c r="P7" s="93">
        <f t="shared" si="0"/>
        <v>620.36287780050429</v>
      </c>
      <c r="Q7" s="32">
        <f t="shared" si="0"/>
        <v>77.237126004851831</v>
      </c>
      <c r="R7" s="32">
        <f t="shared" si="0"/>
        <v>1.8597595922574732</v>
      </c>
      <c r="S7" s="12">
        <f t="shared" si="0"/>
        <v>2987.4902714465697</v>
      </c>
      <c r="T7" s="17" t="s">
        <v>22</v>
      </c>
    </row>
    <row r="8" spans="1:20" ht="24" customHeight="1" x14ac:dyDescent="0.3">
      <c r="A8" s="240" t="s">
        <v>1</v>
      </c>
      <c r="B8" s="241"/>
      <c r="C8" s="242"/>
      <c r="D8" s="94">
        <v>189</v>
      </c>
      <c r="E8" s="94">
        <v>342</v>
      </c>
      <c r="F8" s="95">
        <v>1702</v>
      </c>
      <c r="G8" s="95">
        <v>20520</v>
      </c>
      <c r="H8" s="94">
        <v>5870</v>
      </c>
      <c r="I8" s="94">
        <v>14650</v>
      </c>
      <c r="J8" s="21">
        <v>0.71389999999999998</v>
      </c>
      <c r="K8" s="21">
        <v>0.92210000000000003</v>
      </c>
      <c r="L8" s="22">
        <v>830447</v>
      </c>
      <c r="M8" s="23">
        <v>900603</v>
      </c>
      <c r="N8" s="23">
        <v>854925</v>
      </c>
      <c r="O8" s="96">
        <v>802065</v>
      </c>
      <c r="P8" s="97">
        <v>471.25</v>
      </c>
      <c r="Q8" s="98">
        <v>98</v>
      </c>
      <c r="R8" s="99">
        <v>2.4</v>
      </c>
      <c r="S8" s="99">
        <v>2345.1999999999998</v>
      </c>
      <c r="T8" s="100"/>
    </row>
    <row r="9" spans="1:20" ht="24" customHeight="1" x14ac:dyDescent="0.3">
      <c r="A9" s="240" t="s">
        <v>24</v>
      </c>
      <c r="B9" s="241"/>
      <c r="C9" s="242"/>
      <c r="D9" s="94">
        <v>190</v>
      </c>
      <c r="E9" s="94">
        <v>342</v>
      </c>
      <c r="F9" s="95">
        <v>1710</v>
      </c>
      <c r="G9" s="95">
        <v>20520</v>
      </c>
      <c r="H9" s="94">
        <v>3190</v>
      </c>
      <c r="I9" s="94">
        <v>17330</v>
      </c>
      <c r="J9" s="21">
        <v>0.84450000000000003</v>
      </c>
      <c r="K9" s="21">
        <v>0.92090000000000005</v>
      </c>
      <c r="L9" s="22">
        <v>429918</v>
      </c>
      <c r="M9" s="23">
        <v>466836</v>
      </c>
      <c r="N9" s="23">
        <v>365624</v>
      </c>
      <c r="O9" s="96">
        <v>1217373</v>
      </c>
      <c r="P9" s="97">
        <v>711.91</v>
      </c>
      <c r="Q9" s="98">
        <v>50</v>
      </c>
      <c r="R9" s="101">
        <v>1.3</v>
      </c>
      <c r="S9" s="99">
        <v>3559.6</v>
      </c>
      <c r="T9" s="100"/>
    </row>
    <row r="10" spans="1:20" ht="24" customHeight="1" x14ac:dyDescent="0.3">
      <c r="A10" s="243" t="s">
        <v>33</v>
      </c>
      <c r="B10" s="244"/>
      <c r="C10" s="245"/>
      <c r="D10" s="102">
        <v>379</v>
      </c>
      <c r="E10" s="102">
        <v>684</v>
      </c>
      <c r="F10" s="102">
        <v>3412</v>
      </c>
      <c r="G10" s="102">
        <v>41040</v>
      </c>
      <c r="H10" s="102">
        <v>9060</v>
      </c>
      <c r="I10" s="102">
        <v>31980</v>
      </c>
      <c r="J10" s="103">
        <v>0.7792</v>
      </c>
      <c r="K10" s="103">
        <v>0.92169999999999996</v>
      </c>
      <c r="L10" s="104">
        <v>1260365</v>
      </c>
      <c r="M10" s="105">
        <v>1367439</v>
      </c>
      <c r="N10" s="105">
        <v>1220549</v>
      </c>
      <c r="O10" s="105">
        <v>2019438.49</v>
      </c>
      <c r="P10" s="106">
        <v>591.86</v>
      </c>
      <c r="Q10" s="107">
        <v>74</v>
      </c>
      <c r="R10" s="108">
        <v>1.8</v>
      </c>
      <c r="S10" s="108">
        <v>2952.4</v>
      </c>
      <c r="T10" s="109">
        <v>22.3</v>
      </c>
    </row>
    <row r="11" spans="1:20" ht="24" customHeight="1" x14ac:dyDescent="0.3">
      <c r="A11" s="240" t="s">
        <v>34</v>
      </c>
      <c r="B11" s="241"/>
      <c r="C11" s="242"/>
      <c r="D11" s="94">
        <v>200</v>
      </c>
      <c r="E11" s="94">
        <v>384</v>
      </c>
      <c r="F11" s="95">
        <v>1920</v>
      </c>
      <c r="G11" s="95">
        <v>23040</v>
      </c>
      <c r="H11" s="94">
        <v>5980</v>
      </c>
      <c r="I11" s="94">
        <v>17060</v>
      </c>
      <c r="J11" s="21">
        <v>0.74050000000000005</v>
      </c>
      <c r="K11" s="21">
        <v>0.91679999999999995</v>
      </c>
      <c r="L11" s="22">
        <v>965828</v>
      </c>
      <c r="M11" s="23">
        <v>1053433</v>
      </c>
      <c r="N11" s="23">
        <v>839131</v>
      </c>
      <c r="O11" s="96">
        <v>1067740</v>
      </c>
      <c r="P11" s="97">
        <v>556.11</v>
      </c>
      <c r="Q11" s="98">
        <v>101</v>
      </c>
      <c r="R11" s="131">
        <v>2.5</v>
      </c>
      <c r="S11" s="99">
        <v>2780.6</v>
      </c>
      <c r="T11" s="100"/>
    </row>
    <row r="12" spans="1:20" ht="24" customHeight="1" x14ac:dyDescent="0.3">
      <c r="A12" s="240" t="s">
        <v>35</v>
      </c>
      <c r="B12" s="241"/>
      <c r="C12" s="242"/>
      <c r="D12" s="94">
        <v>193</v>
      </c>
      <c r="E12" s="94">
        <v>338</v>
      </c>
      <c r="F12" s="95">
        <v>1674</v>
      </c>
      <c r="G12" s="95">
        <v>20280</v>
      </c>
      <c r="H12" s="94">
        <v>3470</v>
      </c>
      <c r="I12" s="94">
        <v>16810</v>
      </c>
      <c r="J12" s="21">
        <v>0.82889999999999997</v>
      </c>
      <c r="K12" s="21">
        <v>0.91169999999999995</v>
      </c>
      <c r="L12" s="22">
        <v>378269</v>
      </c>
      <c r="M12" s="23">
        <v>414912</v>
      </c>
      <c r="N12" s="23">
        <v>442374</v>
      </c>
      <c r="O12" s="96">
        <v>1131094</v>
      </c>
      <c r="P12" s="97">
        <v>675.68</v>
      </c>
      <c r="Q12" s="98">
        <v>45</v>
      </c>
      <c r="R12" s="101">
        <v>1.1000000000000001</v>
      </c>
      <c r="S12" s="99">
        <v>3346.4</v>
      </c>
      <c r="T12" s="100"/>
    </row>
    <row r="13" spans="1:20" ht="24" customHeight="1" x14ac:dyDescent="0.3">
      <c r="A13" s="243" t="s">
        <v>36</v>
      </c>
      <c r="B13" s="244"/>
      <c r="C13" s="245"/>
      <c r="D13" s="102">
        <v>393</v>
      </c>
      <c r="E13" s="110">
        <v>722</v>
      </c>
      <c r="F13" s="110">
        <v>3594</v>
      </c>
      <c r="G13" s="110">
        <v>43320</v>
      </c>
      <c r="H13" s="110">
        <v>9450</v>
      </c>
      <c r="I13" s="110">
        <v>33870</v>
      </c>
      <c r="J13" s="103">
        <v>0.78190000000000004</v>
      </c>
      <c r="K13" s="103">
        <v>0.91539999999999999</v>
      </c>
      <c r="L13" s="104">
        <v>1344097</v>
      </c>
      <c r="M13" s="105">
        <v>1468345</v>
      </c>
      <c r="N13" s="105">
        <v>1281505</v>
      </c>
      <c r="O13" s="105">
        <v>2198834.12</v>
      </c>
      <c r="P13" s="111">
        <v>611.80999999999995</v>
      </c>
      <c r="Q13" s="107">
        <v>75</v>
      </c>
      <c r="R13" s="108">
        <v>1.9</v>
      </c>
      <c r="S13" s="112">
        <v>3045.5</v>
      </c>
      <c r="T13" s="109">
        <v>21.9</v>
      </c>
    </row>
    <row r="14" spans="1:20" ht="24" customHeight="1" x14ac:dyDescent="0.3">
      <c r="A14" s="240" t="s">
        <v>1</v>
      </c>
      <c r="B14" s="241"/>
      <c r="C14" s="242"/>
      <c r="D14" s="94">
        <v>208</v>
      </c>
      <c r="E14" s="94">
        <v>399</v>
      </c>
      <c r="F14" s="95">
        <v>1977</v>
      </c>
      <c r="G14" s="95">
        <v>23940</v>
      </c>
      <c r="H14" s="94">
        <v>6530</v>
      </c>
      <c r="I14" s="94">
        <v>17410</v>
      </c>
      <c r="J14" s="21">
        <v>0.72719999999999996</v>
      </c>
      <c r="K14" s="21">
        <v>0.91679999999999995</v>
      </c>
      <c r="L14" s="22">
        <v>949447</v>
      </c>
      <c r="M14" s="23">
        <v>1035648</v>
      </c>
      <c r="N14" s="23">
        <v>839555</v>
      </c>
      <c r="O14" s="96">
        <v>950435</v>
      </c>
      <c r="P14" s="97">
        <v>480.75</v>
      </c>
      <c r="Q14" s="98">
        <v>96</v>
      </c>
      <c r="R14" s="99">
        <v>2.4</v>
      </c>
      <c r="S14" s="99">
        <v>2382</v>
      </c>
      <c r="T14" s="100"/>
    </row>
    <row r="15" spans="1:20" ht="24" customHeight="1" x14ac:dyDescent="0.3">
      <c r="A15" s="240" t="s">
        <v>24</v>
      </c>
      <c r="B15" s="241"/>
      <c r="C15" s="242"/>
      <c r="D15" s="94">
        <v>185</v>
      </c>
      <c r="E15" s="94">
        <v>378</v>
      </c>
      <c r="F15" s="95">
        <v>1654</v>
      </c>
      <c r="G15" s="95">
        <v>22680</v>
      </c>
      <c r="H15" s="94">
        <v>3655</v>
      </c>
      <c r="I15" s="94">
        <v>19025</v>
      </c>
      <c r="J15" s="21">
        <v>0.83879999999999999</v>
      </c>
      <c r="K15" s="21">
        <v>0.92900000000000005</v>
      </c>
      <c r="L15" s="22">
        <v>492632</v>
      </c>
      <c r="M15" s="23">
        <v>530283</v>
      </c>
      <c r="N15" s="23">
        <v>449043</v>
      </c>
      <c r="O15" s="96">
        <v>1313098</v>
      </c>
      <c r="P15" s="97">
        <v>793.89</v>
      </c>
      <c r="Q15" s="98">
        <v>60</v>
      </c>
      <c r="R15" s="101">
        <v>1.3</v>
      </c>
      <c r="S15" s="99">
        <v>3473.8</v>
      </c>
      <c r="T15" s="100"/>
    </row>
    <row r="16" spans="1:20" ht="24" customHeight="1" x14ac:dyDescent="0.3">
      <c r="A16" s="243" t="s">
        <v>37</v>
      </c>
      <c r="B16" s="244"/>
      <c r="C16" s="245"/>
      <c r="D16" s="102">
        <v>393</v>
      </c>
      <c r="E16" s="110">
        <v>777</v>
      </c>
      <c r="F16" s="110">
        <v>3631</v>
      </c>
      <c r="G16" s="110">
        <v>46620</v>
      </c>
      <c r="H16" s="110">
        <v>10185</v>
      </c>
      <c r="I16" s="110">
        <v>36435</v>
      </c>
      <c r="J16" s="103">
        <v>0.78149999999999997</v>
      </c>
      <c r="K16" s="103">
        <v>0.92090000000000005</v>
      </c>
      <c r="L16" s="104">
        <v>1442079</v>
      </c>
      <c r="M16" s="105">
        <v>1565931</v>
      </c>
      <c r="N16" s="105">
        <v>1288598</v>
      </c>
      <c r="O16" s="105">
        <v>2263533.04</v>
      </c>
      <c r="P16" s="111">
        <v>623.39</v>
      </c>
      <c r="Q16" s="107">
        <v>79</v>
      </c>
      <c r="R16" s="108">
        <v>1.9</v>
      </c>
      <c r="S16" s="112">
        <v>2913.2</v>
      </c>
      <c r="T16" s="109">
        <v>22.7</v>
      </c>
    </row>
    <row r="17" spans="1:20" ht="24" customHeight="1" x14ac:dyDescent="0.3">
      <c r="A17" s="240" t="s">
        <v>34</v>
      </c>
      <c r="B17" s="241"/>
      <c r="C17" s="242"/>
      <c r="D17" s="94">
        <v>187</v>
      </c>
      <c r="E17" s="94">
        <v>350</v>
      </c>
      <c r="F17" s="95">
        <v>1678</v>
      </c>
      <c r="G17" s="95">
        <v>21000</v>
      </c>
      <c r="H17" s="94">
        <v>6080</v>
      </c>
      <c r="I17" s="94">
        <v>14920</v>
      </c>
      <c r="J17" s="21">
        <v>0.71050000000000002</v>
      </c>
      <c r="K17" s="21">
        <v>0.92090000000000005</v>
      </c>
      <c r="L17" s="22">
        <v>786215</v>
      </c>
      <c r="M17" s="23">
        <v>853721</v>
      </c>
      <c r="N17" s="23">
        <v>791844</v>
      </c>
      <c r="O17" s="96">
        <v>856463</v>
      </c>
      <c r="P17" s="126">
        <v>510.41</v>
      </c>
      <c r="Q17" s="129">
        <v>94</v>
      </c>
      <c r="R17" s="27">
        <v>2.2000000000000002</v>
      </c>
      <c r="S17" s="27">
        <v>2447</v>
      </c>
      <c r="T17" s="100"/>
    </row>
    <row r="18" spans="1:20" ht="24" customHeight="1" x14ac:dyDescent="0.3">
      <c r="A18" s="240" t="s">
        <v>38</v>
      </c>
      <c r="B18" s="241"/>
      <c r="C18" s="242"/>
      <c r="D18" s="94">
        <v>181</v>
      </c>
      <c r="E18" s="94">
        <v>360</v>
      </c>
      <c r="F18" s="95">
        <v>1618</v>
      </c>
      <c r="G18" s="95">
        <v>21600</v>
      </c>
      <c r="H18" s="94">
        <v>3320</v>
      </c>
      <c r="I18" s="94">
        <v>18280</v>
      </c>
      <c r="J18" s="21">
        <v>0.84630000000000005</v>
      </c>
      <c r="K18" s="21">
        <v>0.91990000000000005</v>
      </c>
      <c r="L18" s="22">
        <v>475471</v>
      </c>
      <c r="M18" s="23">
        <v>516874</v>
      </c>
      <c r="N18" s="23">
        <v>502858</v>
      </c>
      <c r="O18" s="96">
        <v>1222002</v>
      </c>
      <c r="P18" s="126">
        <v>755.25</v>
      </c>
      <c r="Q18" s="129">
        <v>59</v>
      </c>
      <c r="R18" s="27">
        <v>1.3</v>
      </c>
      <c r="S18" s="27">
        <v>3394.4</v>
      </c>
      <c r="T18" s="100"/>
    </row>
    <row r="19" spans="1:20" ht="24" customHeight="1" x14ac:dyDescent="0.3">
      <c r="A19" s="243" t="s">
        <v>39</v>
      </c>
      <c r="B19" s="244"/>
      <c r="C19" s="245"/>
      <c r="D19" s="102">
        <v>368</v>
      </c>
      <c r="E19" s="102">
        <v>710</v>
      </c>
      <c r="F19" s="113">
        <v>3296</v>
      </c>
      <c r="G19" s="113">
        <v>42600</v>
      </c>
      <c r="H19" s="102">
        <v>9400</v>
      </c>
      <c r="I19" s="102">
        <v>33200</v>
      </c>
      <c r="J19" s="103">
        <v>0.77929999999999999</v>
      </c>
      <c r="K19" s="103">
        <v>0.92049999999999998</v>
      </c>
      <c r="L19" s="104">
        <v>1261686</v>
      </c>
      <c r="M19" s="105">
        <v>1370595</v>
      </c>
      <c r="N19" s="105">
        <v>1294702</v>
      </c>
      <c r="O19" s="114">
        <v>2078464.21</v>
      </c>
      <c r="P19" s="127">
        <v>630.6</v>
      </c>
      <c r="Q19" s="128">
        <v>77</v>
      </c>
      <c r="R19" s="108">
        <v>1.8</v>
      </c>
      <c r="S19" s="125">
        <v>2927.4</v>
      </c>
      <c r="T19" s="109">
        <v>21.7</v>
      </c>
    </row>
    <row r="20" spans="1:20" ht="24" customHeight="1" x14ac:dyDescent="0.3">
      <c r="A20" s="240" t="s">
        <v>34</v>
      </c>
      <c r="B20" s="241"/>
      <c r="C20" s="242"/>
      <c r="D20" s="94">
        <v>200</v>
      </c>
      <c r="E20" s="94">
        <v>360</v>
      </c>
      <c r="F20" s="95">
        <v>1800</v>
      </c>
      <c r="G20" s="95">
        <v>21600</v>
      </c>
      <c r="H20" s="94">
        <v>5810</v>
      </c>
      <c r="I20" s="94">
        <v>15790</v>
      </c>
      <c r="J20" s="21">
        <v>0.73099999999999998</v>
      </c>
      <c r="K20" s="21">
        <v>0.9274</v>
      </c>
      <c r="L20" s="22">
        <v>819131</v>
      </c>
      <c r="M20" s="23">
        <v>883281</v>
      </c>
      <c r="N20" s="23">
        <v>779735</v>
      </c>
      <c r="O20" s="96">
        <v>941134</v>
      </c>
      <c r="P20" s="97">
        <v>522.85</v>
      </c>
      <c r="Q20" s="98">
        <v>91</v>
      </c>
      <c r="R20" s="101">
        <v>2.2999999999999998</v>
      </c>
      <c r="S20" s="99">
        <v>2614.3000000000002</v>
      </c>
      <c r="T20" s="100"/>
    </row>
    <row r="21" spans="1:20" ht="24" customHeight="1" x14ac:dyDescent="0.3">
      <c r="A21" s="240" t="s">
        <v>38</v>
      </c>
      <c r="B21" s="241"/>
      <c r="C21" s="242"/>
      <c r="D21" s="94">
        <v>180</v>
      </c>
      <c r="E21" s="94">
        <v>360</v>
      </c>
      <c r="F21" s="95">
        <v>1630</v>
      </c>
      <c r="G21" s="95">
        <v>21600</v>
      </c>
      <c r="H21" s="94">
        <v>3610</v>
      </c>
      <c r="I21" s="94">
        <v>17990</v>
      </c>
      <c r="J21" s="21">
        <v>0.83289999999999997</v>
      </c>
      <c r="K21" s="21">
        <v>0.91810000000000003</v>
      </c>
      <c r="L21" s="22">
        <v>436698</v>
      </c>
      <c r="M21" s="23">
        <v>475661</v>
      </c>
      <c r="N21" s="23">
        <v>532873</v>
      </c>
      <c r="O21" s="96">
        <v>1208491</v>
      </c>
      <c r="P21" s="97">
        <v>741.41</v>
      </c>
      <c r="Q21" s="98">
        <v>54</v>
      </c>
      <c r="R21" s="101">
        <v>1.2</v>
      </c>
      <c r="S21" s="99">
        <v>3356.9</v>
      </c>
      <c r="T21" s="100"/>
    </row>
    <row r="22" spans="1:20" ht="24" customHeight="1" x14ac:dyDescent="0.3">
      <c r="A22" s="243" t="s">
        <v>40</v>
      </c>
      <c r="B22" s="244"/>
      <c r="C22" s="245"/>
      <c r="D22" s="102">
        <v>380</v>
      </c>
      <c r="E22" s="110">
        <v>720</v>
      </c>
      <c r="F22" s="110">
        <v>3430</v>
      </c>
      <c r="G22" s="110">
        <v>43200</v>
      </c>
      <c r="H22" s="110">
        <v>9420</v>
      </c>
      <c r="I22" s="110">
        <v>33780</v>
      </c>
      <c r="J22" s="103">
        <v>0.78190000000000004</v>
      </c>
      <c r="K22" s="103">
        <v>0.92410000000000003</v>
      </c>
      <c r="L22" s="104">
        <v>1255829</v>
      </c>
      <c r="M22" s="105">
        <v>1358942</v>
      </c>
      <c r="N22" s="105">
        <v>1312608</v>
      </c>
      <c r="O22" s="105">
        <v>2149625.0299999998</v>
      </c>
      <c r="P22" s="111">
        <v>626.71</v>
      </c>
      <c r="Q22" s="107">
        <v>73</v>
      </c>
      <c r="R22" s="108">
        <v>1.7</v>
      </c>
      <c r="S22" s="112">
        <v>2985.6</v>
      </c>
      <c r="T22" s="109">
        <v>20.9</v>
      </c>
    </row>
    <row r="23" spans="1:20" ht="24" customHeight="1" x14ac:dyDescent="0.3">
      <c r="A23" s="240" t="s">
        <v>41</v>
      </c>
      <c r="B23" s="241"/>
      <c r="C23" s="242"/>
      <c r="D23" s="94">
        <v>200</v>
      </c>
      <c r="E23" s="94">
        <v>360</v>
      </c>
      <c r="F23" s="95">
        <v>1800</v>
      </c>
      <c r="G23" s="95">
        <v>21600</v>
      </c>
      <c r="H23" s="94">
        <v>5160</v>
      </c>
      <c r="I23" s="94">
        <v>16440</v>
      </c>
      <c r="J23" s="21">
        <v>0.7611</v>
      </c>
      <c r="K23" s="21">
        <v>0.92479999999999996</v>
      </c>
      <c r="L23" s="22">
        <v>885041</v>
      </c>
      <c r="M23" s="23">
        <v>956959</v>
      </c>
      <c r="N23" s="23">
        <v>792241</v>
      </c>
      <c r="O23" s="96">
        <v>942117</v>
      </c>
      <c r="P23" s="97">
        <v>523.4</v>
      </c>
      <c r="Q23" s="98">
        <v>98</v>
      </c>
      <c r="R23" s="99">
        <v>2.5</v>
      </c>
      <c r="S23" s="99">
        <v>2617</v>
      </c>
      <c r="T23" s="100"/>
    </row>
    <row r="24" spans="1:20" ht="24" customHeight="1" x14ac:dyDescent="0.3">
      <c r="A24" s="240" t="s">
        <v>42</v>
      </c>
      <c r="B24" s="241"/>
      <c r="C24" s="242"/>
      <c r="D24" s="94">
        <v>195</v>
      </c>
      <c r="E24" s="94">
        <v>360</v>
      </c>
      <c r="F24" s="95">
        <v>1752</v>
      </c>
      <c r="G24" s="95">
        <v>21600</v>
      </c>
      <c r="H24" s="94">
        <v>3265</v>
      </c>
      <c r="I24" s="94">
        <v>18335</v>
      </c>
      <c r="J24" s="21">
        <v>0.8488</v>
      </c>
      <c r="K24" s="21">
        <v>0.92800000000000005</v>
      </c>
      <c r="L24" s="22">
        <v>467558</v>
      </c>
      <c r="M24" s="23">
        <v>503809</v>
      </c>
      <c r="N24" s="23">
        <v>571066</v>
      </c>
      <c r="O24" s="96">
        <v>1233100</v>
      </c>
      <c r="P24" s="97">
        <v>703.82</v>
      </c>
      <c r="Q24" s="98">
        <v>53</v>
      </c>
      <c r="R24" s="101">
        <v>1.3</v>
      </c>
      <c r="S24" s="99">
        <v>3425.3</v>
      </c>
      <c r="T24" s="100"/>
    </row>
    <row r="25" spans="1:20" ht="24" customHeight="1" x14ac:dyDescent="0.3">
      <c r="A25" s="243" t="s">
        <v>43</v>
      </c>
      <c r="B25" s="244"/>
      <c r="C25" s="245"/>
      <c r="D25" s="102">
        <v>395</v>
      </c>
      <c r="E25" s="110">
        <v>720</v>
      </c>
      <c r="F25" s="110">
        <v>3552</v>
      </c>
      <c r="G25" s="110">
        <v>43200</v>
      </c>
      <c r="H25" s="110">
        <v>8425</v>
      </c>
      <c r="I25" s="110">
        <v>34775</v>
      </c>
      <c r="J25" s="103">
        <v>0.80500000000000005</v>
      </c>
      <c r="K25" s="103">
        <v>0.92600000000000005</v>
      </c>
      <c r="L25" s="104">
        <v>1352599</v>
      </c>
      <c r="M25" s="105">
        <v>1460768</v>
      </c>
      <c r="N25" s="105">
        <v>1363307</v>
      </c>
      <c r="O25" s="105">
        <v>2175216.9</v>
      </c>
      <c r="P25" s="111">
        <v>612.39</v>
      </c>
      <c r="Q25" s="107">
        <v>76</v>
      </c>
      <c r="R25" s="108">
        <v>1.9</v>
      </c>
      <c r="S25" s="112">
        <v>3021.1</v>
      </c>
      <c r="T25" s="109">
        <v>22.2</v>
      </c>
    </row>
    <row r="26" spans="1:20" ht="24" customHeight="1" x14ac:dyDescent="0.3">
      <c r="A26" s="240" t="s">
        <v>34</v>
      </c>
      <c r="B26" s="241"/>
      <c r="C26" s="242"/>
      <c r="D26" s="94">
        <v>199</v>
      </c>
      <c r="E26" s="94">
        <v>350</v>
      </c>
      <c r="F26" s="95">
        <v>1742</v>
      </c>
      <c r="G26" s="95">
        <v>21000</v>
      </c>
      <c r="H26" s="94">
        <v>4990</v>
      </c>
      <c r="I26" s="94">
        <v>16010</v>
      </c>
      <c r="J26" s="21">
        <v>0.76239999999999997</v>
      </c>
      <c r="K26" s="21">
        <v>0.92759999999999998</v>
      </c>
      <c r="L26" s="22">
        <v>803357</v>
      </c>
      <c r="M26" s="23">
        <v>866099</v>
      </c>
      <c r="N26" s="23">
        <v>837554</v>
      </c>
      <c r="O26" s="96">
        <v>878483</v>
      </c>
      <c r="P26" s="97">
        <v>504.3</v>
      </c>
      <c r="Q26" s="98">
        <v>92</v>
      </c>
      <c r="R26" s="99">
        <v>2.2999999999999998</v>
      </c>
      <c r="S26" s="99">
        <v>2510</v>
      </c>
      <c r="T26" s="100"/>
    </row>
    <row r="27" spans="1:20" ht="24" customHeight="1" x14ac:dyDescent="0.3">
      <c r="A27" s="240" t="s">
        <v>38</v>
      </c>
      <c r="B27" s="241"/>
      <c r="C27" s="242"/>
      <c r="D27" s="94">
        <v>197</v>
      </c>
      <c r="E27" s="94">
        <v>350</v>
      </c>
      <c r="F27" s="95">
        <v>1726</v>
      </c>
      <c r="G27" s="95">
        <v>21000</v>
      </c>
      <c r="H27" s="94">
        <v>3130</v>
      </c>
      <c r="I27" s="94">
        <v>17870</v>
      </c>
      <c r="J27" s="21">
        <v>0.85099999999999998</v>
      </c>
      <c r="K27" s="21">
        <v>0.91439999999999999</v>
      </c>
      <c r="L27" s="22">
        <v>416366</v>
      </c>
      <c r="M27" s="23">
        <v>455332</v>
      </c>
      <c r="N27" s="23">
        <v>519466</v>
      </c>
      <c r="O27" s="96">
        <v>1238216</v>
      </c>
      <c r="P27" s="97">
        <v>717.39</v>
      </c>
      <c r="Q27" s="98">
        <v>48</v>
      </c>
      <c r="R27" s="101">
        <v>1.2</v>
      </c>
      <c r="S27" s="99">
        <v>3537.8</v>
      </c>
      <c r="T27" s="100"/>
    </row>
    <row r="28" spans="1:20" ht="24" customHeight="1" x14ac:dyDescent="0.3">
      <c r="A28" s="243" t="s">
        <v>44</v>
      </c>
      <c r="B28" s="244"/>
      <c r="C28" s="245"/>
      <c r="D28" s="102">
        <v>396</v>
      </c>
      <c r="E28" s="115">
        <v>700</v>
      </c>
      <c r="F28" s="115">
        <v>3468</v>
      </c>
      <c r="G28" s="110">
        <v>42000</v>
      </c>
      <c r="H28" s="110">
        <v>8120</v>
      </c>
      <c r="I28" s="110">
        <v>33880</v>
      </c>
      <c r="J28" s="103">
        <v>0.80669999999999997</v>
      </c>
      <c r="K28" s="103">
        <v>0.92300000000000004</v>
      </c>
      <c r="L28" s="104">
        <v>1219723</v>
      </c>
      <c r="M28" s="105">
        <v>1321431</v>
      </c>
      <c r="N28" s="105">
        <v>1357020</v>
      </c>
      <c r="O28" s="105">
        <v>2116698.65</v>
      </c>
      <c r="P28" s="111">
        <v>610.35</v>
      </c>
      <c r="Q28" s="107">
        <v>70</v>
      </c>
      <c r="R28" s="108">
        <v>1.7</v>
      </c>
      <c r="S28" s="112">
        <v>3023.9</v>
      </c>
      <c r="T28" s="109">
        <v>20.7</v>
      </c>
    </row>
    <row r="29" spans="1:20" ht="24" customHeight="1" x14ac:dyDescent="0.3">
      <c r="A29" s="240" t="s">
        <v>34</v>
      </c>
      <c r="B29" s="241"/>
      <c r="C29" s="242"/>
      <c r="D29" s="94">
        <v>175</v>
      </c>
      <c r="E29" s="94">
        <v>335</v>
      </c>
      <c r="F29" s="95">
        <v>1675</v>
      </c>
      <c r="G29" s="95">
        <v>20100</v>
      </c>
      <c r="H29" s="94">
        <v>5230</v>
      </c>
      <c r="I29" s="94">
        <v>14870</v>
      </c>
      <c r="J29" s="21">
        <v>0.73980000000000001</v>
      </c>
      <c r="K29" s="21">
        <v>0.93430000000000002</v>
      </c>
      <c r="L29" s="22">
        <v>800620</v>
      </c>
      <c r="M29" s="23">
        <v>856887</v>
      </c>
      <c r="N29" s="23">
        <v>862395</v>
      </c>
      <c r="O29" s="96">
        <v>872722</v>
      </c>
      <c r="P29" s="97">
        <v>521.03</v>
      </c>
      <c r="Q29" s="98">
        <v>96</v>
      </c>
      <c r="R29" s="99">
        <v>2.4</v>
      </c>
      <c r="S29" s="99">
        <v>2605.1</v>
      </c>
      <c r="T29" s="100"/>
    </row>
    <row r="30" spans="1:20" ht="24" customHeight="1" x14ac:dyDescent="0.3">
      <c r="A30" s="240" t="s">
        <v>45</v>
      </c>
      <c r="B30" s="241"/>
      <c r="C30" s="242"/>
      <c r="D30" s="94">
        <v>174</v>
      </c>
      <c r="E30" s="94">
        <v>329</v>
      </c>
      <c r="F30" s="95">
        <v>1637</v>
      </c>
      <c r="G30" s="95">
        <v>19740</v>
      </c>
      <c r="H30" s="94">
        <v>2850</v>
      </c>
      <c r="I30" s="94">
        <v>16890</v>
      </c>
      <c r="J30" s="21">
        <v>0.85560000000000003</v>
      </c>
      <c r="K30" s="21">
        <v>0.92269999999999996</v>
      </c>
      <c r="L30" s="22">
        <v>380873</v>
      </c>
      <c r="M30" s="23">
        <v>412784</v>
      </c>
      <c r="N30" s="23">
        <v>443561</v>
      </c>
      <c r="O30" s="96">
        <v>1141852</v>
      </c>
      <c r="P30" s="97">
        <v>697.53</v>
      </c>
      <c r="Q30" s="98">
        <v>47</v>
      </c>
      <c r="R30" s="101">
        <v>1.2</v>
      </c>
      <c r="S30" s="99">
        <v>3470.7</v>
      </c>
      <c r="T30" s="100"/>
    </row>
    <row r="31" spans="1:20" ht="24" customHeight="1" x14ac:dyDescent="0.3">
      <c r="A31" s="243" t="s">
        <v>46</v>
      </c>
      <c r="B31" s="244"/>
      <c r="C31" s="245"/>
      <c r="D31" s="102">
        <v>349</v>
      </c>
      <c r="E31" s="116">
        <v>664</v>
      </c>
      <c r="F31" s="115">
        <v>3312</v>
      </c>
      <c r="G31" s="110">
        <v>39840</v>
      </c>
      <c r="H31" s="110">
        <v>8080</v>
      </c>
      <c r="I31" s="110">
        <v>31760</v>
      </c>
      <c r="J31" s="103">
        <v>0.79720000000000002</v>
      </c>
      <c r="K31" s="103">
        <v>0.93059999999999998</v>
      </c>
      <c r="L31" s="104">
        <v>1181493</v>
      </c>
      <c r="M31" s="105">
        <v>1269671</v>
      </c>
      <c r="N31" s="105">
        <v>1305956</v>
      </c>
      <c r="O31" s="105">
        <v>2014574.09</v>
      </c>
      <c r="P31" s="111">
        <v>608.27</v>
      </c>
      <c r="Q31" s="107">
        <v>71</v>
      </c>
      <c r="R31" s="108">
        <v>1.8</v>
      </c>
      <c r="S31" s="112">
        <v>3034</v>
      </c>
      <c r="T31" s="109">
        <v>21</v>
      </c>
    </row>
    <row r="32" spans="1:20" ht="24" customHeight="1" x14ac:dyDescent="0.3">
      <c r="A32" s="240" t="s">
        <v>47</v>
      </c>
      <c r="B32" s="241"/>
      <c r="C32" s="242"/>
      <c r="D32" s="94">
        <v>179</v>
      </c>
      <c r="E32" s="94">
        <v>377</v>
      </c>
      <c r="F32" s="95">
        <v>1784</v>
      </c>
      <c r="G32" s="95">
        <v>22620</v>
      </c>
      <c r="H32" s="94">
        <v>5230</v>
      </c>
      <c r="I32" s="94">
        <v>17390</v>
      </c>
      <c r="J32" s="21">
        <v>0.76880000000000004</v>
      </c>
      <c r="K32" s="21">
        <v>0.93369999999999997</v>
      </c>
      <c r="L32" s="22">
        <v>972299</v>
      </c>
      <c r="M32" s="23">
        <v>1041324</v>
      </c>
      <c r="N32" s="23">
        <v>923005</v>
      </c>
      <c r="O32" s="96">
        <v>898212</v>
      </c>
      <c r="P32" s="97">
        <v>503.48</v>
      </c>
      <c r="Q32" s="98">
        <v>109</v>
      </c>
      <c r="R32" s="99">
        <v>2.6</v>
      </c>
      <c r="S32" s="99">
        <v>2382.5</v>
      </c>
      <c r="T32" s="100"/>
    </row>
    <row r="33" spans="1:20" ht="24" customHeight="1" x14ac:dyDescent="0.3">
      <c r="A33" s="240" t="s">
        <v>38</v>
      </c>
      <c r="B33" s="241"/>
      <c r="C33" s="242"/>
      <c r="D33" s="94">
        <v>189</v>
      </c>
      <c r="E33" s="94">
        <v>373</v>
      </c>
      <c r="F33" s="95">
        <v>1854</v>
      </c>
      <c r="G33" s="95">
        <v>22380</v>
      </c>
      <c r="H33" s="94">
        <v>3420</v>
      </c>
      <c r="I33" s="94">
        <v>18960</v>
      </c>
      <c r="J33" s="21">
        <v>0.84719999999999995</v>
      </c>
      <c r="K33" s="21">
        <v>0.93879999999999997</v>
      </c>
      <c r="L33" s="22">
        <v>526785</v>
      </c>
      <c r="M33" s="23">
        <v>561109</v>
      </c>
      <c r="N33" s="23">
        <v>470037</v>
      </c>
      <c r="O33" s="96">
        <v>1309972</v>
      </c>
      <c r="P33" s="97">
        <v>706.57</v>
      </c>
      <c r="Q33" s="98">
        <v>57</v>
      </c>
      <c r="R33" s="101">
        <v>1.4</v>
      </c>
      <c r="S33" s="99">
        <v>3512</v>
      </c>
      <c r="T33" s="100"/>
    </row>
    <row r="34" spans="1:20" ht="24" customHeight="1" x14ac:dyDescent="0.3">
      <c r="A34" s="243" t="s">
        <v>48</v>
      </c>
      <c r="B34" s="244"/>
      <c r="C34" s="245"/>
      <c r="D34" s="102">
        <v>368</v>
      </c>
      <c r="E34" s="110">
        <v>750</v>
      </c>
      <c r="F34" s="110">
        <v>3638</v>
      </c>
      <c r="G34" s="110">
        <v>45000</v>
      </c>
      <c r="H34" s="110">
        <v>8650</v>
      </c>
      <c r="I34" s="110">
        <v>36350</v>
      </c>
      <c r="J34" s="103">
        <v>0.80779999999999996</v>
      </c>
      <c r="K34" s="103">
        <v>0.9355</v>
      </c>
      <c r="L34" s="104">
        <v>1499084</v>
      </c>
      <c r="M34" s="105">
        <v>1602433</v>
      </c>
      <c r="N34" s="105">
        <v>1393042</v>
      </c>
      <c r="O34" s="105">
        <v>2208183.94</v>
      </c>
      <c r="P34" s="111">
        <v>606.98</v>
      </c>
      <c r="Q34" s="107">
        <v>82</v>
      </c>
      <c r="R34" s="108">
        <v>2</v>
      </c>
      <c r="S34" s="112">
        <v>2944.2</v>
      </c>
      <c r="T34" s="109">
        <v>24.1</v>
      </c>
    </row>
    <row r="35" spans="1:20" ht="24" customHeight="1" x14ac:dyDescent="0.3">
      <c r="A35" s="240" t="s">
        <v>1</v>
      </c>
      <c r="B35" s="241"/>
      <c r="C35" s="242"/>
      <c r="D35" s="94">
        <v>171</v>
      </c>
      <c r="E35" s="94">
        <v>393</v>
      </c>
      <c r="F35" s="95">
        <v>1769</v>
      </c>
      <c r="G35" s="95">
        <v>23580</v>
      </c>
      <c r="H35" s="94">
        <v>5015</v>
      </c>
      <c r="I35" s="94">
        <v>18565</v>
      </c>
      <c r="J35" s="21">
        <v>0.7873</v>
      </c>
      <c r="K35" s="21">
        <v>0.93700000000000006</v>
      </c>
      <c r="L35" s="22">
        <v>993974</v>
      </c>
      <c r="M35" s="23">
        <v>1060778</v>
      </c>
      <c r="N35" s="23">
        <v>1018143</v>
      </c>
      <c r="O35" s="96">
        <v>1030515</v>
      </c>
      <c r="P35" s="97">
        <v>582.54</v>
      </c>
      <c r="Q35" s="98">
        <v>112</v>
      </c>
      <c r="R35" s="101">
        <v>2.5</v>
      </c>
      <c r="S35" s="99">
        <v>2622.2</v>
      </c>
      <c r="T35" s="100"/>
    </row>
    <row r="36" spans="1:20" ht="24" customHeight="1" x14ac:dyDescent="0.3">
      <c r="A36" s="240" t="s">
        <v>38</v>
      </c>
      <c r="B36" s="241"/>
      <c r="C36" s="242"/>
      <c r="D36" s="94">
        <v>190</v>
      </c>
      <c r="E36" s="94">
        <v>393</v>
      </c>
      <c r="F36" s="95">
        <v>1965</v>
      </c>
      <c r="G36" s="95">
        <v>23580</v>
      </c>
      <c r="H36" s="94">
        <v>2940</v>
      </c>
      <c r="I36" s="94">
        <v>20640</v>
      </c>
      <c r="J36" s="21">
        <v>0.87529999999999997</v>
      </c>
      <c r="K36" s="21">
        <v>0.93279999999999996</v>
      </c>
      <c r="L36" s="22">
        <v>537628</v>
      </c>
      <c r="M36" s="23">
        <v>576381</v>
      </c>
      <c r="N36" s="23">
        <v>408200</v>
      </c>
      <c r="O36" s="96">
        <v>1375987</v>
      </c>
      <c r="P36" s="117">
        <v>700.25</v>
      </c>
      <c r="Q36" s="98">
        <v>55</v>
      </c>
      <c r="R36" s="101">
        <v>1.4</v>
      </c>
      <c r="S36" s="99">
        <v>3501.2</v>
      </c>
      <c r="T36" s="100"/>
    </row>
    <row r="37" spans="1:20" ht="24" customHeight="1" x14ac:dyDescent="0.3">
      <c r="A37" s="243" t="s">
        <v>49</v>
      </c>
      <c r="B37" s="244"/>
      <c r="C37" s="245"/>
      <c r="D37" s="102">
        <v>361</v>
      </c>
      <c r="E37" s="115">
        <v>786</v>
      </c>
      <c r="F37" s="115">
        <v>3734</v>
      </c>
      <c r="G37" s="110">
        <v>47160</v>
      </c>
      <c r="H37" s="110">
        <v>7955</v>
      </c>
      <c r="I37" s="110">
        <v>39205</v>
      </c>
      <c r="J37" s="103">
        <v>0.83130000000000004</v>
      </c>
      <c r="K37" s="103">
        <v>0.9355</v>
      </c>
      <c r="L37" s="104">
        <v>1531602</v>
      </c>
      <c r="M37" s="105">
        <v>1637159</v>
      </c>
      <c r="N37" s="105">
        <v>1426343</v>
      </c>
      <c r="O37" s="105">
        <v>2406501.38</v>
      </c>
      <c r="P37" s="111">
        <v>644.48</v>
      </c>
      <c r="Q37" s="107">
        <v>82</v>
      </c>
      <c r="R37" s="108">
        <v>1.9</v>
      </c>
      <c r="S37" s="112">
        <v>3061.7</v>
      </c>
      <c r="T37" s="109">
        <v>22.7</v>
      </c>
    </row>
    <row r="38" spans="1:20" ht="24" customHeight="1" x14ac:dyDescent="0.3">
      <c r="A38" s="240" t="s">
        <v>34</v>
      </c>
      <c r="B38" s="241"/>
      <c r="C38" s="242"/>
      <c r="D38" s="94">
        <v>198</v>
      </c>
      <c r="E38" s="94">
        <v>423</v>
      </c>
      <c r="F38" s="95">
        <v>1889</v>
      </c>
      <c r="G38" s="95">
        <v>25380</v>
      </c>
      <c r="H38" s="94">
        <v>5085</v>
      </c>
      <c r="I38" s="94">
        <v>20295</v>
      </c>
      <c r="J38" s="21">
        <v>0.79959999999999998</v>
      </c>
      <c r="K38" s="21">
        <v>0.93689999999999996</v>
      </c>
      <c r="L38" s="22">
        <v>1118728</v>
      </c>
      <c r="M38" s="23">
        <v>1194030</v>
      </c>
      <c r="N38" s="23">
        <v>1078144</v>
      </c>
      <c r="O38" s="96">
        <v>1125129</v>
      </c>
      <c r="P38" s="97">
        <v>595.62</v>
      </c>
      <c r="Q38" s="98">
        <v>118</v>
      </c>
      <c r="R38" s="99">
        <v>2.6</v>
      </c>
      <c r="S38" s="99">
        <v>2659.9</v>
      </c>
      <c r="T38" s="100"/>
    </row>
    <row r="39" spans="1:20" ht="24" customHeight="1" x14ac:dyDescent="0.3">
      <c r="A39" s="240" t="s">
        <v>38</v>
      </c>
      <c r="B39" s="241"/>
      <c r="C39" s="242"/>
      <c r="D39" s="94">
        <v>219</v>
      </c>
      <c r="E39" s="94">
        <v>423</v>
      </c>
      <c r="F39" s="95">
        <v>2104</v>
      </c>
      <c r="G39" s="95">
        <v>25380</v>
      </c>
      <c r="H39" s="94">
        <v>3660</v>
      </c>
      <c r="I39" s="94">
        <v>21720</v>
      </c>
      <c r="J39" s="21">
        <v>0.85580000000000001</v>
      </c>
      <c r="K39" s="21">
        <v>0.91990000000000005</v>
      </c>
      <c r="L39" s="22">
        <v>498727</v>
      </c>
      <c r="M39" s="23">
        <v>542180</v>
      </c>
      <c r="N39" s="23">
        <v>362784</v>
      </c>
      <c r="O39" s="96">
        <v>1426598</v>
      </c>
      <c r="P39" s="97">
        <v>678.04</v>
      </c>
      <c r="Q39" s="98">
        <v>47</v>
      </c>
      <c r="R39" s="101">
        <v>1.2</v>
      </c>
      <c r="S39" s="99">
        <v>3372.6</v>
      </c>
      <c r="T39" s="100"/>
    </row>
    <row r="40" spans="1:20" ht="24" customHeight="1" x14ac:dyDescent="0.3">
      <c r="A40" s="243" t="s">
        <v>50</v>
      </c>
      <c r="B40" s="244"/>
      <c r="C40" s="245"/>
      <c r="D40" s="102">
        <v>417</v>
      </c>
      <c r="E40" s="110">
        <v>846</v>
      </c>
      <c r="F40" s="110">
        <v>3993</v>
      </c>
      <c r="G40" s="110">
        <v>50760</v>
      </c>
      <c r="H40" s="110">
        <v>8745</v>
      </c>
      <c r="I40" s="110">
        <v>42015</v>
      </c>
      <c r="J40" s="103">
        <v>0.82769999999999999</v>
      </c>
      <c r="K40" s="103">
        <v>0.93159999999999998</v>
      </c>
      <c r="L40" s="104">
        <v>1617455</v>
      </c>
      <c r="M40" s="105">
        <v>1736210</v>
      </c>
      <c r="N40" s="105">
        <v>1440928</v>
      </c>
      <c r="O40" s="105">
        <v>2551727.13</v>
      </c>
      <c r="P40" s="111">
        <v>639.04999999999995</v>
      </c>
      <c r="Q40" s="107">
        <v>81</v>
      </c>
      <c r="R40" s="108">
        <v>1.9</v>
      </c>
      <c r="S40" s="112">
        <v>3016.2</v>
      </c>
      <c r="T40" s="109">
        <v>22.6</v>
      </c>
    </row>
    <row r="41" spans="1:20" ht="24" customHeight="1" x14ac:dyDescent="0.3">
      <c r="A41" s="240" t="s">
        <v>51</v>
      </c>
      <c r="B41" s="241"/>
      <c r="C41" s="242"/>
      <c r="D41" s="94">
        <v>168</v>
      </c>
      <c r="E41" s="94">
        <v>326</v>
      </c>
      <c r="F41" s="95">
        <v>1436</v>
      </c>
      <c r="G41" s="95">
        <v>19560</v>
      </c>
      <c r="H41" s="94">
        <v>4575</v>
      </c>
      <c r="I41" s="94">
        <v>14985</v>
      </c>
      <c r="J41" s="21">
        <v>0.7661</v>
      </c>
      <c r="K41" s="21">
        <v>0.92810000000000004</v>
      </c>
      <c r="L41" s="22">
        <v>890474</v>
      </c>
      <c r="M41" s="23">
        <v>959471</v>
      </c>
      <c r="N41" s="23">
        <v>979471</v>
      </c>
      <c r="O41" s="96">
        <v>799804</v>
      </c>
      <c r="P41" s="97">
        <v>556.97</v>
      </c>
      <c r="Q41" s="98">
        <v>124</v>
      </c>
      <c r="R41" s="101">
        <v>2.7</v>
      </c>
      <c r="S41" s="99">
        <v>2453.4</v>
      </c>
      <c r="T41" s="100"/>
    </row>
    <row r="42" spans="1:20" ht="24" customHeight="1" x14ac:dyDescent="0.3">
      <c r="A42" s="240" t="s">
        <v>24</v>
      </c>
      <c r="B42" s="241"/>
      <c r="C42" s="242"/>
      <c r="D42" s="94">
        <v>180</v>
      </c>
      <c r="E42" s="94">
        <v>326</v>
      </c>
      <c r="F42" s="95">
        <v>1550</v>
      </c>
      <c r="G42" s="95">
        <v>19560</v>
      </c>
      <c r="H42" s="94">
        <v>2880</v>
      </c>
      <c r="I42" s="94">
        <v>16680</v>
      </c>
      <c r="J42" s="21">
        <v>0.8528</v>
      </c>
      <c r="K42" s="21">
        <v>0.91859999999999997</v>
      </c>
      <c r="L42" s="22">
        <v>381075</v>
      </c>
      <c r="M42" s="23">
        <v>414825</v>
      </c>
      <c r="N42" s="23">
        <v>501517</v>
      </c>
      <c r="O42" s="96">
        <v>1101177</v>
      </c>
      <c r="P42" s="97">
        <v>710.44</v>
      </c>
      <c r="Q42" s="98">
        <v>49</v>
      </c>
      <c r="R42" s="101">
        <v>1.2</v>
      </c>
      <c r="S42" s="99">
        <v>3377.8</v>
      </c>
      <c r="T42" s="100"/>
    </row>
    <row r="43" spans="1:20" ht="24" customHeight="1" thickBot="1" x14ac:dyDescent="0.35">
      <c r="A43" s="243" t="s">
        <v>52</v>
      </c>
      <c r="B43" s="244"/>
      <c r="C43" s="245"/>
      <c r="D43" s="102">
        <v>348</v>
      </c>
      <c r="E43" s="110">
        <v>652</v>
      </c>
      <c r="F43" s="110">
        <v>2986</v>
      </c>
      <c r="G43" s="110">
        <v>39120</v>
      </c>
      <c r="H43" s="110">
        <v>7455</v>
      </c>
      <c r="I43" s="110">
        <v>31665</v>
      </c>
      <c r="J43" s="103">
        <v>0.80940000000000001</v>
      </c>
      <c r="K43" s="103">
        <v>0.92520000000000002</v>
      </c>
      <c r="L43" s="104">
        <v>1271549</v>
      </c>
      <c r="M43" s="105">
        <v>1374296</v>
      </c>
      <c r="N43" s="105">
        <v>1480988</v>
      </c>
      <c r="O43" s="105">
        <v>1900980.58</v>
      </c>
      <c r="P43" s="111">
        <v>636.63</v>
      </c>
      <c r="Q43" s="107">
        <v>85</v>
      </c>
      <c r="R43" s="108">
        <v>2</v>
      </c>
      <c r="S43" s="108">
        <v>2915.6</v>
      </c>
      <c r="T43" s="109">
        <v>23.8</v>
      </c>
    </row>
    <row r="44" spans="1:20" ht="16.5" customHeight="1" x14ac:dyDescent="0.3">
      <c r="A44" s="205" t="s">
        <v>53</v>
      </c>
      <c r="B44" s="238"/>
      <c r="C44" s="206"/>
      <c r="D44" s="234">
        <f t="shared" ref="D44:I44" si="1">SUM(D8,D11,D14,D17,D20,D23,D26,D29,D32,D35,D38,D41)</f>
        <v>2274</v>
      </c>
      <c r="E44" s="234">
        <f t="shared" si="1"/>
        <v>4399</v>
      </c>
      <c r="F44" s="234">
        <f t="shared" si="1"/>
        <v>21172</v>
      </c>
      <c r="G44" s="234">
        <f t="shared" si="1"/>
        <v>263940</v>
      </c>
      <c r="H44" s="234">
        <f t="shared" si="1"/>
        <v>65555</v>
      </c>
      <c r="I44" s="234">
        <f t="shared" si="1"/>
        <v>198385</v>
      </c>
      <c r="J44" s="198">
        <f>(I44/60)/E44</f>
        <v>0.75162915814200193</v>
      </c>
      <c r="K44" s="198">
        <f>L44/M44</f>
        <v>0.92740044488903239</v>
      </c>
      <c r="L44" s="229">
        <f>SUM(L8,L11,L14,L17,L20,L23,L26,L29,L32,L35,L38,L41)</f>
        <v>10815561</v>
      </c>
      <c r="M44" s="229">
        <f>SUM(M8,M11,M14,M17,M20,M23,M26,M29,M32,M35,M38,M41)</f>
        <v>11662234</v>
      </c>
      <c r="N44" s="229">
        <f>SUM(N8,N11,N14,N17,N20,N23,N26,N29,N32,N35,N38,N41)</f>
        <v>10596143</v>
      </c>
      <c r="O44" s="229">
        <f>SUM(O8,O11,O14,O17,O20,O23,O26,O29,O32,O35,O38,O41)</f>
        <v>11164819</v>
      </c>
      <c r="P44" s="202">
        <f>O44/F44</f>
        <v>527.33889098809743</v>
      </c>
      <c r="Q44" s="232">
        <f>((L44*200000)/F44)/1000000</f>
        <v>102.16853391271492</v>
      </c>
      <c r="R44" s="232">
        <f>(L44/E44)/1000</f>
        <v>2.4586408274607865</v>
      </c>
      <c r="S44" s="232">
        <f>O44/E44</f>
        <v>2538.0356899295293</v>
      </c>
      <c r="T44" s="236"/>
    </row>
    <row r="45" spans="1:20" ht="16.5" customHeight="1" thickBot="1" x14ac:dyDescent="0.35">
      <c r="A45" s="207"/>
      <c r="B45" s="239"/>
      <c r="C45" s="208"/>
      <c r="D45" s="235"/>
      <c r="E45" s="235"/>
      <c r="F45" s="235"/>
      <c r="G45" s="235"/>
      <c r="H45" s="235"/>
      <c r="I45" s="235"/>
      <c r="J45" s="199"/>
      <c r="K45" s="199"/>
      <c r="L45" s="230"/>
      <c r="M45" s="230"/>
      <c r="N45" s="230"/>
      <c r="O45" s="230"/>
      <c r="P45" s="231"/>
      <c r="Q45" s="233"/>
      <c r="R45" s="233"/>
      <c r="S45" s="233"/>
      <c r="T45" s="237"/>
    </row>
    <row r="46" spans="1:20" ht="16.5" customHeight="1" x14ac:dyDescent="0.3">
      <c r="A46" s="205" t="s">
        <v>54</v>
      </c>
      <c r="B46" s="238"/>
      <c r="C46" s="206"/>
      <c r="D46" s="234">
        <f t="shared" ref="D46:I46" si="2">SUM(D9,D12,D15,D18,D21,D24,D27,D30,D33,D36,D39,D42)</f>
        <v>2273</v>
      </c>
      <c r="E46" s="234">
        <f t="shared" si="2"/>
        <v>4332</v>
      </c>
      <c r="F46" s="234">
        <f t="shared" si="2"/>
        <v>20874</v>
      </c>
      <c r="G46" s="234">
        <f t="shared" si="2"/>
        <v>259920</v>
      </c>
      <c r="H46" s="234">
        <f t="shared" si="2"/>
        <v>39390</v>
      </c>
      <c r="I46" s="234">
        <f t="shared" si="2"/>
        <v>220530</v>
      </c>
      <c r="J46" s="198">
        <f>(I46/60)/E46</f>
        <v>0.84845337026777468</v>
      </c>
      <c r="K46" s="198">
        <f>L46/M46</f>
        <v>0.92352460046745133</v>
      </c>
      <c r="L46" s="229">
        <f>SUM(L9,L12,L15,L18,L21,L24,L27,L30,L33,L36,L39,L42)</f>
        <v>5422000</v>
      </c>
      <c r="M46" s="229">
        <f>SUM(M9,M12,M15,M18,M21,M24,M27,M30,M33,M36,M39,M42)</f>
        <v>5870986</v>
      </c>
      <c r="N46" s="229">
        <f>SUM(N9,N12,N15,N18,N21,N24,N27,N30,N33,N36,N39,N42)</f>
        <v>5569403</v>
      </c>
      <c r="O46" s="229">
        <f>SUM(O9,O12,O15,O18,O21,O24,O27,O30,O33,O36,O39,O42)</f>
        <v>14918960</v>
      </c>
      <c r="P46" s="202">
        <f>O46/F46</f>
        <v>714.71495640509727</v>
      </c>
      <c r="Q46" s="232">
        <f>((L46*200000)/F46)/1000000</f>
        <v>51.949794002107886</v>
      </c>
      <c r="R46" s="232">
        <f>(L46/E46)/1000</f>
        <v>1.2516158818097876</v>
      </c>
      <c r="S46" s="232">
        <f>O46/E46</f>
        <v>3443.8965835641734</v>
      </c>
      <c r="T46" s="236"/>
    </row>
    <row r="47" spans="1:20" ht="16.5" customHeight="1" thickBot="1" x14ac:dyDescent="0.35">
      <c r="A47" s="207"/>
      <c r="B47" s="239"/>
      <c r="C47" s="208"/>
      <c r="D47" s="235"/>
      <c r="E47" s="235"/>
      <c r="F47" s="235"/>
      <c r="G47" s="235"/>
      <c r="H47" s="235"/>
      <c r="I47" s="235"/>
      <c r="J47" s="199"/>
      <c r="K47" s="199"/>
      <c r="L47" s="230"/>
      <c r="M47" s="230"/>
      <c r="N47" s="230"/>
      <c r="O47" s="230"/>
      <c r="P47" s="231"/>
      <c r="Q47" s="233"/>
      <c r="R47" s="233"/>
      <c r="S47" s="233"/>
      <c r="T47" s="237"/>
    </row>
    <row r="48" spans="1:20" ht="16.5" customHeight="1" x14ac:dyDescent="0.3">
      <c r="A48" s="152" t="s">
        <v>23</v>
      </c>
      <c r="B48" s="218"/>
      <c r="C48" s="153"/>
      <c r="D48" s="220">
        <f t="shared" ref="D48:I48" si="3">SUM(D10,D13,D16,D19,D22,D25,D28,D31,D34,D37,D40,D43)</f>
        <v>4547</v>
      </c>
      <c r="E48" s="220">
        <f t="shared" si="3"/>
        <v>8731</v>
      </c>
      <c r="F48" s="220">
        <f t="shared" si="3"/>
        <v>42046</v>
      </c>
      <c r="G48" s="220">
        <f t="shared" si="3"/>
        <v>523860</v>
      </c>
      <c r="H48" s="220">
        <f t="shared" si="3"/>
        <v>104945</v>
      </c>
      <c r="I48" s="220">
        <f t="shared" si="3"/>
        <v>418915</v>
      </c>
      <c r="J48" s="148">
        <f>(I48/60)/E48</f>
        <v>0.79966975909594173</v>
      </c>
      <c r="K48" s="148">
        <f>L48/M48</f>
        <v>0.92610262119565034</v>
      </c>
      <c r="L48" s="222">
        <f>SUM(L10,L13,L16,L19,L22,L25,L28,L31,L34,L37,L40,L43)</f>
        <v>16237561</v>
      </c>
      <c r="M48" s="222">
        <f>SUM(M10,M13,M16,M19,M22,M25,M28,M31,M34,M37,M40,M43)</f>
        <v>17533220</v>
      </c>
      <c r="N48" s="222">
        <f>SUM(N10,N13,N16,N19,N22,N25,N28,N31,N34,N37,N40,N43)</f>
        <v>16165546</v>
      </c>
      <c r="O48" s="222">
        <f>SUM(O10,O13,O16,O19,O22,O25,O28,O31,O34,O37,O40,O43)</f>
        <v>26083777.560000002</v>
      </c>
      <c r="P48" s="158">
        <f>O48/F48</f>
        <v>620.36287780050429</v>
      </c>
      <c r="Q48" s="225">
        <f>((L48*200000)/F48)/1000000</f>
        <v>77.237126004851831</v>
      </c>
      <c r="R48" s="225">
        <f>(L48/E48)/1000</f>
        <v>1.8597595922574732</v>
      </c>
      <c r="S48" s="225">
        <f>O48/E48</f>
        <v>2987.4902714465697</v>
      </c>
      <c r="T48" s="216"/>
    </row>
    <row r="49" spans="1:20" ht="16.5" customHeight="1" thickBot="1" x14ac:dyDescent="0.35">
      <c r="A49" s="154"/>
      <c r="B49" s="219"/>
      <c r="C49" s="155"/>
      <c r="D49" s="221"/>
      <c r="E49" s="221"/>
      <c r="F49" s="221"/>
      <c r="G49" s="221"/>
      <c r="H49" s="221"/>
      <c r="I49" s="221"/>
      <c r="J49" s="149"/>
      <c r="K49" s="149"/>
      <c r="L49" s="223"/>
      <c r="M49" s="223"/>
      <c r="N49" s="223"/>
      <c r="O49" s="223"/>
      <c r="P49" s="224"/>
      <c r="Q49" s="226"/>
      <c r="R49" s="226"/>
      <c r="S49" s="226"/>
      <c r="T49" s="217"/>
    </row>
    <row r="50" spans="1:20" ht="16.5" customHeight="1" x14ac:dyDescent="0.3">
      <c r="A50" s="152" t="s">
        <v>31</v>
      </c>
      <c r="B50" s="218"/>
      <c r="C50" s="153"/>
      <c r="D50" s="220">
        <f t="shared" ref="D50:I50" si="4">D48/12</f>
        <v>378.91666666666669</v>
      </c>
      <c r="E50" s="220">
        <f t="shared" si="4"/>
        <v>727.58333333333337</v>
      </c>
      <c r="F50" s="220">
        <f t="shared" si="4"/>
        <v>3503.8333333333335</v>
      </c>
      <c r="G50" s="220">
        <f t="shared" si="4"/>
        <v>43655</v>
      </c>
      <c r="H50" s="220">
        <f t="shared" si="4"/>
        <v>8745.4166666666661</v>
      </c>
      <c r="I50" s="220">
        <f t="shared" si="4"/>
        <v>34909.583333333336</v>
      </c>
      <c r="J50" s="148">
        <f>(I50/60)/E50</f>
        <v>0.79966975909594162</v>
      </c>
      <c r="K50" s="148">
        <f>L50/M50</f>
        <v>0.92610262119565023</v>
      </c>
      <c r="L50" s="222">
        <f>L48/12</f>
        <v>1353130.0833333333</v>
      </c>
      <c r="M50" s="227">
        <f>M48/12</f>
        <v>1461101.6666666667</v>
      </c>
      <c r="N50" s="227">
        <f>N48/12</f>
        <v>1347128.8333333333</v>
      </c>
      <c r="O50" s="227">
        <f>O48/12</f>
        <v>2173648.1300000004</v>
      </c>
      <c r="P50" s="158">
        <f>O50/F50</f>
        <v>620.36287780050429</v>
      </c>
      <c r="Q50" s="225">
        <f>((L50*200000)/F50)/1000000</f>
        <v>77.237126004851817</v>
      </c>
      <c r="R50" s="225">
        <f>(L50/E50)/1000</f>
        <v>1.859759592257473</v>
      </c>
      <c r="S50" s="225">
        <f>O50/E50</f>
        <v>2987.4902714465702</v>
      </c>
      <c r="T50" s="216"/>
    </row>
    <row r="51" spans="1:20" ht="16.5" customHeight="1" thickBot="1" x14ac:dyDescent="0.35">
      <c r="A51" s="154"/>
      <c r="B51" s="219"/>
      <c r="C51" s="155"/>
      <c r="D51" s="221"/>
      <c r="E51" s="221"/>
      <c r="F51" s="221"/>
      <c r="G51" s="221"/>
      <c r="H51" s="221"/>
      <c r="I51" s="221"/>
      <c r="J51" s="149"/>
      <c r="K51" s="149"/>
      <c r="L51" s="223"/>
      <c r="M51" s="228"/>
      <c r="N51" s="228"/>
      <c r="O51" s="228"/>
      <c r="P51" s="224"/>
      <c r="Q51" s="226"/>
      <c r="R51" s="226"/>
      <c r="S51" s="226"/>
      <c r="T51" s="217"/>
    </row>
    <row r="52" spans="1:20" ht="16.5" customHeight="1" x14ac:dyDescent="0.3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118"/>
      <c r="O52" s="59"/>
      <c r="P52" s="59"/>
      <c r="Q52" s="59"/>
      <c r="R52" s="59"/>
      <c r="S52" s="59"/>
      <c r="T52" s="59"/>
    </row>
    <row r="53" spans="1:20" x14ac:dyDescent="0.3">
      <c r="A53" s="36"/>
      <c r="B53" s="36"/>
      <c r="C53" s="36"/>
      <c r="D53" s="40"/>
      <c r="E53" s="40"/>
      <c r="F53" s="40"/>
      <c r="G53" s="40"/>
      <c r="H53" s="40"/>
      <c r="I53" s="40"/>
      <c r="J53" s="66"/>
      <c r="K53" s="66"/>
      <c r="L53" s="67"/>
      <c r="M53" s="67"/>
      <c r="N53" s="67"/>
      <c r="O53" s="67"/>
      <c r="P53" s="67"/>
      <c r="Q53" s="60"/>
      <c r="R53" s="60"/>
      <c r="S53" s="60"/>
      <c r="T53" s="60"/>
    </row>
    <row r="54" spans="1:20" x14ac:dyDescent="0.3">
      <c r="A54" s="68"/>
      <c r="B54" s="68"/>
      <c r="C54" s="61"/>
      <c r="D54" s="68"/>
      <c r="E54" s="68"/>
      <c r="F54" s="69"/>
      <c r="G54" s="69"/>
      <c r="H54" s="70"/>
      <c r="I54" s="70"/>
      <c r="J54" s="71"/>
      <c r="K54" s="71"/>
      <c r="L54" s="68"/>
      <c r="M54" s="68"/>
      <c r="N54" s="68"/>
      <c r="O54" s="68"/>
      <c r="P54" s="68"/>
      <c r="Q54" s="68"/>
      <c r="R54" s="68"/>
      <c r="S54" s="68"/>
      <c r="T54" s="62"/>
    </row>
    <row r="55" spans="1:20" x14ac:dyDescent="0.3">
      <c r="A55" s="68"/>
      <c r="B55" s="68"/>
      <c r="C55" s="61"/>
      <c r="D55" s="63"/>
      <c r="J55"/>
      <c r="K55"/>
      <c r="L55"/>
      <c r="M55"/>
      <c r="N55"/>
      <c r="O55"/>
      <c r="P55"/>
      <c r="T55"/>
    </row>
    <row r="56" spans="1:20" x14ac:dyDescent="0.3">
      <c r="A56" s="36"/>
      <c r="B56" s="36"/>
      <c r="C56" s="36"/>
      <c r="D56" s="39"/>
      <c r="J56"/>
      <c r="K56"/>
      <c r="L56"/>
      <c r="M56"/>
      <c r="N56"/>
      <c r="O56"/>
      <c r="P56"/>
      <c r="T56"/>
    </row>
    <row r="57" spans="1:20" x14ac:dyDescent="0.3">
      <c r="A57" s="36"/>
      <c r="B57" s="36"/>
      <c r="C57" s="36"/>
      <c r="D57" s="39"/>
      <c r="J57"/>
      <c r="K57"/>
      <c r="L57"/>
      <c r="M57"/>
      <c r="N57"/>
      <c r="O57"/>
      <c r="P57"/>
      <c r="T57"/>
    </row>
    <row r="58" spans="1:20" x14ac:dyDescent="0.3">
      <c r="A58" s="36"/>
      <c r="B58" s="36"/>
      <c r="C58" s="36"/>
      <c r="D58" s="39"/>
      <c r="J58"/>
      <c r="K58"/>
      <c r="L58"/>
      <c r="M58"/>
      <c r="N58"/>
      <c r="O58"/>
      <c r="P58"/>
      <c r="T58"/>
    </row>
    <row r="59" spans="1:20" x14ac:dyDescent="0.3">
      <c r="A59" s="36"/>
      <c r="B59" s="36"/>
      <c r="C59" s="36"/>
      <c r="T59"/>
    </row>
    <row r="60" spans="1:20" x14ac:dyDescent="0.3">
      <c r="A60" s="36"/>
      <c r="B60" s="36"/>
      <c r="C60" s="36"/>
      <c r="T60"/>
    </row>
    <row r="61" spans="1:20" x14ac:dyDescent="0.3">
      <c r="A61" s="36"/>
      <c r="B61" s="36"/>
      <c r="C61" s="36"/>
      <c r="T61"/>
    </row>
    <row r="62" spans="1:20" x14ac:dyDescent="0.3">
      <c r="A62" s="36"/>
      <c r="B62" s="36"/>
      <c r="C62" s="36"/>
      <c r="T62" s="39"/>
    </row>
    <row r="63" spans="1:20" x14ac:dyDescent="0.3">
      <c r="A63" s="36"/>
      <c r="B63" s="36"/>
      <c r="C63" s="36"/>
      <c r="T63" s="39"/>
    </row>
    <row r="64" spans="1:20" x14ac:dyDescent="0.3">
      <c r="A64" s="36"/>
      <c r="B64" s="36"/>
      <c r="C64" s="36"/>
      <c r="T64" s="39"/>
    </row>
    <row r="65" spans="1:20" x14ac:dyDescent="0.3">
      <c r="A65" s="36"/>
      <c r="B65" s="36"/>
      <c r="C65" s="36"/>
      <c r="D65" s="39"/>
      <c r="J65"/>
      <c r="K65"/>
      <c r="L65"/>
      <c r="M65"/>
      <c r="N65"/>
      <c r="O65"/>
      <c r="P65"/>
      <c r="T65" s="39"/>
    </row>
    <row r="66" spans="1:20" x14ac:dyDescent="0.3">
      <c r="A66" s="36"/>
      <c r="B66" s="36"/>
      <c r="C66" s="36"/>
      <c r="D66" s="39"/>
      <c r="J66"/>
      <c r="K66"/>
      <c r="L66"/>
      <c r="M66"/>
      <c r="N66"/>
      <c r="O66"/>
      <c r="P66"/>
      <c r="T66" s="39"/>
    </row>
    <row r="67" spans="1:20" x14ac:dyDescent="0.3">
      <c r="A67" s="50"/>
      <c r="B67" s="50"/>
      <c r="C67" s="50"/>
      <c r="D67" s="39"/>
      <c r="J67"/>
      <c r="K67"/>
      <c r="L67"/>
      <c r="M67"/>
      <c r="N67"/>
      <c r="O67"/>
      <c r="P67"/>
      <c r="T67" s="39"/>
    </row>
    <row r="68" spans="1:20" x14ac:dyDescent="0.3">
      <c r="A68" s="50"/>
      <c r="B68" s="50"/>
      <c r="C68" s="50"/>
      <c r="D68" s="40"/>
      <c r="E68" s="40"/>
      <c r="F68" s="40"/>
      <c r="G68" s="40"/>
      <c r="H68" s="40"/>
      <c r="I68" s="40"/>
      <c r="J68" s="41"/>
      <c r="K68" s="41"/>
      <c r="L68" s="42"/>
      <c r="M68" s="42"/>
      <c r="N68" s="44"/>
      <c r="O68" s="39"/>
      <c r="P68" s="42"/>
      <c r="Q68" s="45"/>
      <c r="R68" s="46"/>
      <c r="S68" s="46"/>
      <c r="T68" s="39"/>
    </row>
    <row r="69" spans="1:20" x14ac:dyDescent="0.3">
      <c r="A69" s="50"/>
      <c r="B69" s="50"/>
      <c r="C69" s="50"/>
      <c r="D69" s="40"/>
      <c r="E69" s="40"/>
      <c r="F69" s="40"/>
      <c r="G69" s="40"/>
      <c r="H69" s="40"/>
      <c r="I69" s="40"/>
      <c r="J69" s="41"/>
      <c r="K69" s="41"/>
      <c r="L69" s="42"/>
      <c r="M69" s="42"/>
      <c r="N69" s="44"/>
      <c r="O69" s="39"/>
      <c r="P69" s="42"/>
      <c r="Q69" s="45"/>
      <c r="R69" s="46"/>
      <c r="S69" s="46"/>
      <c r="T69" s="39"/>
    </row>
    <row r="70" spans="1:20" x14ac:dyDescent="0.3">
      <c r="A70" s="50"/>
      <c r="B70" s="50"/>
      <c r="C70" s="50"/>
      <c r="D70" s="40"/>
      <c r="E70" s="40"/>
      <c r="F70" s="40"/>
      <c r="G70" s="40"/>
      <c r="H70" s="40"/>
      <c r="I70" s="40"/>
      <c r="J70" s="41"/>
      <c r="K70" s="41"/>
      <c r="L70" s="42"/>
      <c r="M70" s="42"/>
      <c r="N70" s="44"/>
      <c r="O70" s="39"/>
      <c r="P70" s="42"/>
      <c r="Q70" s="45"/>
      <c r="R70" s="46"/>
      <c r="S70" s="46"/>
      <c r="T70" s="39"/>
    </row>
    <row r="71" spans="1:20" x14ac:dyDescent="0.3">
      <c r="A71" s="36"/>
      <c r="B71" s="36"/>
      <c r="C71" s="36"/>
      <c r="D71" s="40"/>
      <c r="E71" s="40"/>
      <c r="F71" s="40"/>
      <c r="G71" s="40"/>
      <c r="H71" s="40"/>
      <c r="I71" s="40"/>
      <c r="J71" s="41"/>
      <c r="K71" s="41"/>
      <c r="L71" s="42"/>
      <c r="M71" s="42"/>
      <c r="N71" s="44"/>
      <c r="O71" s="39"/>
      <c r="P71" s="42"/>
      <c r="Q71" s="45"/>
      <c r="R71" s="46"/>
      <c r="S71" s="46"/>
      <c r="T71" s="39"/>
    </row>
    <row r="72" spans="1:20" x14ac:dyDescent="0.3">
      <c r="A72" s="36"/>
      <c r="B72" s="36"/>
      <c r="C72" s="36"/>
      <c r="D72" s="40"/>
      <c r="E72" s="40"/>
      <c r="F72" s="40"/>
      <c r="G72" s="40"/>
      <c r="H72" s="40"/>
      <c r="I72" s="40"/>
      <c r="J72" s="41"/>
      <c r="K72" s="41"/>
      <c r="L72" s="42"/>
      <c r="M72" s="42"/>
      <c r="N72" s="44"/>
      <c r="O72" s="39"/>
      <c r="P72" s="42"/>
      <c r="Q72" s="45"/>
      <c r="R72" s="46"/>
      <c r="S72" s="46"/>
      <c r="T72" s="51"/>
    </row>
    <row r="73" spans="1:20" x14ac:dyDescent="0.3">
      <c r="A73" s="36"/>
      <c r="B73" s="36"/>
      <c r="C73" s="36"/>
      <c r="D73" s="52"/>
      <c r="E73" s="52"/>
      <c r="F73" s="52"/>
      <c r="G73" s="52"/>
      <c r="H73" s="52"/>
      <c r="I73" s="40"/>
      <c r="J73" s="41"/>
      <c r="K73" s="41"/>
      <c r="L73" s="42"/>
      <c r="M73" s="42"/>
      <c r="N73" s="44"/>
      <c r="O73" s="39"/>
      <c r="P73" s="42"/>
      <c r="Q73" s="45"/>
      <c r="R73" s="46"/>
      <c r="S73" s="46"/>
      <c r="T73" s="51"/>
    </row>
    <row r="74" spans="1:20" x14ac:dyDescent="0.3">
      <c r="A74" s="36"/>
      <c r="B74" s="36"/>
      <c r="C74" s="36"/>
      <c r="D74" s="52"/>
      <c r="E74" s="52"/>
      <c r="F74" s="52"/>
      <c r="G74" s="52"/>
      <c r="H74" s="52"/>
      <c r="I74" s="40"/>
      <c r="J74" s="41"/>
      <c r="K74" s="41"/>
      <c r="L74" s="42"/>
      <c r="M74" s="42"/>
      <c r="N74" s="44"/>
      <c r="O74" s="39"/>
      <c r="P74" s="42"/>
      <c r="Q74" s="45"/>
      <c r="R74" s="46"/>
      <c r="S74" s="46"/>
      <c r="T74" s="51"/>
    </row>
    <row r="75" spans="1:20" x14ac:dyDescent="0.3">
      <c r="A75" s="36"/>
      <c r="B75" s="36"/>
      <c r="C75" s="36"/>
      <c r="D75" s="52"/>
      <c r="E75" s="52"/>
      <c r="F75" s="52"/>
      <c r="G75" s="52"/>
      <c r="H75" s="52"/>
      <c r="I75" s="40"/>
      <c r="J75" s="41"/>
      <c r="K75" s="41"/>
      <c r="L75" s="42"/>
      <c r="M75" s="42"/>
      <c r="N75" s="44"/>
      <c r="O75" s="39"/>
      <c r="P75" s="42"/>
      <c r="Q75" s="45"/>
      <c r="R75" s="46"/>
      <c r="S75" s="46"/>
      <c r="T75" s="51"/>
    </row>
    <row r="76" spans="1:20" x14ac:dyDescent="0.3">
      <c r="A76" s="36"/>
      <c r="B76" s="36"/>
      <c r="C76" s="36"/>
      <c r="D76" s="52"/>
      <c r="E76" s="52"/>
      <c r="F76" s="52"/>
      <c r="G76" s="52"/>
      <c r="H76" s="52"/>
      <c r="I76" s="40"/>
      <c r="J76" s="41"/>
      <c r="K76" s="41"/>
      <c r="L76" s="42"/>
      <c r="M76" s="42"/>
      <c r="N76" s="44"/>
      <c r="O76" s="39"/>
      <c r="P76" s="42"/>
      <c r="Q76" s="45"/>
      <c r="R76" s="46"/>
      <c r="S76" s="46"/>
      <c r="T76" s="51"/>
    </row>
    <row r="77" spans="1:20" x14ac:dyDescent="0.3">
      <c r="A77" s="36"/>
      <c r="B77" s="36"/>
      <c r="C77" s="36"/>
      <c r="D77" s="40"/>
      <c r="E77" s="40"/>
      <c r="F77" s="40"/>
      <c r="G77" s="40"/>
      <c r="H77" s="40"/>
      <c r="I77" s="40"/>
      <c r="J77" s="41"/>
      <c r="K77" s="41"/>
      <c r="L77" s="42"/>
      <c r="M77" s="42"/>
      <c r="N77" s="44"/>
      <c r="O77" s="39"/>
      <c r="P77" s="42"/>
      <c r="Q77" s="45"/>
      <c r="R77" s="46"/>
      <c r="S77" s="46"/>
      <c r="T77" s="39"/>
    </row>
    <row r="78" spans="1:20" x14ac:dyDescent="0.3">
      <c r="A78" s="36"/>
      <c r="B78" s="36"/>
      <c r="C78" s="36"/>
      <c r="D78" s="40"/>
      <c r="E78" s="40"/>
      <c r="F78" s="40"/>
      <c r="G78" s="40"/>
      <c r="H78" s="40"/>
      <c r="I78" s="52"/>
      <c r="J78" s="53"/>
      <c r="K78" s="53"/>
      <c r="L78" s="54"/>
      <c r="M78" s="54"/>
      <c r="N78" s="55"/>
      <c r="O78" s="51"/>
      <c r="P78" s="56"/>
      <c r="Q78" s="57"/>
      <c r="R78" s="58"/>
      <c r="S78" s="58"/>
      <c r="T78" s="39"/>
    </row>
    <row r="79" spans="1:20" x14ac:dyDescent="0.3">
      <c r="A79" s="36"/>
      <c r="B79" s="36"/>
      <c r="C79" s="36"/>
      <c r="D79" s="40"/>
      <c r="E79" s="40"/>
      <c r="F79" s="40"/>
      <c r="G79" s="40"/>
      <c r="H79" s="40"/>
      <c r="I79" s="52"/>
      <c r="J79" s="53"/>
      <c r="K79" s="53"/>
      <c r="L79" s="54"/>
      <c r="M79" s="54"/>
      <c r="N79" s="55"/>
      <c r="O79" s="51"/>
      <c r="P79" s="56"/>
      <c r="Q79" s="57"/>
      <c r="R79" s="58"/>
      <c r="S79" s="58"/>
      <c r="T79" s="39"/>
    </row>
    <row r="80" spans="1:20" x14ac:dyDescent="0.3">
      <c r="A80" s="48"/>
      <c r="B80" s="48"/>
      <c r="C80" s="48"/>
      <c r="D80" s="40"/>
      <c r="E80" s="40"/>
      <c r="F80" s="40"/>
      <c r="G80" s="40"/>
      <c r="H80" s="40"/>
      <c r="I80" s="52"/>
      <c r="J80" s="53"/>
      <c r="K80" s="53"/>
      <c r="L80" s="56"/>
      <c r="M80" s="56"/>
      <c r="N80" s="55"/>
      <c r="O80" s="51"/>
      <c r="P80" s="56"/>
      <c r="Q80" s="57"/>
      <c r="R80" s="58"/>
      <c r="S80" s="58"/>
      <c r="T80" s="39"/>
    </row>
    <row r="81" spans="1:20" ht="16.5" customHeight="1" x14ac:dyDescent="0.3">
      <c r="A81" s="119"/>
      <c r="B81" s="119"/>
      <c r="C81" s="59"/>
      <c r="D81" s="40"/>
      <c r="E81" s="40"/>
      <c r="F81" s="40"/>
      <c r="G81" s="40"/>
      <c r="H81" s="40"/>
      <c r="I81" s="52"/>
      <c r="J81" s="53"/>
      <c r="K81" s="53"/>
      <c r="L81" s="56"/>
      <c r="M81" s="56"/>
      <c r="N81" s="55"/>
      <c r="O81" s="51"/>
      <c r="P81" s="42"/>
      <c r="Q81" s="45"/>
      <c r="R81" s="46"/>
      <c r="S81" s="46"/>
      <c r="T81" s="39"/>
    </row>
    <row r="82" spans="1:20" ht="16.5" customHeight="1" x14ac:dyDescent="0.3">
      <c r="A82" s="59"/>
      <c r="B82" s="59"/>
      <c r="C82" s="59"/>
      <c r="D82" s="40"/>
      <c r="E82" s="40"/>
      <c r="F82" s="40"/>
      <c r="G82" s="40"/>
      <c r="H82" s="40"/>
      <c r="I82" s="52"/>
      <c r="J82" s="53"/>
      <c r="K82" s="53"/>
      <c r="L82" s="56"/>
      <c r="M82" s="56"/>
      <c r="N82" s="55"/>
      <c r="O82" s="51"/>
      <c r="P82" s="42"/>
      <c r="Q82" s="45"/>
      <c r="R82" s="46"/>
      <c r="S82" s="46"/>
      <c r="T82" s="39"/>
    </row>
    <row r="83" spans="1:20" x14ac:dyDescent="0.3">
      <c r="A83" s="36"/>
      <c r="B83" s="36"/>
      <c r="C83" s="36"/>
      <c r="D83" s="40"/>
      <c r="E83" s="40"/>
      <c r="F83" s="40"/>
      <c r="G83" s="40"/>
      <c r="H83" s="40"/>
      <c r="I83" s="40"/>
      <c r="J83" s="41"/>
      <c r="K83" s="41"/>
      <c r="L83" s="42"/>
      <c r="M83" s="42"/>
      <c r="N83" s="44"/>
      <c r="O83" s="39"/>
      <c r="P83" s="42"/>
      <c r="Q83" s="45"/>
      <c r="R83" s="46"/>
      <c r="S83" s="46"/>
      <c r="T83" s="39"/>
    </row>
    <row r="84" spans="1:20" ht="23.25" customHeight="1" x14ac:dyDescent="0.3">
      <c r="A84" s="68"/>
      <c r="B84" s="68"/>
      <c r="C84" s="61"/>
      <c r="D84" s="40"/>
      <c r="E84" s="40"/>
      <c r="F84" s="40"/>
      <c r="G84" s="40"/>
      <c r="H84" s="40"/>
      <c r="I84" s="40"/>
      <c r="J84" s="41"/>
      <c r="K84" s="41"/>
      <c r="L84" s="42"/>
      <c r="M84" s="42"/>
      <c r="N84" s="44"/>
      <c r="O84" s="39"/>
      <c r="P84" s="42"/>
      <c r="Q84" s="45"/>
      <c r="R84" s="46"/>
      <c r="S84" s="46"/>
      <c r="T84" s="39"/>
    </row>
    <row r="85" spans="1:20" ht="23.25" customHeight="1" x14ac:dyDescent="0.3">
      <c r="A85" s="68"/>
      <c r="B85" s="68"/>
      <c r="C85" s="61"/>
      <c r="D85" s="40"/>
      <c r="E85" s="40"/>
      <c r="F85" s="40"/>
      <c r="G85" s="40"/>
      <c r="H85" s="40"/>
      <c r="I85" s="40"/>
      <c r="J85" s="41"/>
      <c r="K85" s="41"/>
      <c r="L85" s="42"/>
      <c r="M85" s="43"/>
      <c r="N85" s="44"/>
      <c r="O85" s="39"/>
      <c r="P85" s="42"/>
      <c r="Q85" s="45"/>
      <c r="R85" s="46"/>
      <c r="S85" s="46"/>
      <c r="T85" s="39"/>
    </row>
    <row r="86" spans="1:20" x14ac:dyDescent="0.3">
      <c r="A86" s="36"/>
      <c r="B86" s="36"/>
      <c r="C86" s="36"/>
      <c r="D86" s="40"/>
      <c r="E86" s="40"/>
      <c r="F86" s="40"/>
      <c r="G86" s="40"/>
      <c r="H86" s="40"/>
      <c r="I86" s="40"/>
      <c r="J86" s="41"/>
      <c r="K86" s="41"/>
      <c r="L86" s="42"/>
      <c r="M86" s="43"/>
      <c r="N86" s="44"/>
      <c r="O86" s="39"/>
      <c r="P86" s="42"/>
      <c r="Q86" s="45"/>
      <c r="R86" s="46"/>
      <c r="S86" s="46"/>
      <c r="T86" s="39"/>
    </row>
    <row r="87" spans="1:20" ht="25.5" x14ac:dyDescent="0.3">
      <c r="A87" s="36"/>
      <c r="B87" s="36"/>
      <c r="C87" s="36"/>
      <c r="D87" s="59"/>
      <c r="E87" s="59"/>
      <c r="F87" s="59"/>
      <c r="G87" s="59"/>
      <c r="H87" s="59"/>
      <c r="I87" s="40"/>
      <c r="J87" s="41"/>
      <c r="K87" s="41"/>
      <c r="L87" s="42"/>
      <c r="M87" s="42"/>
      <c r="N87" s="44"/>
      <c r="O87" s="39"/>
      <c r="P87" s="42"/>
      <c r="Q87" s="45"/>
      <c r="R87" s="46"/>
      <c r="S87" s="46"/>
      <c r="T87" s="59"/>
    </row>
    <row r="88" spans="1:20" ht="25.5" x14ac:dyDescent="0.3">
      <c r="A88" s="65"/>
      <c r="B88" s="65"/>
      <c r="C88" s="65"/>
      <c r="D88" s="59"/>
      <c r="E88" s="59"/>
      <c r="F88" s="59"/>
      <c r="G88" s="59"/>
      <c r="H88" s="59"/>
      <c r="I88" s="40"/>
      <c r="J88" s="41"/>
      <c r="K88" s="41"/>
      <c r="L88" s="42"/>
      <c r="M88" s="42"/>
      <c r="N88" s="44"/>
      <c r="O88" s="39"/>
      <c r="P88" s="42"/>
      <c r="Q88" s="45"/>
      <c r="R88" s="46"/>
      <c r="S88" s="46"/>
      <c r="T88" s="59"/>
    </row>
    <row r="89" spans="1:20" x14ac:dyDescent="0.3">
      <c r="A89" s="36"/>
      <c r="B89" s="36"/>
      <c r="C89" s="36"/>
      <c r="D89" s="40"/>
      <c r="E89" s="40"/>
      <c r="F89" s="40"/>
      <c r="G89" s="40"/>
      <c r="H89" s="40"/>
      <c r="I89" s="40"/>
      <c r="J89" s="41"/>
      <c r="K89" s="41"/>
      <c r="L89" s="42"/>
      <c r="M89" s="42"/>
      <c r="N89" s="44"/>
      <c r="O89" s="39"/>
      <c r="P89" s="42"/>
      <c r="Q89" s="45"/>
      <c r="R89" s="46"/>
      <c r="S89" s="46"/>
      <c r="T89" s="60"/>
    </row>
    <row r="90" spans="1:20" x14ac:dyDescent="0.3">
      <c r="A90" s="36"/>
      <c r="B90" s="36"/>
      <c r="C90" s="36"/>
      <c r="D90" s="68"/>
      <c r="E90" s="68"/>
      <c r="F90" s="69"/>
      <c r="G90" s="69"/>
      <c r="H90" s="70"/>
      <c r="I90" s="40"/>
      <c r="J90" s="41"/>
      <c r="K90" s="41"/>
      <c r="L90" s="42"/>
      <c r="M90" s="42"/>
      <c r="N90" s="44"/>
      <c r="O90" s="39"/>
      <c r="P90" s="42"/>
      <c r="Q90" s="45"/>
      <c r="R90" s="46"/>
      <c r="S90" s="46"/>
      <c r="T90" s="62"/>
    </row>
    <row r="91" spans="1:20" x14ac:dyDescent="0.3">
      <c r="A91" s="36"/>
      <c r="B91" s="36"/>
      <c r="C91" s="36"/>
      <c r="D91" s="61"/>
      <c r="E91" s="61"/>
      <c r="F91" s="72"/>
      <c r="G91" s="72"/>
      <c r="H91" s="73"/>
      <c r="I91" s="40"/>
      <c r="J91" s="41"/>
      <c r="K91" s="41"/>
      <c r="L91" s="42"/>
      <c r="M91" s="42"/>
      <c r="N91" s="44"/>
      <c r="O91" s="39"/>
      <c r="P91" s="42"/>
      <c r="Q91" s="45"/>
      <c r="R91" s="46"/>
      <c r="S91" s="46"/>
      <c r="T91" s="63"/>
    </row>
    <row r="92" spans="1:20" x14ac:dyDescent="0.3">
      <c r="A92" s="36"/>
      <c r="B92" s="36"/>
      <c r="C92" s="36"/>
      <c r="D92" s="40"/>
      <c r="E92" s="40"/>
      <c r="F92" s="40"/>
      <c r="G92" s="40"/>
      <c r="H92" s="40"/>
      <c r="I92" s="40"/>
      <c r="J92" s="41"/>
      <c r="K92" s="41"/>
      <c r="L92" s="42"/>
      <c r="M92" s="42"/>
      <c r="N92" s="44"/>
      <c r="O92" s="39"/>
      <c r="P92" s="42"/>
      <c r="Q92" s="45"/>
      <c r="R92" s="46"/>
      <c r="S92" s="46"/>
      <c r="T92" s="39"/>
    </row>
    <row r="93" spans="1:20" ht="25.5" x14ac:dyDescent="0.3">
      <c r="A93" s="36"/>
      <c r="B93" s="36"/>
      <c r="C93" s="36"/>
      <c r="D93" s="40"/>
      <c r="E93" s="40"/>
      <c r="F93" s="40"/>
      <c r="G93" s="40"/>
      <c r="H93" s="40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39"/>
    </row>
    <row r="94" spans="1:20" ht="25.5" x14ac:dyDescent="0.3">
      <c r="A94" s="36"/>
      <c r="B94" s="36"/>
      <c r="C94" s="36"/>
      <c r="D94" s="40"/>
      <c r="E94" s="40"/>
      <c r="F94" s="40"/>
      <c r="G94" s="40"/>
      <c r="H94" s="40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39"/>
    </row>
    <row r="95" spans="1:20" x14ac:dyDescent="0.3">
      <c r="A95" s="48"/>
      <c r="B95" s="48"/>
      <c r="C95" s="48"/>
      <c r="D95" s="40"/>
      <c r="E95" s="40"/>
      <c r="F95" s="40"/>
      <c r="G95" s="40"/>
      <c r="H95" s="40"/>
      <c r="I95" s="40"/>
      <c r="J95" s="66"/>
      <c r="K95" s="66"/>
      <c r="L95" s="67"/>
      <c r="M95" s="67"/>
      <c r="N95" s="67"/>
      <c r="O95" s="67"/>
      <c r="P95" s="67"/>
      <c r="Q95" s="60"/>
      <c r="R95" s="60"/>
      <c r="S95" s="60"/>
      <c r="T95" s="39"/>
    </row>
    <row r="96" spans="1:20" x14ac:dyDescent="0.3">
      <c r="A96" s="36"/>
      <c r="B96" s="36"/>
      <c r="C96" s="36"/>
      <c r="D96" s="40"/>
      <c r="E96" s="40"/>
      <c r="F96" s="40"/>
      <c r="G96" s="40"/>
      <c r="H96" s="40"/>
      <c r="I96" s="70"/>
      <c r="J96" s="71"/>
      <c r="K96" s="71"/>
      <c r="L96" s="68"/>
      <c r="M96" s="68"/>
      <c r="N96" s="68"/>
      <c r="O96" s="68"/>
      <c r="P96" s="68"/>
      <c r="Q96" s="68"/>
      <c r="R96" s="68"/>
      <c r="S96" s="68"/>
      <c r="T96" s="39"/>
    </row>
    <row r="97" spans="1:20" x14ac:dyDescent="0.3">
      <c r="A97" s="36"/>
      <c r="B97" s="36"/>
      <c r="C97" s="36"/>
      <c r="D97" s="40"/>
      <c r="E97" s="40"/>
      <c r="F97" s="40"/>
      <c r="G97" s="40"/>
      <c r="H97" s="40"/>
      <c r="I97" s="73"/>
      <c r="J97" s="74"/>
      <c r="K97" s="74"/>
      <c r="L97" s="61"/>
      <c r="M97" s="61"/>
      <c r="N97" s="61"/>
      <c r="O97" s="61"/>
      <c r="P97" s="61"/>
      <c r="Q97" s="61"/>
      <c r="R97" s="61"/>
      <c r="S97" s="61"/>
      <c r="T97" s="39"/>
    </row>
    <row r="98" spans="1:20" x14ac:dyDescent="0.3">
      <c r="A98" s="35"/>
      <c r="B98" s="35"/>
      <c r="C98" s="76"/>
      <c r="D98" s="40"/>
      <c r="E98" s="40"/>
      <c r="F98" s="40"/>
      <c r="G98" s="40"/>
      <c r="H98" s="40"/>
      <c r="I98" s="40"/>
      <c r="J98" s="41"/>
      <c r="K98" s="41"/>
      <c r="L98" s="42"/>
      <c r="M98" s="42"/>
      <c r="N98" s="44"/>
      <c r="O98" s="39"/>
      <c r="P98" s="42"/>
      <c r="Q98" s="45"/>
      <c r="R98" s="46"/>
      <c r="S98" s="46"/>
      <c r="T98" s="39"/>
    </row>
    <row r="99" spans="1:20" x14ac:dyDescent="0.3">
      <c r="A99" s="77"/>
      <c r="B99" s="77"/>
      <c r="C99" s="78"/>
      <c r="D99" s="40"/>
      <c r="E99" s="40"/>
      <c r="F99" s="40"/>
      <c r="G99" s="40"/>
      <c r="H99" s="40"/>
      <c r="I99" s="40"/>
      <c r="J99" s="41"/>
      <c r="K99" s="41"/>
      <c r="L99" s="42"/>
      <c r="M99" s="42"/>
      <c r="N99" s="44"/>
      <c r="O99" s="39"/>
      <c r="P99" s="42"/>
      <c r="Q99" s="45"/>
      <c r="R99" s="46"/>
      <c r="S99" s="46"/>
      <c r="T99" s="39"/>
    </row>
    <row r="100" spans="1:20" x14ac:dyDescent="0.3">
      <c r="A100" s="77"/>
      <c r="B100" s="77"/>
      <c r="C100" s="80"/>
      <c r="D100" s="40"/>
      <c r="E100" s="40"/>
      <c r="F100" s="40"/>
      <c r="G100" s="40"/>
      <c r="H100" s="40"/>
      <c r="I100" s="40"/>
      <c r="J100" s="41"/>
      <c r="K100" s="41"/>
      <c r="L100" s="42"/>
      <c r="M100" s="42"/>
      <c r="N100" s="44"/>
      <c r="O100" s="39"/>
      <c r="P100" s="42"/>
      <c r="Q100" s="45"/>
      <c r="R100" s="46"/>
      <c r="S100" s="46"/>
      <c r="T100" s="39"/>
    </row>
    <row r="101" spans="1:20" x14ac:dyDescent="0.3">
      <c r="A101" s="77"/>
      <c r="B101" s="77"/>
      <c r="C101" s="80"/>
      <c r="D101" s="40"/>
      <c r="E101" s="40"/>
      <c r="F101" s="40"/>
      <c r="G101" s="40"/>
      <c r="H101" s="40"/>
      <c r="I101" s="40"/>
      <c r="J101" s="41"/>
      <c r="K101" s="41"/>
      <c r="L101" s="42"/>
      <c r="M101" s="42"/>
      <c r="N101" s="44"/>
      <c r="O101" s="39"/>
      <c r="P101" s="42"/>
      <c r="Q101" s="45"/>
      <c r="R101" s="46"/>
      <c r="S101" s="46"/>
      <c r="T101" s="39"/>
    </row>
    <row r="102" spans="1:20" x14ac:dyDescent="0.3">
      <c r="A102" s="77"/>
      <c r="B102" s="77"/>
      <c r="C102" s="80"/>
      <c r="D102" s="36"/>
      <c r="E102" s="36"/>
      <c r="F102" s="36"/>
      <c r="G102" s="36"/>
      <c r="H102" s="36"/>
      <c r="I102" s="40"/>
      <c r="J102" s="41"/>
      <c r="K102" s="41"/>
      <c r="L102" s="42"/>
      <c r="M102" s="42"/>
      <c r="N102" s="44"/>
      <c r="O102" s="39"/>
      <c r="P102" s="42"/>
      <c r="Q102" s="45"/>
      <c r="R102" s="46"/>
      <c r="S102" s="46"/>
      <c r="T102" s="75"/>
    </row>
    <row r="103" spans="1:20" x14ac:dyDescent="0.3">
      <c r="A103" s="77"/>
      <c r="B103" s="77"/>
      <c r="C103" s="80"/>
      <c r="D103" s="36"/>
      <c r="E103" s="36"/>
      <c r="F103" s="36"/>
      <c r="G103" s="36"/>
      <c r="H103" s="36"/>
      <c r="I103" s="40"/>
      <c r="J103" s="41"/>
      <c r="K103" s="41"/>
      <c r="L103" s="42"/>
      <c r="M103" s="42"/>
      <c r="N103" s="44"/>
      <c r="O103" s="39"/>
      <c r="P103" s="42"/>
      <c r="Q103" s="45"/>
      <c r="R103" s="46"/>
      <c r="S103" s="46"/>
      <c r="T103" s="75"/>
    </row>
    <row r="104" spans="1:20" x14ac:dyDescent="0.3">
      <c r="A104" s="77"/>
      <c r="B104" s="77"/>
      <c r="C104" s="80"/>
      <c r="D104" s="40"/>
      <c r="E104" s="40"/>
      <c r="F104" s="40"/>
      <c r="G104" s="40"/>
      <c r="H104" s="40"/>
      <c r="I104" s="40"/>
      <c r="J104" s="41"/>
      <c r="K104" s="41"/>
      <c r="L104" s="42"/>
      <c r="M104" s="42"/>
      <c r="N104" s="44"/>
      <c r="O104" s="39"/>
      <c r="P104" s="42"/>
      <c r="Q104" s="45"/>
      <c r="R104" s="46"/>
      <c r="S104" s="46"/>
      <c r="T104" s="39"/>
    </row>
    <row r="105" spans="1:20" x14ac:dyDescent="0.3">
      <c r="A105" s="77"/>
      <c r="B105" s="77"/>
      <c r="C105" s="80"/>
      <c r="D105" s="78"/>
      <c r="E105" s="78"/>
      <c r="F105" s="78"/>
      <c r="G105" s="78"/>
      <c r="H105" s="78"/>
      <c r="I105" s="40"/>
      <c r="J105" s="41"/>
      <c r="K105" s="41"/>
      <c r="L105" s="42"/>
      <c r="M105" s="42"/>
      <c r="N105" s="44"/>
      <c r="O105" s="39"/>
      <c r="P105" s="42"/>
      <c r="Q105" s="45"/>
      <c r="R105" s="46"/>
      <c r="S105" s="46"/>
      <c r="T105" s="79"/>
    </row>
    <row r="106" spans="1:20" x14ac:dyDescent="0.3">
      <c r="A106" s="77"/>
      <c r="B106" s="77"/>
      <c r="C106" s="80"/>
      <c r="D106" s="87"/>
      <c r="E106" s="87"/>
      <c r="F106" s="87"/>
      <c r="G106" s="87"/>
      <c r="H106" s="87"/>
      <c r="I106" s="40"/>
      <c r="J106" s="41"/>
      <c r="K106" s="41"/>
      <c r="L106" s="42"/>
      <c r="M106" s="42"/>
      <c r="N106" s="44"/>
      <c r="O106" s="39"/>
      <c r="P106" s="42"/>
      <c r="Q106" s="45"/>
      <c r="R106" s="46"/>
      <c r="S106" s="46"/>
      <c r="T106" s="79"/>
    </row>
    <row r="107" spans="1:20" x14ac:dyDescent="0.3">
      <c r="A107" s="77"/>
      <c r="B107" s="77"/>
      <c r="C107" s="80"/>
      <c r="D107" s="87"/>
      <c r="E107" s="87"/>
      <c r="F107" s="87"/>
      <c r="G107" s="87"/>
      <c r="H107" s="87"/>
      <c r="I107" s="40"/>
      <c r="J107" s="41"/>
      <c r="K107" s="41"/>
      <c r="L107" s="42"/>
      <c r="M107" s="42"/>
      <c r="N107" s="44"/>
      <c r="O107" s="39"/>
      <c r="P107" s="42"/>
      <c r="Q107" s="45"/>
      <c r="R107" s="46"/>
      <c r="S107" s="46"/>
      <c r="T107" s="79"/>
    </row>
    <row r="108" spans="1:20" x14ac:dyDescent="0.3">
      <c r="A108" s="77"/>
      <c r="B108" s="77"/>
      <c r="C108" s="80"/>
      <c r="D108" s="87"/>
      <c r="E108" s="87"/>
      <c r="F108" s="87"/>
      <c r="G108" s="87"/>
      <c r="H108" s="87"/>
      <c r="I108" s="36"/>
      <c r="J108" s="81"/>
      <c r="K108" s="81"/>
      <c r="L108" s="43"/>
      <c r="M108" s="43"/>
      <c r="N108" s="43"/>
      <c r="O108" s="43"/>
      <c r="P108" s="82"/>
      <c r="Q108" s="83"/>
      <c r="R108" s="84"/>
      <c r="S108" s="84"/>
      <c r="T108" s="79"/>
    </row>
    <row r="109" spans="1:20" x14ac:dyDescent="0.3">
      <c r="A109" s="77"/>
      <c r="B109" s="77"/>
      <c r="C109" s="80"/>
      <c r="D109" s="87"/>
      <c r="E109" s="87"/>
      <c r="F109" s="87"/>
      <c r="G109" s="87"/>
      <c r="H109" s="87"/>
      <c r="I109" s="36"/>
      <c r="J109" s="81"/>
      <c r="K109" s="81"/>
      <c r="L109" s="43"/>
      <c r="M109" s="43"/>
      <c r="N109" s="43"/>
      <c r="O109" s="43"/>
      <c r="P109" s="82"/>
      <c r="Q109" s="83"/>
      <c r="R109" s="84"/>
      <c r="S109" s="84"/>
      <c r="T109" s="79"/>
    </row>
    <row r="110" spans="1:20" x14ac:dyDescent="0.3">
      <c r="A110" s="77"/>
      <c r="B110" s="77"/>
      <c r="C110" s="80"/>
      <c r="D110" s="87"/>
      <c r="E110" s="87"/>
      <c r="F110" s="87"/>
      <c r="G110" s="87"/>
      <c r="H110" s="87"/>
      <c r="I110" s="40"/>
      <c r="J110" s="66"/>
      <c r="K110" s="66"/>
      <c r="L110" s="67"/>
      <c r="M110" s="67"/>
      <c r="N110" s="67"/>
      <c r="O110" s="67"/>
      <c r="P110" s="67"/>
      <c r="Q110" s="40"/>
      <c r="R110" s="85"/>
      <c r="S110" s="85"/>
      <c r="T110" s="79"/>
    </row>
    <row r="111" spans="1:20" x14ac:dyDescent="0.3">
      <c r="A111" s="77"/>
      <c r="B111" s="77"/>
      <c r="C111" s="80"/>
      <c r="D111" s="87"/>
      <c r="E111" s="87"/>
      <c r="F111" s="87"/>
      <c r="G111" s="87"/>
      <c r="H111" s="87"/>
      <c r="I111" s="78"/>
      <c r="J111" s="78"/>
      <c r="K111" s="78"/>
      <c r="L111" s="78"/>
      <c r="M111" s="86"/>
      <c r="N111" s="86"/>
      <c r="O111" s="86"/>
      <c r="P111" s="86"/>
      <c r="Q111" s="87"/>
      <c r="R111" s="87"/>
      <c r="S111" s="87"/>
      <c r="T111" s="79"/>
    </row>
    <row r="112" spans="1:20" x14ac:dyDescent="0.3">
      <c r="A112" s="77"/>
      <c r="B112" s="77"/>
      <c r="C112" s="80"/>
      <c r="D112" s="87"/>
      <c r="E112" s="87"/>
      <c r="F112" s="87"/>
      <c r="G112" s="87"/>
      <c r="H112" s="87"/>
      <c r="I112" s="87"/>
      <c r="J112" s="88"/>
      <c r="K112" s="88"/>
      <c r="L112" s="86"/>
      <c r="M112" s="86"/>
      <c r="N112" s="86"/>
      <c r="O112" s="86"/>
      <c r="P112" s="86"/>
      <c r="Q112" s="87"/>
      <c r="R112" s="87"/>
      <c r="S112" s="87"/>
      <c r="T112" s="79"/>
    </row>
    <row r="113" spans="1:20" x14ac:dyDescent="0.3">
      <c r="A113" s="77"/>
      <c r="B113" s="77"/>
      <c r="C113" s="80"/>
      <c r="D113" s="87"/>
      <c r="E113" s="87"/>
      <c r="F113" s="87"/>
      <c r="G113" s="87"/>
      <c r="H113" s="87"/>
      <c r="I113" s="87"/>
      <c r="J113" s="88"/>
      <c r="K113" s="88"/>
      <c r="L113" s="86"/>
      <c r="M113" s="86"/>
      <c r="N113" s="86"/>
      <c r="O113" s="86"/>
      <c r="P113" s="86"/>
      <c r="Q113" s="87"/>
      <c r="R113" s="87"/>
      <c r="S113" s="87"/>
      <c r="T113" s="79"/>
    </row>
    <row r="114" spans="1:20" x14ac:dyDescent="0.3">
      <c r="A114" s="77"/>
      <c r="B114" s="77"/>
      <c r="C114" s="80"/>
      <c r="D114" s="87"/>
      <c r="E114" s="87"/>
      <c r="F114" s="87"/>
      <c r="G114" s="87"/>
      <c r="H114" s="87"/>
      <c r="I114" s="87"/>
      <c r="J114" s="88"/>
      <c r="K114" s="88"/>
      <c r="L114" s="86"/>
      <c r="M114" s="86"/>
      <c r="N114" s="86"/>
      <c r="O114" s="86"/>
      <c r="P114" s="86"/>
      <c r="Q114" s="87"/>
      <c r="R114" s="87"/>
      <c r="S114" s="87"/>
      <c r="T114" s="79"/>
    </row>
    <row r="115" spans="1:20" x14ac:dyDescent="0.3">
      <c r="A115" s="77"/>
      <c r="B115" s="77"/>
      <c r="C115" s="80"/>
      <c r="D115" s="87"/>
      <c r="E115" s="87"/>
      <c r="F115" s="87"/>
      <c r="G115" s="87"/>
      <c r="H115" s="87"/>
      <c r="I115" s="87"/>
      <c r="J115" s="88"/>
      <c r="K115" s="88"/>
      <c r="L115" s="86"/>
      <c r="M115" s="86"/>
      <c r="N115" s="86"/>
      <c r="O115" s="86"/>
      <c r="P115" s="86"/>
      <c r="Q115" s="87"/>
      <c r="R115" s="87"/>
      <c r="S115" s="87"/>
      <c r="T115" s="79"/>
    </row>
    <row r="116" spans="1:20" x14ac:dyDescent="0.3">
      <c r="A116" s="77"/>
      <c r="B116" s="77"/>
      <c r="C116" s="80"/>
      <c r="D116" s="87"/>
      <c r="E116" s="87"/>
      <c r="F116" s="87"/>
      <c r="G116" s="87"/>
      <c r="H116" s="87"/>
      <c r="I116" s="87"/>
      <c r="J116" s="88"/>
      <c r="K116" s="88"/>
      <c r="L116" s="86"/>
      <c r="M116" s="86"/>
      <c r="N116" s="86"/>
      <c r="O116" s="86"/>
      <c r="P116" s="86"/>
      <c r="Q116" s="87"/>
      <c r="R116" s="87"/>
      <c r="S116" s="87"/>
      <c r="T116" s="79"/>
    </row>
    <row r="117" spans="1:20" ht="16.5" customHeight="1" x14ac:dyDescent="0.3">
      <c r="A117" s="77"/>
      <c r="B117" s="77"/>
      <c r="C117" s="80"/>
      <c r="D117" s="87"/>
      <c r="E117" s="87"/>
      <c r="F117" s="87"/>
      <c r="G117" s="87"/>
      <c r="H117" s="87"/>
      <c r="I117" s="87"/>
      <c r="J117" s="88"/>
      <c r="K117" s="88"/>
      <c r="L117" s="86"/>
      <c r="M117" s="86"/>
      <c r="N117" s="86"/>
      <c r="O117" s="86"/>
      <c r="P117" s="86"/>
      <c r="Q117" s="87"/>
      <c r="R117" s="87"/>
      <c r="S117" s="87"/>
      <c r="T117" s="79"/>
    </row>
    <row r="118" spans="1:20" ht="16.5" customHeight="1" x14ac:dyDescent="0.3">
      <c r="A118" s="77"/>
      <c r="B118" s="77"/>
      <c r="C118" s="80"/>
      <c r="D118" s="87"/>
      <c r="E118" s="87"/>
      <c r="F118" s="87"/>
      <c r="G118" s="87"/>
      <c r="H118" s="87"/>
      <c r="I118" s="87"/>
      <c r="J118" s="88"/>
      <c r="K118" s="88"/>
      <c r="L118" s="86"/>
      <c r="M118" s="86"/>
      <c r="N118" s="86"/>
      <c r="O118" s="86"/>
      <c r="P118" s="86"/>
      <c r="Q118" s="87"/>
      <c r="R118" s="87"/>
      <c r="S118" s="87"/>
      <c r="T118" s="79"/>
    </row>
    <row r="119" spans="1:20" x14ac:dyDescent="0.3">
      <c r="A119" s="77"/>
      <c r="B119" s="77"/>
      <c r="C119" s="80"/>
      <c r="D119" s="87"/>
      <c r="E119" s="87"/>
      <c r="F119" s="87"/>
      <c r="G119" s="87"/>
      <c r="H119" s="87"/>
      <c r="I119" s="87"/>
      <c r="J119" s="88"/>
      <c r="K119" s="88"/>
      <c r="L119" s="86"/>
      <c r="M119" s="86"/>
      <c r="N119" s="86"/>
      <c r="O119" s="86"/>
      <c r="P119" s="86"/>
      <c r="Q119" s="87"/>
      <c r="R119" s="87"/>
      <c r="S119" s="87"/>
      <c r="T119" s="79"/>
    </row>
    <row r="120" spans="1:20" ht="23.25" customHeight="1" x14ac:dyDescent="0.3">
      <c r="A120" s="77"/>
      <c r="B120" s="77"/>
      <c r="C120" s="80"/>
      <c r="D120" s="87"/>
      <c r="E120" s="87"/>
      <c r="F120" s="87"/>
      <c r="G120" s="87"/>
      <c r="H120" s="87"/>
      <c r="I120" s="87"/>
      <c r="J120" s="88"/>
      <c r="K120" s="88"/>
      <c r="L120" s="86"/>
      <c r="M120" s="86"/>
      <c r="N120" s="86"/>
      <c r="O120" s="86"/>
      <c r="P120" s="86"/>
      <c r="Q120" s="87"/>
      <c r="R120" s="87"/>
      <c r="S120" s="87"/>
      <c r="T120" s="79"/>
    </row>
    <row r="121" spans="1:20" ht="23.25" customHeight="1" x14ac:dyDescent="0.3">
      <c r="A121" s="77"/>
      <c r="B121" s="77"/>
      <c r="C121" s="80"/>
      <c r="D121" s="87"/>
      <c r="E121" s="87"/>
      <c r="F121" s="87"/>
      <c r="G121" s="87"/>
      <c r="H121" s="87"/>
      <c r="I121" s="87"/>
      <c r="J121" s="88"/>
      <c r="K121" s="88"/>
      <c r="L121" s="86"/>
      <c r="M121" s="86"/>
      <c r="N121" s="86"/>
      <c r="O121" s="86"/>
      <c r="P121" s="86"/>
      <c r="Q121" s="87"/>
      <c r="R121" s="87"/>
      <c r="S121" s="87"/>
      <c r="T121" s="79"/>
    </row>
    <row r="122" spans="1:20" x14ac:dyDescent="0.3">
      <c r="A122" s="77"/>
      <c r="B122" s="77"/>
      <c r="C122" s="80"/>
      <c r="D122" s="87"/>
      <c r="E122" s="87"/>
      <c r="F122" s="87"/>
      <c r="G122" s="87"/>
      <c r="H122" s="87"/>
      <c r="I122" s="87"/>
      <c r="J122" s="88"/>
      <c r="K122" s="88"/>
      <c r="L122" s="86"/>
      <c r="M122" s="86"/>
      <c r="N122" s="86"/>
      <c r="O122" s="86"/>
      <c r="P122" s="86"/>
      <c r="Q122" s="87"/>
      <c r="R122" s="87"/>
      <c r="S122" s="87"/>
      <c r="T122" s="79"/>
    </row>
    <row r="123" spans="1:20" x14ac:dyDescent="0.3">
      <c r="D123" s="87"/>
      <c r="E123" s="87"/>
      <c r="F123" s="87"/>
      <c r="G123" s="87"/>
      <c r="H123" s="87"/>
      <c r="I123" s="87"/>
      <c r="J123" s="88"/>
      <c r="K123" s="88"/>
      <c r="L123" s="86"/>
      <c r="M123" s="86"/>
      <c r="N123" s="86"/>
      <c r="O123" s="86"/>
      <c r="P123" s="86"/>
      <c r="Q123" s="87"/>
      <c r="R123" s="87"/>
      <c r="S123" s="87"/>
      <c r="T123" s="79"/>
    </row>
    <row r="124" spans="1:20" x14ac:dyDescent="0.3">
      <c r="D124" s="87"/>
      <c r="E124" s="87"/>
      <c r="F124" s="87"/>
      <c r="G124" s="87"/>
      <c r="H124" s="87"/>
      <c r="I124" s="87"/>
      <c r="J124" s="88"/>
      <c r="K124" s="88"/>
      <c r="L124" s="86"/>
      <c r="M124" s="86"/>
      <c r="N124" s="86"/>
      <c r="O124" s="86"/>
      <c r="P124" s="86"/>
      <c r="Q124" s="87"/>
      <c r="R124" s="87"/>
      <c r="S124" s="87"/>
      <c r="T124" s="79"/>
    </row>
    <row r="125" spans="1:20" x14ac:dyDescent="0.3">
      <c r="D125" s="87"/>
      <c r="E125" s="87"/>
      <c r="F125" s="87"/>
      <c r="G125" s="87"/>
      <c r="H125" s="87"/>
      <c r="I125" s="87"/>
      <c r="J125" s="88"/>
      <c r="K125" s="88"/>
      <c r="L125" s="86"/>
      <c r="M125" s="86"/>
      <c r="N125" s="86"/>
      <c r="O125" s="86"/>
      <c r="P125" s="86"/>
      <c r="Q125" s="87"/>
      <c r="R125" s="87"/>
      <c r="S125" s="87"/>
      <c r="T125" s="79"/>
    </row>
    <row r="126" spans="1:20" x14ac:dyDescent="0.3">
      <c r="D126" s="87"/>
      <c r="E126" s="87"/>
      <c r="F126" s="87"/>
      <c r="G126" s="87"/>
      <c r="H126" s="87"/>
      <c r="I126" s="87"/>
      <c r="J126" s="88"/>
      <c r="K126" s="88"/>
      <c r="L126" s="86"/>
      <c r="M126" s="86"/>
      <c r="N126" s="86"/>
      <c r="O126" s="86"/>
      <c r="P126" s="86"/>
      <c r="Q126" s="87"/>
      <c r="R126" s="87"/>
      <c r="S126" s="87"/>
      <c r="T126" s="79"/>
    </row>
    <row r="127" spans="1:20" x14ac:dyDescent="0.3">
      <c r="D127" s="87"/>
      <c r="E127" s="87"/>
      <c r="F127" s="87"/>
      <c r="G127" s="87"/>
      <c r="H127" s="87"/>
      <c r="I127" s="87"/>
      <c r="J127" s="88"/>
      <c r="K127" s="88"/>
      <c r="L127" s="86"/>
      <c r="M127" s="86"/>
      <c r="N127" s="86"/>
      <c r="O127" s="86"/>
      <c r="P127" s="86"/>
      <c r="Q127" s="87"/>
      <c r="R127" s="87"/>
      <c r="S127" s="87"/>
      <c r="T127" s="79"/>
    </row>
    <row r="128" spans="1:20" x14ac:dyDescent="0.3">
      <c r="D128" s="87"/>
      <c r="E128" s="87"/>
      <c r="F128" s="87"/>
      <c r="G128" s="87"/>
      <c r="H128" s="87"/>
      <c r="I128" s="87"/>
      <c r="J128" s="88"/>
      <c r="K128" s="88"/>
      <c r="L128" s="86"/>
      <c r="M128" s="86"/>
      <c r="N128" s="86"/>
      <c r="O128" s="86"/>
      <c r="P128" s="86"/>
      <c r="Q128" s="87"/>
      <c r="R128" s="87"/>
      <c r="S128" s="87"/>
      <c r="T128" s="79"/>
    </row>
    <row r="129" spans="9:19" x14ac:dyDescent="0.3">
      <c r="I129" s="87"/>
      <c r="J129" s="88"/>
      <c r="K129" s="88"/>
      <c r="L129" s="86"/>
      <c r="M129" s="86"/>
      <c r="N129" s="86"/>
      <c r="O129" s="86"/>
      <c r="P129" s="86"/>
      <c r="Q129" s="87"/>
      <c r="R129" s="87"/>
      <c r="S129" s="87"/>
    </row>
    <row r="130" spans="9:19" x14ac:dyDescent="0.3">
      <c r="I130" s="87"/>
      <c r="J130" s="88"/>
      <c r="K130" s="88"/>
      <c r="L130" s="86"/>
      <c r="M130" s="86"/>
      <c r="N130" s="86"/>
      <c r="O130" s="86"/>
      <c r="P130" s="86"/>
      <c r="Q130" s="87"/>
      <c r="R130" s="87"/>
      <c r="S130" s="87"/>
    </row>
    <row r="131" spans="9:19" x14ac:dyDescent="0.3">
      <c r="I131" s="87"/>
      <c r="J131" s="88"/>
      <c r="K131" s="88"/>
      <c r="L131" s="86"/>
      <c r="M131" s="86"/>
      <c r="N131" s="86"/>
      <c r="O131" s="86"/>
      <c r="P131" s="86"/>
      <c r="Q131" s="87"/>
      <c r="R131" s="87"/>
      <c r="S131" s="87"/>
    </row>
    <row r="132" spans="9:19" x14ac:dyDescent="0.3">
      <c r="I132" s="87"/>
      <c r="J132" s="88"/>
      <c r="K132" s="88"/>
      <c r="L132" s="86"/>
      <c r="M132" s="86"/>
      <c r="N132" s="86"/>
      <c r="O132" s="86"/>
      <c r="P132" s="86"/>
      <c r="Q132" s="87"/>
      <c r="R132" s="87"/>
      <c r="S132" s="87"/>
    </row>
    <row r="133" spans="9:19" x14ac:dyDescent="0.3">
      <c r="I133" s="87"/>
      <c r="J133" s="88"/>
      <c r="K133" s="88"/>
      <c r="L133" s="86"/>
      <c r="M133" s="86"/>
      <c r="N133" s="86"/>
      <c r="O133" s="86"/>
      <c r="P133" s="86"/>
      <c r="Q133" s="87"/>
      <c r="R133" s="87"/>
      <c r="S133" s="87"/>
    </row>
    <row r="134" spans="9:19" x14ac:dyDescent="0.3">
      <c r="I134" s="87"/>
      <c r="J134" s="88"/>
      <c r="K134" s="88"/>
      <c r="L134" s="86"/>
      <c r="M134" s="86"/>
      <c r="N134" s="86"/>
      <c r="O134" s="86"/>
      <c r="P134" s="86"/>
      <c r="Q134" s="87"/>
      <c r="R134" s="87"/>
      <c r="S134" s="87"/>
    </row>
  </sheetData>
  <mergeCells count="129">
    <mergeCell ref="A1:T2"/>
    <mergeCell ref="A3:E3"/>
    <mergeCell ref="Q3:T3"/>
    <mergeCell ref="A4:C7"/>
    <mergeCell ref="D4:D5"/>
    <mergeCell ref="E4:E5"/>
    <mergeCell ref="F4:F5"/>
    <mergeCell ref="G4:G5"/>
    <mergeCell ref="H4:H5"/>
    <mergeCell ref="I4:I5"/>
    <mergeCell ref="P4:P5"/>
    <mergeCell ref="Q4:Q5"/>
    <mergeCell ref="R4:R5"/>
    <mergeCell ref="S4:S5"/>
    <mergeCell ref="T4:T5"/>
    <mergeCell ref="A8:C8"/>
    <mergeCell ref="J4:J5"/>
    <mergeCell ref="K4:K5"/>
    <mergeCell ref="L4:L5"/>
    <mergeCell ref="M4:M5"/>
    <mergeCell ref="N4:N5"/>
    <mergeCell ref="O4:O5"/>
    <mergeCell ref="A15:C15"/>
    <mergeCell ref="A16:C16"/>
    <mergeCell ref="A17:C17"/>
    <mergeCell ref="A18:C18"/>
    <mergeCell ref="A19:C19"/>
    <mergeCell ref="A20:C20"/>
    <mergeCell ref="A9:C9"/>
    <mergeCell ref="A10:C10"/>
    <mergeCell ref="A11:C11"/>
    <mergeCell ref="A12:C12"/>
    <mergeCell ref="A13:C13"/>
    <mergeCell ref="A14:C14"/>
    <mergeCell ref="A27:C27"/>
    <mergeCell ref="A28:C28"/>
    <mergeCell ref="A29:C29"/>
    <mergeCell ref="A30:C30"/>
    <mergeCell ref="A31:C31"/>
    <mergeCell ref="A32:C32"/>
    <mergeCell ref="A21:C21"/>
    <mergeCell ref="A22:C22"/>
    <mergeCell ref="A23:C23"/>
    <mergeCell ref="A24:C24"/>
    <mergeCell ref="A25:C25"/>
    <mergeCell ref="A26:C26"/>
    <mergeCell ref="A39:C39"/>
    <mergeCell ref="A40:C40"/>
    <mergeCell ref="A41:C41"/>
    <mergeCell ref="A42:C42"/>
    <mergeCell ref="A43:C43"/>
    <mergeCell ref="A44:C45"/>
    <mergeCell ref="A33:C33"/>
    <mergeCell ref="A34:C34"/>
    <mergeCell ref="A35:C35"/>
    <mergeCell ref="A36:C36"/>
    <mergeCell ref="A37:C37"/>
    <mergeCell ref="A38:C38"/>
    <mergeCell ref="P44:P45"/>
    <mergeCell ref="Q44:Q45"/>
    <mergeCell ref="R44:R45"/>
    <mergeCell ref="S44:S45"/>
    <mergeCell ref="T44:T45"/>
    <mergeCell ref="A46:C47"/>
    <mergeCell ref="D46:D47"/>
    <mergeCell ref="E46:E47"/>
    <mergeCell ref="F46:F47"/>
    <mergeCell ref="G46:G47"/>
    <mergeCell ref="J44:J45"/>
    <mergeCell ref="K44:K45"/>
    <mergeCell ref="L44:L45"/>
    <mergeCell ref="M44:M45"/>
    <mergeCell ref="N44:N45"/>
    <mergeCell ref="O44:O45"/>
    <mergeCell ref="D44:D45"/>
    <mergeCell ref="E44:E45"/>
    <mergeCell ref="F44:F45"/>
    <mergeCell ref="G44:G45"/>
    <mergeCell ref="H44:H45"/>
    <mergeCell ref="I44:I45"/>
    <mergeCell ref="T46:T47"/>
    <mergeCell ref="N46:N47"/>
    <mergeCell ref="O50:O51"/>
    <mergeCell ref="R48:R49"/>
    <mergeCell ref="S48:S49"/>
    <mergeCell ref="A48:C49"/>
    <mergeCell ref="D48:D49"/>
    <mergeCell ref="E48:E49"/>
    <mergeCell ref="F48:F49"/>
    <mergeCell ref="G48:G49"/>
    <mergeCell ref="H48:H49"/>
    <mergeCell ref="I48:I49"/>
    <mergeCell ref="J48:J49"/>
    <mergeCell ref="K48:K49"/>
    <mergeCell ref="O46:O47"/>
    <mergeCell ref="P46:P47"/>
    <mergeCell ref="Q46:Q47"/>
    <mergeCell ref="R46:R47"/>
    <mergeCell ref="S46:S47"/>
    <mergeCell ref="H46:H47"/>
    <mergeCell ref="I46:I47"/>
    <mergeCell ref="J46:J47"/>
    <mergeCell ref="K46:K47"/>
    <mergeCell ref="L46:L47"/>
    <mergeCell ref="M46:M47"/>
    <mergeCell ref="T48:T49"/>
    <mergeCell ref="A50:C51"/>
    <mergeCell ref="D50:D51"/>
    <mergeCell ref="E50:E51"/>
    <mergeCell ref="F50:F51"/>
    <mergeCell ref="G50:G51"/>
    <mergeCell ref="H50:H51"/>
    <mergeCell ref="I50:I51"/>
    <mergeCell ref="L48:L49"/>
    <mergeCell ref="M48:M49"/>
    <mergeCell ref="N48:N49"/>
    <mergeCell ref="O48:O49"/>
    <mergeCell ref="P48:P49"/>
    <mergeCell ref="Q48:Q49"/>
    <mergeCell ref="P50:P51"/>
    <mergeCell ref="Q50:Q51"/>
    <mergeCell ref="R50:R51"/>
    <mergeCell ref="S50:S51"/>
    <mergeCell ref="T50:T51"/>
    <mergeCell ref="J50:J51"/>
    <mergeCell ref="K50:K51"/>
    <mergeCell ref="L50:L51"/>
    <mergeCell ref="M50:M51"/>
    <mergeCell ref="N50:N51"/>
  </mergeCells>
  <phoneticPr fontId="4" type="noConversion"/>
  <printOptions horizontalCentered="1"/>
  <pageMargins left="0" right="0" top="0.59055118110236227" bottom="0.39370078740157483" header="0" footer="0"/>
  <pageSetup paperSize="9" scale="49" orientation="landscape" r:id="rId1"/>
  <headerFooter>
    <oddFooter>&amp;C(주)TPC</oddFooter>
  </headerFooter>
  <rowBreaks count="1" manualBreakCount="1">
    <brk id="1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7"/>
  <sheetViews>
    <sheetView topLeftCell="A7" zoomScaleNormal="100" zoomScaleSheetLayoutView="80" workbookViewId="0">
      <selection activeCell="N12" sqref="N12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234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C137</f>
        <v>200</v>
      </c>
      <c r="D7" s="9">
        <f>D137</f>
        <v>384</v>
      </c>
      <c r="E7" s="9">
        <f>E137</f>
        <v>1920</v>
      </c>
      <c r="F7" s="9">
        <f>F137</f>
        <v>23040</v>
      </c>
      <c r="G7" s="10">
        <f>G137/60</f>
        <v>99.666666666666671</v>
      </c>
      <c r="H7" s="10">
        <f>H137/60</f>
        <v>284.33333333333331</v>
      </c>
      <c r="I7" s="11">
        <f>H7/D137</f>
        <v>0.74045138888888884</v>
      </c>
      <c r="J7" s="11">
        <f t="shared" ref="J7:R7" si="0">J137</f>
        <v>0.91683856495856875</v>
      </c>
      <c r="K7" s="12">
        <f t="shared" si="0"/>
        <v>965828</v>
      </c>
      <c r="L7" s="12">
        <f t="shared" si="0"/>
        <v>1053433</v>
      </c>
      <c r="M7" s="12">
        <f t="shared" si="0"/>
        <v>839131</v>
      </c>
      <c r="N7" s="12">
        <f t="shared" si="0"/>
        <v>1067739.71</v>
      </c>
      <c r="O7" s="13">
        <f t="shared" si="0"/>
        <v>556.11443229166662</v>
      </c>
      <c r="P7" s="14">
        <f t="shared" si="0"/>
        <v>100.60708333333334</v>
      </c>
      <c r="Q7" s="15">
        <f t="shared" si="0"/>
        <v>2.5151770833333336</v>
      </c>
      <c r="R7" s="16">
        <f t="shared" si="0"/>
        <v>2780.5721614583331</v>
      </c>
      <c r="S7" s="17" t="s">
        <v>22</v>
      </c>
    </row>
    <row r="8" spans="1:19" ht="16.5" customHeight="1" x14ac:dyDescent="0.3">
      <c r="A8" s="130">
        <v>1</v>
      </c>
      <c r="B8" s="18" t="s">
        <v>236</v>
      </c>
      <c r="C8" s="19"/>
      <c r="D8" s="19"/>
      <c r="E8" s="20">
        <f t="shared" ref="E8:E71" si="1">C8*D8</f>
        <v>0</v>
      </c>
      <c r="F8" s="20">
        <f t="shared" ref="F8:F71" si="2">SUM(G8:H8)</f>
        <v>0</v>
      </c>
      <c r="G8" s="19"/>
      <c r="H8" s="19"/>
      <c r="I8" s="21"/>
      <c r="J8" s="21"/>
      <c r="K8" s="22"/>
      <c r="L8" s="23"/>
      <c r="M8" s="23"/>
      <c r="N8" s="24">
        <v>16596.419999999998</v>
      </c>
      <c r="O8" s="25" t="e">
        <f t="shared" ref="O8:O71" si="3">N8/E8</f>
        <v>#DIV/0!</v>
      </c>
      <c r="P8" s="26" t="e">
        <f t="shared" ref="P8:P71" si="4">((K8*200000)/E8)/1000000</f>
        <v>#DIV/0!</v>
      </c>
      <c r="Q8" s="27" t="e">
        <f t="shared" ref="Q8:Q71" si="5">(K8/D8)/1000</f>
        <v>#DIV/0!</v>
      </c>
      <c r="R8" s="27" t="e">
        <f t="shared" ref="R8:R71" si="6">N8/D8</f>
        <v>#DIV/0!</v>
      </c>
      <c r="S8" s="28"/>
    </row>
    <row r="9" spans="1:19" x14ac:dyDescent="0.3">
      <c r="A9" s="29"/>
      <c r="B9" s="18" t="s">
        <v>237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3905.8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61</v>
      </c>
      <c r="C10" s="19">
        <v>5</v>
      </c>
      <c r="D10" s="19">
        <v>8</v>
      </c>
      <c r="E10" s="20">
        <f t="shared" si="1"/>
        <v>40</v>
      </c>
      <c r="F10" s="20">
        <f t="shared" si="2"/>
        <v>480</v>
      </c>
      <c r="G10" s="19">
        <v>170</v>
      </c>
      <c r="H10" s="19">
        <v>310</v>
      </c>
      <c r="I10" s="21">
        <v>0.64580000000000004</v>
      </c>
      <c r="J10" s="21">
        <v>0.92830000000000001</v>
      </c>
      <c r="K10" s="22">
        <v>18857</v>
      </c>
      <c r="L10" s="23">
        <v>20313</v>
      </c>
      <c r="M10" s="23">
        <v>69076</v>
      </c>
      <c r="N10" s="24">
        <f>SUM(N8:N9)</f>
        <v>20502.219999999998</v>
      </c>
      <c r="O10" s="25">
        <f t="shared" si="3"/>
        <v>512.55549999999994</v>
      </c>
      <c r="P10" s="26">
        <f t="shared" si="4"/>
        <v>94.284999999999997</v>
      </c>
      <c r="Q10" s="27">
        <f t="shared" si="5"/>
        <v>2.3571249999999999</v>
      </c>
      <c r="R10" s="27">
        <f t="shared" si="6"/>
        <v>2562.7774999999997</v>
      </c>
      <c r="S10" s="28"/>
    </row>
    <row r="11" spans="1:19" x14ac:dyDescent="0.3">
      <c r="A11" s="29" t="s">
        <v>241</v>
      </c>
      <c r="B11" s="18" t="s">
        <v>242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3905.8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243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21439.599999999999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244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10876.14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61</v>
      </c>
      <c r="C14" s="19">
        <v>5</v>
      </c>
      <c r="D14" s="19">
        <v>10</v>
      </c>
      <c r="E14" s="20">
        <f t="shared" si="1"/>
        <v>50</v>
      </c>
      <c r="F14" s="20">
        <f t="shared" si="2"/>
        <v>600</v>
      </c>
      <c r="G14" s="19">
        <v>90</v>
      </c>
      <c r="H14" s="19">
        <v>510</v>
      </c>
      <c r="I14" s="21">
        <v>0.85</v>
      </c>
      <c r="J14" s="21">
        <v>0.9698</v>
      </c>
      <c r="K14" s="22">
        <v>20700</v>
      </c>
      <c r="L14" s="23">
        <v>21345</v>
      </c>
      <c r="M14" s="23">
        <v>0</v>
      </c>
      <c r="N14" s="24">
        <f>SUM(N11:N13)</f>
        <v>36221.539999999994</v>
      </c>
      <c r="O14" s="25">
        <f t="shared" si="3"/>
        <v>724.43079999999986</v>
      </c>
      <c r="P14" s="26">
        <f t="shared" si="4"/>
        <v>82.8</v>
      </c>
      <c r="Q14" s="27">
        <f t="shared" si="5"/>
        <v>2.0699999999999998</v>
      </c>
      <c r="R14" s="27">
        <f t="shared" si="6"/>
        <v>3622.1539999999995</v>
      </c>
      <c r="S14" s="28"/>
    </row>
    <row r="15" spans="1:19" x14ac:dyDescent="0.3">
      <c r="A15" s="29">
        <v>2</v>
      </c>
      <c r="B15" s="18" t="s">
        <v>245</v>
      </c>
      <c r="C15" s="19"/>
      <c r="D15" s="19"/>
      <c r="E15" s="20">
        <f t="shared" si="1"/>
        <v>0</v>
      </c>
      <c r="F15" s="20">
        <f t="shared" si="2"/>
        <v>0</v>
      </c>
      <c r="G15" s="19"/>
      <c r="H15" s="19"/>
      <c r="I15" s="21"/>
      <c r="J15" s="21"/>
      <c r="K15" s="22"/>
      <c r="L15" s="23"/>
      <c r="M15" s="23"/>
      <c r="N15" s="24">
        <v>12717.54</v>
      </c>
      <c r="O15" s="25" t="e">
        <f t="shared" si="3"/>
        <v>#DIV/0!</v>
      </c>
      <c r="P15" s="26" t="e">
        <f t="shared" si="4"/>
        <v>#DIV/0!</v>
      </c>
      <c r="Q15" s="27" t="e">
        <f t="shared" si="5"/>
        <v>#DIV/0!</v>
      </c>
      <c r="R15" s="27" t="e">
        <f t="shared" si="6"/>
        <v>#DIV/0!</v>
      </c>
      <c r="S15" s="28"/>
    </row>
    <row r="16" spans="1:19" x14ac:dyDescent="0.3">
      <c r="A16" s="29"/>
      <c r="B16" s="18" t="s">
        <v>246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18320.849999999999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247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2790.7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61</v>
      </c>
      <c r="C18" s="19">
        <v>5</v>
      </c>
      <c r="D18" s="19">
        <v>8</v>
      </c>
      <c r="E18" s="20">
        <f t="shared" si="1"/>
        <v>40</v>
      </c>
      <c r="F18" s="20">
        <f t="shared" si="2"/>
        <v>480</v>
      </c>
      <c r="G18" s="19">
        <v>50</v>
      </c>
      <c r="H18" s="19">
        <v>430</v>
      </c>
      <c r="I18" s="21">
        <v>0.89580000000000004</v>
      </c>
      <c r="J18" s="21">
        <v>0.92910000000000004</v>
      </c>
      <c r="K18" s="22">
        <v>18575</v>
      </c>
      <c r="L18" s="23">
        <v>19992</v>
      </c>
      <c r="M18" s="23">
        <v>100480</v>
      </c>
      <c r="N18" s="24">
        <f>SUM(N15:N17)</f>
        <v>33829.089999999997</v>
      </c>
      <c r="O18" s="25">
        <f t="shared" si="3"/>
        <v>845.72724999999991</v>
      </c>
      <c r="P18" s="26">
        <f t="shared" si="4"/>
        <v>92.875</v>
      </c>
      <c r="Q18" s="27">
        <f t="shared" si="5"/>
        <v>2.3218749999999999</v>
      </c>
      <c r="R18" s="27">
        <f t="shared" si="6"/>
        <v>4228.6362499999996</v>
      </c>
      <c r="S18" s="28"/>
    </row>
    <row r="19" spans="1:19" ht="16.5" customHeight="1" x14ac:dyDescent="0.3">
      <c r="A19" s="29" t="s">
        <v>254</v>
      </c>
      <c r="B19" s="18" t="s">
        <v>255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6973.8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256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12313.2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257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23338.81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258</v>
      </c>
      <c r="C22" s="19">
        <v>5</v>
      </c>
      <c r="D22" s="19">
        <v>10</v>
      </c>
      <c r="E22" s="20">
        <f t="shared" si="1"/>
        <v>50</v>
      </c>
      <c r="F22" s="20">
        <f t="shared" si="2"/>
        <v>600</v>
      </c>
      <c r="G22" s="19">
        <v>60</v>
      </c>
      <c r="H22" s="19">
        <v>540</v>
      </c>
      <c r="I22" s="21">
        <v>0.9</v>
      </c>
      <c r="J22" s="21">
        <v>0.96519999999999995</v>
      </c>
      <c r="K22" s="22">
        <v>19972</v>
      </c>
      <c r="L22" s="23">
        <v>20692</v>
      </c>
      <c r="M22" s="23">
        <v>0</v>
      </c>
      <c r="N22" s="24">
        <f>SUM(N19:N21)</f>
        <v>42625.81</v>
      </c>
      <c r="O22" s="25">
        <f t="shared" si="3"/>
        <v>852.51619999999991</v>
      </c>
      <c r="P22" s="26">
        <f t="shared" si="4"/>
        <v>79.888000000000005</v>
      </c>
      <c r="Q22" s="27">
        <f t="shared" si="5"/>
        <v>1.9972000000000001</v>
      </c>
      <c r="R22" s="27">
        <f t="shared" si="6"/>
        <v>4262.5810000000001</v>
      </c>
      <c r="S22" s="28"/>
    </row>
    <row r="23" spans="1:19" ht="16.5" customHeight="1" x14ac:dyDescent="0.3">
      <c r="A23" s="29">
        <v>3</v>
      </c>
      <c r="B23" s="18" t="s">
        <v>262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5589.52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263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4117.5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61</v>
      </c>
      <c r="C25" s="19">
        <v>5</v>
      </c>
      <c r="D25" s="19">
        <v>8</v>
      </c>
      <c r="E25" s="20">
        <f t="shared" si="1"/>
        <v>40</v>
      </c>
      <c r="F25" s="20">
        <f t="shared" si="2"/>
        <v>480</v>
      </c>
      <c r="G25" s="19">
        <v>280</v>
      </c>
      <c r="H25" s="19">
        <v>200</v>
      </c>
      <c r="I25" s="21">
        <v>0.41670000000000001</v>
      </c>
      <c r="J25" s="21">
        <v>0.7177</v>
      </c>
      <c r="K25" s="22">
        <v>8392</v>
      </c>
      <c r="L25" s="23">
        <v>11692</v>
      </c>
      <c r="M25" s="23">
        <v>51757</v>
      </c>
      <c r="N25" s="24">
        <f>SUM(N23:N24)</f>
        <v>9707.02</v>
      </c>
      <c r="O25" s="25">
        <f t="shared" si="3"/>
        <v>242.6755</v>
      </c>
      <c r="P25" s="26">
        <f t="shared" si="4"/>
        <v>41.96</v>
      </c>
      <c r="Q25" s="27">
        <f t="shared" si="5"/>
        <v>1.0489999999999999</v>
      </c>
      <c r="R25" s="27">
        <f t="shared" si="6"/>
        <v>1213.3775000000001</v>
      </c>
      <c r="S25" s="28"/>
    </row>
    <row r="26" spans="1:19" x14ac:dyDescent="0.3">
      <c r="A26" s="29" t="s">
        <v>64</v>
      </c>
      <c r="B26" s="18" t="s">
        <v>264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25217.4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265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2004.8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251</v>
      </c>
      <c r="C28" s="19">
        <v>5</v>
      </c>
      <c r="D28" s="19">
        <v>10</v>
      </c>
      <c r="E28" s="20">
        <f t="shared" si="1"/>
        <v>50</v>
      </c>
      <c r="F28" s="20">
        <f t="shared" si="2"/>
        <v>600</v>
      </c>
      <c r="G28" s="19">
        <v>70</v>
      </c>
      <c r="H28" s="19">
        <v>530</v>
      </c>
      <c r="I28" s="21">
        <v>0.88329999999999997</v>
      </c>
      <c r="J28" s="21">
        <v>0.96809999999999996</v>
      </c>
      <c r="K28" s="22">
        <v>38166</v>
      </c>
      <c r="L28" s="23">
        <v>39424</v>
      </c>
      <c r="M28" s="23">
        <v>0</v>
      </c>
      <c r="N28" s="24">
        <f>SUM(N26:N27)</f>
        <v>27222.2</v>
      </c>
      <c r="O28" s="25">
        <f t="shared" si="3"/>
        <v>544.44399999999996</v>
      </c>
      <c r="P28" s="26">
        <f t="shared" si="4"/>
        <v>152.66399999999999</v>
      </c>
      <c r="Q28" s="27">
        <f t="shared" si="5"/>
        <v>3.8165999999999998</v>
      </c>
      <c r="R28" s="27">
        <f t="shared" si="6"/>
        <v>2722.2200000000003</v>
      </c>
      <c r="S28" s="28"/>
    </row>
    <row r="29" spans="1:19" x14ac:dyDescent="0.3">
      <c r="A29" s="29">
        <v>6</v>
      </c>
      <c r="B29" s="18" t="s">
        <v>101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15948.8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269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2524.5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270</v>
      </c>
      <c r="C31" s="19"/>
      <c r="D31" s="19"/>
      <c r="E31" s="20">
        <f t="shared" si="1"/>
        <v>0</v>
      </c>
      <c r="F31" s="20">
        <f t="shared" si="2"/>
        <v>0</v>
      </c>
      <c r="G31" s="19"/>
      <c r="H31" s="19"/>
      <c r="I31" s="21"/>
      <c r="J31" s="21"/>
      <c r="K31" s="22"/>
      <c r="L31" s="23"/>
      <c r="M31" s="23"/>
      <c r="N31" s="24">
        <v>6187.5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271</v>
      </c>
      <c r="C32" s="19">
        <v>5</v>
      </c>
      <c r="D32" s="19">
        <v>11</v>
      </c>
      <c r="E32" s="20">
        <f t="shared" si="1"/>
        <v>55</v>
      </c>
      <c r="F32" s="20">
        <f t="shared" si="2"/>
        <v>660</v>
      </c>
      <c r="G32" s="19">
        <v>90</v>
      </c>
      <c r="H32" s="19">
        <v>570</v>
      </c>
      <c r="I32" s="21">
        <v>0.86360000000000003</v>
      </c>
      <c r="J32" s="21">
        <v>0.9274</v>
      </c>
      <c r="K32" s="22">
        <v>36256</v>
      </c>
      <c r="L32" s="23">
        <v>39095</v>
      </c>
      <c r="M32" s="23">
        <v>43751</v>
      </c>
      <c r="N32" s="24">
        <f>SUM(N29:N31)</f>
        <v>24660.799999999999</v>
      </c>
      <c r="O32" s="25">
        <f t="shared" si="3"/>
        <v>448.37818181818182</v>
      </c>
      <c r="P32" s="26">
        <f t="shared" si="4"/>
        <v>131.84</v>
      </c>
      <c r="Q32" s="27">
        <f t="shared" si="5"/>
        <v>3.2959999999999998</v>
      </c>
      <c r="R32" s="27">
        <f t="shared" si="6"/>
        <v>2241.8909090909092</v>
      </c>
      <c r="S32" s="28"/>
    </row>
    <row r="33" spans="1:19" x14ac:dyDescent="0.3">
      <c r="A33" s="29" t="s">
        <v>100</v>
      </c>
      <c r="B33" s="18" t="s">
        <v>273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11753.5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274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2695.5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275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6041.25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276</v>
      </c>
      <c r="C36" s="19"/>
      <c r="D36" s="19"/>
      <c r="E36" s="20">
        <f t="shared" si="1"/>
        <v>0</v>
      </c>
      <c r="F36" s="20">
        <f t="shared" si="2"/>
        <v>0</v>
      </c>
      <c r="G36" s="19"/>
      <c r="H36" s="19"/>
      <c r="I36" s="21"/>
      <c r="J36" s="21"/>
      <c r="K36" s="22"/>
      <c r="L36" s="23"/>
      <c r="M36" s="23"/>
      <c r="N36" s="24">
        <v>3404.5</v>
      </c>
      <c r="O36" s="25" t="e">
        <f t="shared" si="3"/>
        <v>#DIV/0!</v>
      </c>
      <c r="P36" s="26" t="e">
        <f t="shared" si="4"/>
        <v>#DIV/0!</v>
      </c>
      <c r="Q36" s="27" t="e">
        <f t="shared" si="5"/>
        <v>#DIV/0!</v>
      </c>
      <c r="R36" s="27" t="e">
        <f t="shared" si="6"/>
        <v>#DIV/0!</v>
      </c>
      <c r="S36" s="28"/>
    </row>
    <row r="37" spans="1:19" ht="16.5" customHeight="1" x14ac:dyDescent="0.3">
      <c r="A37" s="29"/>
      <c r="B37" s="18" t="s">
        <v>251</v>
      </c>
      <c r="C37" s="19">
        <v>5</v>
      </c>
      <c r="D37" s="19">
        <v>10</v>
      </c>
      <c r="E37" s="20">
        <f t="shared" si="1"/>
        <v>50</v>
      </c>
      <c r="F37" s="20">
        <f t="shared" si="2"/>
        <v>600</v>
      </c>
      <c r="G37" s="19">
        <v>90</v>
      </c>
      <c r="H37" s="19">
        <v>510</v>
      </c>
      <c r="I37" s="21">
        <v>0.85</v>
      </c>
      <c r="J37" s="21">
        <v>0.90390000000000004</v>
      </c>
      <c r="K37" s="22">
        <v>34069</v>
      </c>
      <c r="L37" s="23">
        <v>37693</v>
      </c>
      <c r="M37" s="23">
        <v>0</v>
      </c>
      <c r="N37" s="24">
        <f>SUM(N33:N36)</f>
        <v>23894.75</v>
      </c>
      <c r="O37" s="25">
        <f t="shared" si="3"/>
        <v>477.89499999999998</v>
      </c>
      <c r="P37" s="26">
        <f t="shared" si="4"/>
        <v>136.27600000000001</v>
      </c>
      <c r="Q37" s="27">
        <f t="shared" si="5"/>
        <v>3.4069000000000003</v>
      </c>
      <c r="R37" s="27">
        <f t="shared" si="6"/>
        <v>2389.4749999999999</v>
      </c>
      <c r="S37" s="28"/>
    </row>
    <row r="38" spans="1:19" x14ac:dyDescent="0.3">
      <c r="A38" s="29">
        <v>7</v>
      </c>
      <c r="B38" s="18" t="s">
        <v>280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9795.5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281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7713.75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282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5625.75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61</v>
      </c>
      <c r="C41" s="19">
        <v>5</v>
      </c>
      <c r="D41" s="19">
        <v>11</v>
      </c>
      <c r="E41" s="20">
        <f t="shared" si="1"/>
        <v>55</v>
      </c>
      <c r="F41" s="20">
        <f t="shared" si="2"/>
        <v>660</v>
      </c>
      <c r="G41" s="19">
        <v>200</v>
      </c>
      <c r="H41" s="19">
        <v>460</v>
      </c>
      <c r="I41" s="21">
        <v>0.69699999999999995</v>
      </c>
      <c r="J41" s="21">
        <v>0.90600000000000003</v>
      </c>
      <c r="K41" s="22">
        <v>25702</v>
      </c>
      <c r="L41" s="23">
        <v>28368</v>
      </c>
      <c r="M41" s="23">
        <v>66425</v>
      </c>
      <c r="N41" s="24">
        <f>SUM(N38:N40)</f>
        <v>23135</v>
      </c>
      <c r="O41" s="25">
        <f t="shared" si="3"/>
        <v>420.63636363636363</v>
      </c>
      <c r="P41" s="26">
        <f t="shared" si="4"/>
        <v>93.461818181818188</v>
      </c>
      <c r="Q41" s="27">
        <f t="shared" si="5"/>
        <v>2.3365454545454547</v>
      </c>
      <c r="R41" s="27">
        <f t="shared" si="6"/>
        <v>2103.181818181818</v>
      </c>
      <c r="S41" s="28"/>
    </row>
    <row r="42" spans="1:19" x14ac:dyDescent="0.3">
      <c r="A42" s="29" t="s">
        <v>285</v>
      </c>
      <c r="B42" s="18" t="s">
        <v>286</v>
      </c>
      <c r="C42" s="19"/>
      <c r="D42" s="19"/>
      <c r="E42" s="20">
        <f t="shared" si="1"/>
        <v>0</v>
      </c>
      <c r="F42" s="20">
        <f t="shared" si="2"/>
        <v>0</v>
      </c>
      <c r="G42" s="19"/>
      <c r="H42" s="19"/>
      <c r="I42" s="21"/>
      <c r="J42" s="21"/>
      <c r="K42" s="22"/>
      <c r="L42" s="23"/>
      <c r="M42" s="23"/>
      <c r="N42" s="24">
        <v>8245.33</v>
      </c>
      <c r="O42" s="25" t="e">
        <f t="shared" si="3"/>
        <v>#DIV/0!</v>
      </c>
      <c r="P42" s="26" t="e">
        <f t="shared" si="4"/>
        <v>#DIV/0!</v>
      </c>
      <c r="Q42" s="27" t="e">
        <f t="shared" si="5"/>
        <v>#DIV/0!</v>
      </c>
      <c r="R42" s="27" t="e">
        <f t="shared" si="6"/>
        <v>#DIV/0!</v>
      </c>
      <c r="S42" s="28"/>
    </row>
    <row r="43" spans="1:19" x14ac:dyDescent="0.3">
      <c r="A43" s="29"/>
      <c r="B43" s="18" t="s">
        <v>287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26851.5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61</v>
      </c>
      <c r="C44" s="19">
        <v>5</v>
      </c>
      <c r="D44" s="19">
        <v>10</v>
      </c>
      <c r="E44" s="20">
        <f t="shared" si="1"/>
        <v>50</v>
      </c>
      <c r="F44" s="20">
        <f t="shared" si="2"/>
        <v>600</v>
      </c>
      <c r="G44" s="19">
        <v>80</v>
      </c>
      <c r="H44" s="19">
        <v>520</v>
      </c>
      <c r="I44" s="21">
        <v>0.86670000000000003</v>
      </c>
      <c r="J44" s="21">
        <v>0.92969999999999997</v>
      </c>
      <c r="K44" s="22">
        <v>35048</v>
      </c>
      <c r="L44" s="23">
        <v>37698</v>
      </c>
      <c r="M44" s="23">
        <v>0</v>
      </c>
      <c r="N44" s="24">
        <f>SUM(N42:N43)</f>
        <v>35096.83</v>
      </c>
      <c r="O44" s="25">
        <f t="shared" si="3"/>
        <v>701.9366</v>
      </c>
      <c r="P44" s="26">
        <f t="shared" si="4"/>
        <v>140.19200000000001</v>
      </c>
      <c r="Q44" s="27">
        <f t="shared" si="5"/>
        <v>3.5048000000000004</v>
      </c>
      <c r="R44" s="27">
        <f t="shared" si="6"/>
        <v>3509.683</v>
      </c>
      <c r="S44" s="28"/>
    </row>
    <row r="45" spans="1:19" x14ac:dyDescent="0.3">
      <c r="A45" s="29">
        <v>8</v>
      </c>
      <c r="B45" s="18" t="s">
        <v>287</v>
      </c>
      <c r="C45" s="19"/>
      <c r="D45" s="19"/>
      <c r="E45" s="20">
        <f t="shared" si="1"/>
        <v>0</v>
      </c>
      <c r="F45" s="20">
        <f t="shared" si="2"/>
        <v>0</v>
      </c>
      <c r="G45" s="19"/>
      <c r="H45" s="19"/>
      <c r="I45" s="21"/>
      <c r="J45" s="21"/>
      <c r="K45" s="22"/>
      <c r="L45" s="23"/>
      <c r="M45" s="23"/>
      <c r="N45" s="24">
        <v>29360.5</v>
      </c>
      <c r="O45" s="25" t="e">
        <f t="shared" si="3"/>
        <v>#DIV/0!</v>
      </c>
      <c r="P45" s="26" t="e">
        <f t="shared" si="4"/>
        <v>#DIV/0!</v>
      </c>
      <c r="Q45" s="27" t="e">
        <f t="shared" si="5"/>
        <v>#DIV/0!</v>
      </c>
      <c r="R45" s="27" t="e">
        <f t="shared" si="6"/>
        <v>#DIV/0!</v>
      </c>
      <c r="S45" s="28"/>
    </row>
    <row r="46" spans="1:19" x14ac:dyDescent="0.3">
      <c r="A46" s="29"/>
      <c r="B46" s="18" t="s">
        <v>61</v>
      </c>
      <c r="C46" s="19">
        <v>5</v>
      </c>
      <c r="D46" s="19">
        <v>8</v>
      </c>
      <c r="E46" s="20">
        <f t="shared" si="1"/>
        <v>40</v>
      </c>
      <c r="F46" s="20">
        <f t="shared" si="2"/>
        <v>480</v>
      </c>
      <c r="G46" s="19">
        <v>50</v>
      </c>
      <c r="H46" s="19">
        <v>430</v>
      </c>
      <c r="I46" s="21">
        <v>0.89580000000000004</v>
      </c>
      <c r="J46" s="21">
        <v>0.9173</v>
      </c>
      <c r="K46" s="22">
        <v>30815</v>
      </c>
      <c r="L46" s="23">
        <v>33594</v>
      </c>
      <c r="M46" s="23">
        <v>66182</v>
      </c>
      <c r="N46" s="24">
        <f>SUM(N45)</f>
        <v>29360.5</v>
      </c>
      <c r="O46" s="25">
        <f t="shared" si="3"/>
        <v>734.01250000000005</v>
      </c>
      <c r="P46" s="26">
        <f t="shared" si="4"/>
        <v>154.07499999999999</v>
      </c>
      <c r="Q46" s="27">
        <f t="shared" si="5"/>
        <v>3.8518750000000002</v>
      </c>
      <c r="R46" s="27">
        <f t="shared" si="6"/>
        <v>3670.0625</v>
      </c>
      <c r="S46" s="28"/>
    </row>
    <row r="47" spans="1:19" x14ac:dyDescent="0.3">
      <c r="A47" s="29" t="s">
        <v>290</v>
      </c>
      <c r="B47" s="18" t="s">
        <v>291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37940.5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61</v>
      </c>
      <c r="C48" s="19">
        <v>5</v>
      </c>
      <c r="D48" s="19">
        <v>10</v>
      </c>
      <c r="E48" s="20">
        <f t="shared" si="1"/>
        <v>50</v>
      </c>
      <c r="F48" s="20">
        <f t="shared" si="2"/>
        <v>600</v>
      </c>
      <c r="G48" s="19">
        <v>50</v>
      </c>
      <c r="H48" s="19">
        <v>550</v>
      </c>
      <c r="I48" s="21">
        <v>0.91669999999999996</v>
      </c>
      <c r="J48" s="21">
        <v>0.92279999999999995</v>
      </c>
      <c r="K48" s="22">
        <v>39820</v>
      </c>
      <c r="L48" s="23">
        <v>43150</v>
      </c>
      <c r="M48" s="23">
        <v>0</v>
      </c>
      <c r="N48" s="24">
        <f>SUM(N47)</f>
        <v>37940.5</v>
      </c>
      <c r="O48" s="25">
        <f t="shared" si="3"/>
        <v>758.81</v>
      </c>
      <c r="P48" s="26">
        <f t="shared" si="4"/>
        <v>159.28</v>
      </c>
      <c r="Q48" s="27">
        <f t="shared" si="5"/>
        <v>3.9820000000000002</v>
      </c>
      <c r="R48" s="27">
        <f t="shared" si="6"/>
        <v>3794.05</v>
      </c>
      <c r="S48" s="28"/>
    </row>
    <row r="49" spans="1:19" ht="16.5" customHeight="1" x14ac:dyDescent="0.3">
      <c r="A49" s="29">
        <v>9</v>
      </c>
      <c r="B49" s="18" t="s">
        <v>294</v>
      </c>
      <c r="C49" s="19"/>
      <c r="D49" s="19"/>
      <c r="E49" s="20">
        <f t="shared" si="1"/>
        <v>0</v>
      </c>
      <c r="F49" s="20">
        <f t="shared" si="2"/>
        <v>0</v>
      </c>
      <c r="G49" s="19"/>
      <c r="H49" s="19"/>
      <c r="I49" s="21"/>
      <c r="J49" s="21"/>
      <c r="K49" s="22"/>
      <c r="L49" s="23"/>
      <c r="M49" s="23"/>
      <c r="N49" s="24">
        <v>13208</v>
      </c>
      <c r="O49" s="25" t="e">
        <f t="shared" si="3"/>
        <v>#DIV/0!</v>
      </c>
      <c r="P49" s="26" t="e">
        <f t="shared" si="4"/>
        <v>#DIV/0!</v>
      </c>
      <c r="Q49" s="27" t="e">
        <f t="shared" si="5"/>
        <v>#DIV/0!</v>
      </c>
      <c r="R49" s="27" t="e">
        <f t="shared" si="6"/>
        <v>#DIV/0!</v>
      </c>
      <c r="S49" s="28"/>
    </row>
    <row r="50" spans="1:19" x14ac:dyDescent="0.3">
      <c r="A50" s="29"/>
      <c r="B50" s="18" t="s">
        <v>295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16999.8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63</v>
      </c>
      <c r="C51" s="19">
        <v>5</v>
      </c>
      <c r="D51" s="19">
        <v>8</v>
      </c>
      <c r="E51" s="20">
        <f t="shared" si="1"/>
        <v>40</v>
      </c>
      <c r="F51" s="20">
        <f t="shared" si="2"/>
        <v>480</v>
      </c>
      <c r="G51" s="19">
        <v>230</v>
      </c>
      <c r="H51" s="19">
        <v>250</v>
      </c>
      <c r="I51" s="21">
        <v>0.52080000000000004</v>
      </c>
      <c r="J51" s="21">
        <v>0.91410000000000002</v>
      </c>
      <c r="K51" s="22">
        <v>20695</v>
      </c>
      <c r="L51" s="23">
        <v>22640</v>
      </c>
      <c r="M51" s="23">
        <v>31054</v>
      </c>
      <c r="N51" s="24">
        <f>SUM(N49:N50)</f>
        <v>30207.8</v>
      </c>
      <c r="O51" s="25">
        <f t="shared" si="3"/>
        <v>755.19499999999994</v>
      </c>
      <c r="P51" s="26">
        <f t="shared" si="4"/>
        <v>103.47499999999999</v>
      </c>
      <c r="Q51" s="27">
        <f t="shared" si="5"/>
        <v>2.586875</v>
      </c>
      <c r="R51" s="27">
        <f t="shared" si="6"/>
        <v>3775.9749999999999</v>
      </c>
      <c r="S51" s="28"/>
    </row>
    <row r="52" spans="1:19" x14ac:dyDescent="0.3">
      <c r="A52" s="29" t="s">
        <v>296</v>
      </c>
      <c r="B52" s="18" t="s">
        <v>295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11808.8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297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18498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63</v>
      </c>
      <c r="C54" s="19">
        <v>5</v>
      </c>
      <c r="D54" s="19">
        <v>10</v>
      </c>
      <c r="E54" s="20">
        <f t="shared" si="1"/>
        <v>50</v>
      </c>
      <c r="F54" s="20">
        <f t="shared" si="2"/>
        <v>600</v>
      </c>
      <c r="G54" s="19">
        <v>170</v>
      </c>
      <c r="H54" s="19">
        <v>430</v>
      </c>
      <c r="I54" s="21">
        <v>0.7167</v>
      </c>
      <c r="J54" s="21">
        <v>0.88100000000000001</v>
      </c>
      <c r="K54" s="22">
        <v>13560</v>
      </c>
      <c r="L54" s="23">
        <v>15392</v>
      </c>
      <c r="M54" s="23">
        <v>0</v>
      </c>
      <c r="N54" s="24">
        <f>SUM(N52:N53)</f>
        <v>30306.799999999999</v>
      </c>
      <c r="O54" s="25">
        <f t="shared" si="3"/>
        <v>606.13599999999997</v>
      </c>
      <c r="P54" s="26">
        <f t="shared" si="4"/>
        <v>54.24</v>
      </c>
      <c r="Q54" s="27">
        <f t="shared" si="5"/>
        <v>1.3560000000000001</v>
      </c>
      <c r="R54" s="27">
        <f t="shared" si="6"/>
        <v>3030.68</v>
      </c>
      <c r="S54" s="28"/>
    </row>
    <row r="55" spans="1:19" x14ac:dyDescent="0.3">
      <c r="A55" s="29">
        <v>10</v>
      </c>
      <c r="B55" s="18" t="s">
        <v>301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9796.6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302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18000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303</v>
      </c>
      <c r="C57" s="19">
        <v>5</v>
      </c>
      <c r="D57" s="19">
        <v>8</v>
      </c>
      <c r="E57" s="20">
        <f t="shared" si="1"/>
        <v>40</v>
      </c>
      <c r="F57" s="20">
        <f t="shared" si="2"/>
        <v>480</v>
      </c>
      <c r="G57" s="19">
        <v>60</v>
      </c>
      <c r="H57" s="19">
        <v>420</v>
      </c>
      <c r="I57" s="21">
        <v>0.875</v>
      </c>
      <c r="J57" s="21">
        <v>0.90510000000000002</v>
      </c>
      <c r="K57" s="22">
        <v>16246</v>
      </c>
      <c r="L57" s="23">
        <v>17948</v>
      </c>
      <c r="M57" s="23">
        <v>47670</v>
      </c>
      <c r="N57" s="24">
        <f>SUM(N55:N56)</f>
        <v>27796.6</v>
      </c>
      <c r="O57" s="25">
        <f t="shared" si="3"/>
        <v>694.91499999999996</v>
      </c>
      <c r="P57" s="26">
        <f t="shared" si="4"/>
        <v>81.23</v>
      </c>
      <c r="Q57" s="27">
        <f t="shared" si="5"/>
        <v>2.0307499999999998</v>
      </c>
      <c r="R57" s="27">
        <f t="shared" si="6"/>
        <v>3474.5749999999998</v>
      </c>
      <c r="S57" s="28"/>
    </row>
    <row r="58" spans="1:19" x14ac:dyDescent="0.3">
      <c r="A58" s="29" t="s">
        <v>306</v>
      </c>
      <c r="B58" s="18" t="s">
        <v>307</v>
      </c>
      <c r="C58" s="19"/>
      <c r="D58" s="19"/>
      <c r="E58" s="20">
        <f t="shared" si="1"/>
        <v>0</v>
      </c>
      <c r="F58" s="20">
        <f t="shared" si="2"/>
        <v>0</v>
      </c>
      <c r="G58" s="19"/>
      <c r="H58" s="19"/>
      <c r="I58" s="21"/>
      <c r="J58" s="21"/>
      <c r="K58" s="22"/>
      <c r="L58" s="23"/>
      <c r="M58" s="23"/>
      <c r="N58" s="24">
        <v>15096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308</v>
      </c>
      <c r="C59" s="19"/>
      <c r="D59" s="19"/>
      <c r="E59" s="20">
        <f t="shared" si="1"/>
        <v>0</v>
      </c>
      <c r="F59" s="20">
        <f t="shared" si="2"/>
        <v>0</v>
      </c>
      <c r="G59" s="19"/>
      <c r="H59" s="19"/>
      <c r="I59" s="21"/>
      <c r="J59" s="21"/>
      <c r="K59" s="22"/>
      <c r="L59" s="23"/>
      <c r="M59" s="23"/>
      <c r="N59" s="24">
        <v>8625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303</v>
      </c>
      <c r="C60" s="19">
        <v>5</v>
      </c>
      <c r="D60" s="19">
        <v>10</v>
      </c>
      <c r="E60" s="20">
        <f t="shared" si="1"/>
        <v>50</v>
      </c>
      <c r="F60" s="20">
        <f t="shared" si="2"/>
        <v>600</v>
      </c>
      <c r="G60" s="19">
        <v>190</v>
      </c>
      <c r="H60" s="19">
        <v>410</v>
      </c>
      <c r="I60" s="21">
        <v>0.68330000000000002</v>
      </c>
      <c r="J60" s="21">
        <v>0.7802</v>
      </c>
      <c r="K60" s="22">
        <v>12543</v>
      </c>
      <c r="L60" s="23">
        <v>16077</v>
      </c>
      <c r="M60" s="23">
        <v>0</v>
      </c>
      <c r="N60" s="24">
        <f>SUM(N58:N59)</f>
        <v>23721</v>
      </c>
      <c r="O60" s="25">
        <f t="shared" si="3"/>
        <v>474.42</v>
      </c>
      <c r="P60" s="26">
        <f t="shared" si="4"/>
        <v>50.171999999999997</v>
      </c>
      <c r="Q60" s="27">
        <f t="shared" si="5"/>
        <v>1.2543</v>
      </c>
      <c r="R60" s="27">
        <f t="shared" si="6"/>
        <v>2372.1</v>
      </c>
      <c r="S60" s="28"/>
    </row>
    <row r="61" spans="1:19" x14ac:dyDescent="0.3">
      <c r="A61" s="29">
        <v>13</v>
      </c>
      <c r="B61" s="18" t="s">
        <v>313</v>
      </c>
      <c r="C61" s="19"/>
      <c r="D61" s="19"/>
      <c r="E61" s="20">
        <f t="shared" si="1"/>
        <v>0</v>
      </c>
      <c r="F61" s="20">
        <f t="shared" si="2"/>
        <v>0</v>
      </c>
      <c r="G61" s="19"/>
      <c r="H61" s="19"/>
      <c r="I61" s="21"/>
      <c r="J61" s="21"/>
      <c r="K61" s="22"/>
      <c r="L61" s="23"/>
      <c r="M61" s="23"/>
      <c r="N61" s="24">
        <v>12184.25</v>
      </c>
      <c r="O61" s="25" t="e">
        <f t="shared" si="3"/>
        <v>#DIV/0!</v>
      </c>
      <c r="P61" s="26" t="e">
        <f t="shared" si="4"/>
        <v>#DIV/0!</v>
      </c>
      <c r="Q61" s="27" t="e">
        <f t="shared" si="5"/>
        <v>#DIV/0!</v>
      </c>
      <c r="R61" s="27" t="e">
        <f t="shared" si="6"/>
        <v>#DIV/0!</v>
      </c>
      <c r="S61" s="28"/>
    </row>
    <row r="62" spans="1:19" x14ac:dyDescent="0.3">
      <c r="A62" s="29"/>
      <c r="B62" s="18" t="s">
        <v>314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16295.64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63</v>
      </c>
      <c r="C63" s="19">
        <v>5</v>
      </c>
      <c r="D63" s="19">
        <v>11</v>
      </c>
      <c r="E63" s="20">
        <f t="shared" si="1"/>
        <v>55</v>
      </c>
      <c r="F63" s="20">
        <f t="shared" si="2"/>
        <v>660</v>
      </c>
      <c r="G63" s="19">
        <v>210</v>
      </c>
      <c r="H63" s="19">
        <v>450</v>
      </c>
      <c r="I63" s="21">
        <v>0.68179999999999996</v>
      </c>
      <c r="J63" s="21">
        <v>0.88849999999999996</v>
      </c>
      <c r="K63" s="22">
        <v>14348</v>
      </c>
      <c r="L63" s="23">
        <v>16149</v>
      </c>
      <c r="M63" s="23">
        <v>16000</v>
      </c>
      <c r="N63" s="24">
        <f>SUM(N61:N62)</f>
        <v>28479.89</v>
      </c>
      <c r="O63" s="25">
        <f t="shared" si="3"/>
        <v>517.8161818181818</v>
      </c>
      <c r="P63" s="26">
        <f t="shared" si="4"/>
        <v>52.174545454545452</v>
      </c>
      <c r="Q63" s="27">
        <f t="shared" si="5"/>
        <v>1.3043636363636362</v>
      </c>
      <c r="R63" s="27">
        <f t="shared" si="6"/>
        <v>2589.0809090909092</v>
      </c>
      <c r="S63" s="28"/>
    </row>
    <row r="64" spans="1:19" x14ac:dyDescent="0.3">
      <c r="A64" s="29" t="s">
        <v>318</v>
      </c>
      <c r="B64" s="18" t="s">
        <v>319</v>
      </c>
      <c r="C64" s="19"/>
      <c r="D64" s="19"/>
      <c r="E64" s="20">
        <f t="shared" si="1"/>
        <v>0</v>
      </c>
      <c r="F64" s="20">
        <f t="shared" si="2"/>
        <v>0</v>
      </c>
      <c r="G64" s="19"/>
      <c r="H64" s="19"/>
      <c r="I64" s="21"/>
      <c r="J64" s="21"/>
      <c r="K64" s="22"/>
      <c r="L64" s="23"/>
      <c r="M64" s="23"/>
      <c r="N64" s="24">
        <v>25177.5</v>
      </c>
      <c r="O64" s="25" t="e">
        <f t="shared" si="3"/>
        <v>#DIV/0!</v>
      </c>
      <c r="P64" s="26" t="e">
        <f t="shared" si="4"/>
        <v>#DIV/0!</v>
      </c>
      <c r="Q64" s="27" t="e">
        <f t="shared" si="5"/>
        <v>#DIV/0!</v>
      </c>
      <c r="R64" s="27" t="e">
        <f t="shared" si="6"/>
        <v>#DIV/0!</v>
      </c>
      <c r="S64" s="28"/>
    </row>
    <row r="65" spans="1:19" x14ac:dyDescent="0.3">
      <c r="A65" s="29"/>
      <c r="B65" s="18" t="s">
        <v>63</v>
      </c>
      <c r="C65" s="19">
        <v>5</v>
      </c>
      <c r="D65" s="19">
        <v>10</v>
      </c>
      <c r="E65" s="20">
        <f t="shared" si="1"/>
        <v>50</v>
      </c>
      <c r="F65" s="20">
        <f t="shared" si="2"/>
        <v>600</v>
      </c>
      <c r="G65" s="19">
        <v>170</v>
      </c>
      <c r="H65" s="19">
        <v>430</v>
      </c>
      <c r="I65" s="21">
        <v>0.7167</v>
      </c>
      <c r="J65" s="21">
        <v>0.92649999999999999</v>
      </c>
      <c r="K65" s="22">
        <v>25431</v>
      </c>
      <c r="L65" s="23">
        <v>27450</v>
      </c>
      <c r="M65" s="23">
        <v>0</v>
      </c>
      <c r="N65" s="24">
        <f>SUM(N64)</f>
        <v>25177.5</v>
      </c>
      <c r="O65" s="25">
        <f t="shared" si="3"/>
        <v>503.55</v>
      </c>
      <c r="P65" s="26">
        <f t="shared" si="4"/>
        <v>101.724</v>
      </c>
      <c r="Q65" s="27">
        <f t="shared" si="5"/>
        <v>2.5430999999999999</v>
      </c>
      <c r="R65" s="27">
        <f t="shared" si="6"/>
        <v>2517.75</v>
      </c>
      <c r="S65" s="28"/>
    </row>
    <row r="66" spans="1:19" x14ac:dyDescent="0.3">
      <c r="A66" s="29">
        <v>14</v>
      </c>
      <c r="B66" s="18" t="s">
        <v>322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29673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63</v>
      </c>
      <c r="C67" s="19">
        <v>5</v>
      </c>
      <c r="D67" s="19">
        <v>11</v>
      </c>
      <c r="E67" s="20">
        <f t="shared" si="1"/>
        <v>55</v>
      </c>
      <c r="F67" s="20">
        <f t="shared" si="2"/>
        <v>660</v>
      </c>
      <c r="G67" s="19">
        <v>170</v>
      </c>
      <c r="H67" s="19">
        <v>490</v>
      </c>
      <c r="I67" s="21">
        <v>0.74239999999999995</v>
      </c>
      <c r="J67" s="21">
        <v>0.92379999999999995</v>
      </c>
      <c r="K67" s="22">
        <v>29972</v>
      </c>
      <c r="L67" s="23">
        <v>32445</v>
      </c>
      <c r="M67" s="23">
        <v>48608</v>
      </c>
      <c r="N67" s="24">
        <f>SUM(N66)</f>
        <v>29673</v>
      </c>
      <c r="O67" s="25">
        <f t="shared" si="3"/>
        <v>539.5090909090909</v>
      </c>
      <c r="P67" s="26">
        <f t="shared" si="4"/>
        <v>108.9890909090909</v>
      </c>
      <c r="Q67" s="27">
        <f t="shared" si="5"/>
        <v>2.7247272727272724</v>
      </c>
      <c r="R67" s="27">
        <f t="shared" si="6"/>
        <v>2697.5454545454545</v>
      </c>
      <c r="S67" s="28"/>
    </row>
    <row r="68" spans="1:19" x14ac:dyDescent="0.3">
      <c r="A68" s="29" t="s">
        <v>325</v>
      </c>
      <c r="B68" s="18" t="s">
        <v>326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12924.8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327</v>
      </c>
      <c r="C69" s="19"/>
      <c r="D69" s="19"/>
      <c r="E69" s="20">
        <f t="shared" si="1"/>
        <v>0</v>
      </c>
      <c r="F69" s="20">
        <f t="shared" si="2"/>
        <v>0</v>
      </c>
      <c r="G69" s="19"/>
      <c r="H69" s="19"/>
      <c r="I69" s="21"/>
      <c r="J69" s="21"/>
      <c r="K69" s="22"/>
      <c r="L69" s="23"/>
      <c r="M69" s="23"/>
      <c r="N69" s="24">
        <v>13125</v>
      </c>
      <c r="O69" s="25" t="e">
        <f t="shared" si="3"/>
        <v>#DIV/0!</v>
      </c>
      <c r="P69" s="26" t="e">
        <f t="shared" si="4"/>
        <v>#DIV/0!</v>
      </c>
      <c r="Q69" s="27" t="e">
        <f t="shared" si="5"/>
        <v>#DIV/0!</v>
      </c>
      <c r="R69" s="27" t="e">
        <f t="shared" si="6"/>
        <v>#DIV/0!</v>
      </c>
      <c r="S69" s="28"/>
    </row>
    <row r="70" spans="1:19" x14ac:dyDescent="0.3">
      <c r="A70" s="29"/>
      <c r="B70" s="18" t="s">
        <v>303</v>
      </c>
      <c r="C70" s="19">
        <v>5</v>
      </c>
      <c r="D70" s="19">
        <v>10</v>
      </c>
      <c r="E70" s="20">
        <f t="shared" si="1"/>
        <v>50</v>
      </c>
      <c r="F70" s="20">
        <f t="shared" si="2"/>
        <v>600</v>
      </c>
      <c r="G70" s="19">
        <v>150</v>
      </c>
      <c r="H70" s="19">
        <v>450</v>
      </c>
      <c r="I70" s="21">
        <v>0.75</v>
      </c>
      <c r="J70" s="21">
        <v>0.9657</v>
      </c>
      <c r="K70" s="22">
        <v>26145</v>
      </c>
      <c r="L70" s="23">
        <v>27073</v>
      </c>
      <c r="M70" s="23">
        <v>0</v>
      </c>
      <c r="N70" s="24">
        <f>SUM(N68:N69)</f>
        <v>26049.8</v>
      </c>
      <c r="O70" s="25">
        <f t="shared" si="3"/>
        <v>520.99599999999998</v>
      </c>
      <c r="P70" s="26">
        <f t="shared" si="4"/>
        <v>104.58</v>
      </c>
      <c r="Q70" s="27">
        <f t="shared" si="5"/>
        <v>2.6145</v>
      </c>
      <c r="R70" s="27">
        <f t="shared" si="6"/>
        <v>2604.98</v>
      </c>
      <c r="S70" s="28"/>
    </row>
    <row r="71" spans="1:19" x14ac:dyDescent="0.3">
      <c r="A71" s="29">
        <v>15</v>
      </c>
      <c r="B71" s="18" t="s">
        <v>327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6125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326</v>
      </c>
      <c r="C72" s="19"/>
      <c r="D72" s="19"/>
      <c r="E72" s="20">
        <f t="shared" ref="E72:E74" si="7">C72*D72</f>
        <v>0</v>
      </c>
      <c r="F72" s="20">
        <f t="shared" ref="F72:F74" si="8">SUM(G72:H72)</f>
        <v>0</v>
      </c>
      <c r="G72" s="19"/>
      <c r="H72" s="19"/>
      <c r="I72" s="21"/>
      <c r="J72" s="21"/>
      <c r="K72" s="22"/>
      <c r="L72" s="23"/>
      <c r="M72" s="23"/>
      <c r="N72" s="24">
        <v>5498.81</v>
      </c>
      <c r="O72" s="25" t="e">
        <f t="shared" ref="O72:O73" si="9">N72/E72</f>
        <v>#DIV/0!</v>
      </c>
      <c r="P72" s="26" t="e">
        <f t="shared" ref="P72:P73" si="10">((K72*200000)/E72)/1000000</f>
        <v>#DIV/0!</v>
      </c>
      <c r="Q72" s="27" t="e">
        <f t="shared" ref="Q72:Q73" si="11">(K72/D72)/1000</f>
        <v>#DIV/0!</v>
      </c>
      <c r="R72" s="27" t="e">
        <f t="shared" ref="R72:R73" si="12">N72/D72</f>
        <v>#DIV/0!</v>
      </c>
      <c r="S72" s="28"/>
    </row>
    <row r="73" spans="1:19" x14ac:dyDescent="0.3">
      <c r="A73" s="29"/>
      <c r="B73" s="18" t="s">
        <v>331</v>
      </c>
      <c r="C73" s="19"/>
      <c r="D73" s="19"/>
      <c r="E73" s="20">
        <f t="shared" si="7"/>
        <v>0</v>
      </c>
      <c r="F73" s="20">
        <f t="shared" si="8"/>
        <v>0</v>
      </c>
      <c r="G73" s="19"/>
      <c r="H73" s="19"/>
      <c r="I73" s="21"/>
      <c r="J73" s="21"/>
      <c r="K73" s="22"/>
      <c r="L73" s="23"/>
      <c r="M73" s="23"/>
      <c r="N73" s="24">
        <v>6103.5</v>
      </c>
      <c r="O73" s="25" t="e">
        <f t="shared" si="9"/>
        <v>#DIV/0!</v>
      </c>
      <c r="P73" s="26" t="e">
        <f t="shared" si="10"/>
        <v>#DIV/0!</v>
      </c>
      <c r="Q73" s="27" t="e">
        <f t="shared" si="11"/>
        <v>#DIV/0!</v>
      </c>
      <c r="R73" s="27" t="e">
        <f t="shared" si="12"/>
        <v>#DIV/0!</v>
      </c>
      <c r="S73" s="28"/>
    </row>
    <row r="74" spans="1:19" x14ac:dyDescent="0.3">
      <c r="A74" s="29"/>
      <c r="B74" s="18" t="s">
        <v>63</v>
      </c>
      <c r="C74" s="19">
        <v>5</v>
      </c>
      <c r="D74" s="19">
        <v>8</v>
      </c>
      <c r="E74" s="20">
        <f t="shared" si="7"/>
        <v>40</v>
      </c>
      <c r="F74" s="20">
        <f t="shared" si="8"/>
        <v>480</v>
      </c>
      <c r="G74" s="19">
        <v>130</v>
      </c>
      <c r="H74" s="19">
        <v>350</v>
      </c>
      <c r="I74" s="21">
        <v>0.72919999999999996</v>
      </c>
      <c r="J74" s="21">
        <v>0.93240000000000001</v>
      </c>
      <c r="K74" s="22">
        <v>27031</v>
      </c>
      <c r="L74" s="23">
        <v>28990</v>
      </c>
      <c r="M74" s="23">
        <v>66916</v>
      </c>
      <c r="N74" s="24">
        <f>SUM(N71:N73)</f>
        <v>17727.310000000001</v>
      </c>
      <c r="O74" s="25">
        <f>N74/E74</f>
        <v>443.18275000000006</v>
      </c>
      <c r="P74" s="26">
        <f>((K74*200000)/E74)/1000000</f>
        <v>135.155</v>
      </c>
      <c r="Q74" s="27">
        <f>(K74/D74)/1000</f>
        <v>3.3788749999999999</v>
      </c>
      <c r="R74" s="27">
        <f>N74/D74</f>
        <v>2215.9137500000002</v>
      </c>
      <c r="S74" s="28"/>
    </row>
    <row r="75" spans="1:19" x14ac:dyDescent="0.3">
      <c r="A75" s="29" t="s">
        <v>334</v>
      </c>
      <c r="B75" s="18" t="s">
        <v>335</v>
      </c>
      <c r="C75" s="19"/>
      <c r="D75" s="19"/>
      <c r="E75" s="20">
        <f t="shared" ref="E75:E135" si="13">C75*D75</f>
        <v>0</v>
      </c>
      <c r="F75" s="20">
        <f t="shared" ref="F75:F135" si="14">SUM(G75:H75)</f>
        <v>0</v>
      </c>
      <c r="G75" s="19"/>
      <c r="H75" s="19"/>
      <c r="I75" s="21"/>
      <c r="J75" s="21"/>
      <c r="K75" s="22"/>
      <c r="L75" s="23"/>
      <c r="M75" s="23"/>
      <c r="N75" s="24">
        <v>1787.5</v>
      </c>
      <c r="O75" s="25" t="e">
        <f t="shared" ref="O75:O88" si="15">N75/E75</f>
        <v>#DIV/0!</v>
      </c>
      <c r="P75" s="26" t="e">
        <f t="shared" ref="P75:P88" si="16">((K75*200000)/E75)/1000000</f>
        <v>#DIV/0!</v>
      </c>
      <c r="Q75" s="27" t="e">
        <f t="shared" ref="Q75:Q88" si="17">(K75/D75)/1000</f>
        <v>#DIV/0!</v>
      </c>
      <c r="R75" s="27" t="e">
        <f t="shared" ref="R75:R88" si="18">N75/D75</f>
        <v>#DIV/0!</v>
      </c>
      <c r="S75" s="28"/>
    </row>
    <row r="76" spans="1:19" x14ac:dyDescent="0.3">
      <c r="A76" s="29"/>
      <c r="B76" s="18" t="s">
        <v>336</v>
      </c>
      <c r="C76" s="19"/>
      <c r="D76" s="19"/>
      <c r="E76" s="20">
        <f t="shared" si="13"/>
        <v>0</v>
      </c>
      <c r="F76" s="20">
        <f t="shared" si="14"/>
        <v>0</v>
      </c>
      <c r="G76" s="19"/>
      <c r="H76" s="19"/>
      <c r="I76" s="21"/>
      <c r="J76" s="21"/>
      <c r="K76" s="22"/>
      <c r="L76" s="23"/>
      <c r="M76" s="23"/>
      <c r="N76" s="24">
        <v>29178.799999999999</v>
      </c>
      <c r="O76" s="25" t="e">
        <f t="shared" si="15"/>
        <v>#DIV/0!</v>
      </c>
      <c r="P76" s="26" t="e">
        <f t="shared" si="16"/>
        <v>#DIV/0!</v>
      </c>
      <c r="Q76" s="27" t="e">
        <f t="shared" si="17"/>
        <v>#DIV/0!</v>
      </c>
      <c r="R76" s="27" t="e">
        <f t="shared" si="18"/>
        <v>#DIV/0!</v>
      </c>
      <c r="S76" s="28"/>
    </row>
    <row r="77" spans="1:19" x14ac:dyDescent="0.3">
      <c r="A77" s="29"/>
      <c r="B77" s="18" t="s">
        <v>63</v>
      </c>
      <c r="C77" s="19">
        <v>5</v>
      </c>
      <c r="D77" s="19">
        <v>10</v>
      </c>
      <c r="E77" s="20">
        <f t="shared" si="13"/>
        <v>50</v>
      </c>
      <c r="F77" s="20">
        <f t="shared" si="14"/>
        <v>600</v>
      </c>
      <c r="G77" s="19">
        <v>170</v>
      </c>
      <c r="H77" s="19">
        <v>430</v>
      </c>
      <c r="I77" s="21">
        <v>0.7167</v>
      </c>
      <c r="J77" s="21">
        <v>0.93579999999999997</v>
      </c>
      <c r="K77" s="22">
        <v>18891</v>
      </c>
      <c r="L77" s="23">
        <v>20187</v>
      </c>
      <c r="M77" s="23">
        <v>0</v>
      </c>
      <c r="N77" s="24">
        <f>SUM(N75:N76)</f>
        <v>30966.3</v>
      </c>
      <c r="O77" s="25">
        <f t="shared" si="15"/>
        <v>619.32600000000002</v>
      </c>
      <c r="P77" s="26">
        <f t="shared" si="16"/>
        <v>75.563999999999993</v>
      </c>
      <c r="Q77" s="27">
        <f t="shared" si="17"/>
        <v>1.8891</v>
      </c>
      <c r="R77" s="27">
        <f t="shared" si="18"/>
        <v>3096.63</v>
      </c>
      <c r="S77" s="28"/>
    </row>
    <row r="78" spans="1:19" x14ac:dyDescent="0.3">
      <c r="A78" s="29">
        <v>16</v>
      </c>
      <c r="B78" s="18" t="s">
        <v>342</v>
      </c>
      <c r="C78" s="19"/>
      <c r="D78" s="19"/>
      <c r="E78" s="20">
        <f t="shared" si="13"/>
        <v>0</v>
      </c>
      <c r="F78" s="20">
        <f t="shared" si="14"/>
        <v>0</v>
      </c>
      <c r="G78" s="19"/>
      <c r="H78" s="19"/>
      <c r="I78" s="21"/>
      <c r="J78" s="21"/>
      <c r="K78" s="22"/>
      <c r="L78" s="23"/>
      <c r="M78" s="23"/>
      <c r="N78" s="24">
        <v>47064.5</v>
      </c>
      <c r="O78" s="25" t="e">
        <f t="shared" si="15"/>
        <v>#DIV/0!</v>
      </c>
      <c r="P78" s="26" t="e">
        <f t="shared" si="16"/>
        <v>#DIV/0!</v>
      </c>
      <c r="Q78" s="27" t="e">
        <f t="shared" si="17"/>
        <v>#DIV/0!</v>
      </c>
      <c r="R78" s="27" t="e">
        <f t="shared" si="18"/>
        <v>#DIV/0!</v>
      </c>
      <c r="S78" s="28"/>
    </row>
    <row r="79" spans="1:19" x14ac:dyDescent="0.3">
      <c r="A79" s="29"/>
      <c r="B79" s="18" t="s">
        <v>343</v>
      </c>
      <c r="C79" s="19">
        <v>5</v>
      </c>
      <c r="D79" s="19">
        <v>11</v>
      </c>
      <c r="E79" s="20">
        <f t="shared" si="13"/>
        <v>55</v>
      </c>
      <c r="F79" s="20">
        <f t="shared" si="14"/>
        <v>660</v>
      </c>
      <c r="G79" s="19">
        <v>60</v>
      </c>
      <c r="H79" s="19">
        <v>600</v>
      </c>
      <c r="I79" s="21">
        <v>0.90910000000000002</v>
      </c>
      <c r="J79" s="21">
        <v>0.95669999999999999</v>
      </c>
      <c r="K79" s="22">
        <v>23212</v>
      </c>
      <c r="L79" s="23">
        <v>24263</v>
      </c>
      <c r="M79" s="23">
        <v>37775</v>
      </c>
      <c r="N79" s="24">
        <f>SUM(N78)</f>
        <v>47064.5</v>
      </c>
      <c r="O79" s="25">
        <f t="shared" si="15"/>
        <v>855.71818181818185</v>
      </c>
      <c r="P79" s="26">
        <f t="shared" si="16"/>
        <v>84.407272727272741</v>
      </c>
      <c r="Q79" s="27">
        <f t="shared" si="17"/>
        <v>2.1101818181818182</v>
      </c>
      <c r="R79" s="27">
        <f t="shared" si="18"/>
        <v>4278.590909090909</v>
      </c>
      <c r="S79" s="28"/>
    </row>
    <row r="80" spans="1:19" x14ac:dyDescent="0.3">
      <c r="A80" s="29" t="s">
        <v>344</v>
      </c>
      <c r="B80" s="18" t="s">
        <v>345</v>
      </c>
      <c r="C80" s="19"/>
      <c r="D80" s="19"/>
      <c r="E80" s="20">
        <f t="shared" si="13"/>
        <v>0</v>
      </c>
      <c r="F80" s="20">
        <f t="shared" si="14"/>
        <v>0</v>
      </c>
      <c r="G80" s="19"/>
      <c r="H80" s="19"/>
      <c r="I80" s="21"/>
      <c r="J80" s="21"/>
      <c r="K80" s="22"/>
      <c r="L80" s="23"/>
      <c r="M80" s="23"/>
      <c r="N80" s="24">
        <v>29779.75</v>
      </c>
      <c r="O80" s="25" t="e">
        <f t="shared" si="15"/>
        <v>#DIV/0!</v>
      </c>
      <c r="P80" s="26" t="e">
        <f t="shared" si="16"/>
        <v>#DIV/0!</v>
      </c>
      <c r="Q80" s="27" t="e">
        <f t="shared" si="17"/>
        <v>#DIV/0!</v>
      </c>
      <c r="R80" s="27" t="e">
        <f t="shared" si="18"/>
        <v>#DIV/0!</v>
      </c>
      <c r="S80" s="28"/>
    </row>
    <row r="81" spans="1:19" x14ac:dyDescent="0.3">
      <c r="A81" s="29"/>
      <c r="B81" s="18" t="s">
        <v>61</v>
      </c>
      <c r="C81" s="19">
        <v>5</v>
      </c>
      <c r="D81" s="19">
        <v>10</v>
      </c>
      <c r="E81" s="20">
        <f t="shared" si="13"/>
        <v>50</v>
      </c>
      <c r="F81" s="20">
        <f t="shared" si="14"/>
        <v>600</v>
      </c>
      <c r="G81" s="19">
        <v>210</v>
      </c>
      <c r="H81" s="19">
        <v>390</v>
      </c>
      <c r="I81" s="21">
        <v>0.65</v>
      </c>
      <c r="J81" s="21">
        <v>0.95579999999999998</v>
      </c>
      <c r="K81" s="22">
        <v>14687</v>
      </c>
      <c r="L81" s="23">
        <v>15367</v>
      </c>
      <c r="M81" s="23">
        <v>0</v>
      </c>
      <c r="N81" s="24">
        <f>SUM(N80)</f>
        <v>29779.75</v>
      </c>
      <c r="O81" s="25">
        <f t="shared" si="15"/>
        <v>595.59500000000003</v>
      </c>
      <c r="P81" s="26">
        <f t="shared" si="16"/>
        <v>58.747999999999998</v>
      </c>
      <c r="Q81" s="27">
        <f t="shared" si="17"/>
        <v>1.4687000000000001</v>
      </c>
      <c r="R81" s="27">
        <f t="shared" si="18"/>
        <v>2977.9749999999999</v>
      </c>
      <c r="S81" s="28"/>
    </row>
    <row r="82" spans="1:19" x14ac:dyDescent="0.3">
      <c r="A82" s="29">
        <v>17</v>
      </c>
      <c r="B82" s="18" t="s">
        <v>350</v>
      </c>
      <c r="C82" s="19"/>
      <c r="D82" s="19"/>
      <c r="E82" s="20">
        <f t="shared" si="13"/>
        <v>0</v>
      </c>
      <c r="F82" s="20">
        <f t="shared" si="14"/>
        <v>0</v>
      </c>
      <c r="G82" s="19"/>
      <c r="H82" s="19"/>
      <c r="I82" s="21"/>
      <c r="J82" s="21"/>
      <c r="K82" s="22"/>
      <c r="L82" s="23"/>
      <c r="M82" s="23"/>
      <c r="N82" s="24">
        <v>12407.87</v>
      </c>
      <c r="O82" s="25" t="e">
        <f t="shared" si="15"/>
        <v>#DIV/0!</v>
      </c>
      <c r="P82" s="26" t="e">
        <f t="shared" si="16"/>
        <v>#DIV/0!</v>
      </c>
      <c r="Q82" s="27" t="e">
        <f t="shared" si="17"/>
        <v>#DIV/0!</v>
      </c>
      <c r="R82" s="27" t="e">
        <f t="shared" si="18"/>
        <v>#DIV/0!</v>
      </c>
      <c r="S82" s="28"/>
    </row>
    <row r="83" spans="1:19" x14ac:dyDescent="0.3">
      <c r="A83" s="29"/>
      <c r="B83" s="18" t="s">
        <v>351</v>
      </c>
      <c r="C83" s="19">
        <v>5</v>
      </c>
      <c r="D83" s="19">
        <v>8</v>
      </c>
      <c r="E83" s="20">
        <f t="shared" si="13"/>
        <v>40</v>
      </c>
      <c r="F83" s="20">
        <f t="shared" si="14"/>
        <v>480</v>
      </c>
      <c r="G83" s="19">
        <v>270</v>
      </c>
      <c r="H83" s="19">
        <v>210</v>
      </c>
      <c r="I83" s="21">
        <v>0.4375</v>
      </c>
      <c r="J83" s="21">
        <v>0.90180000000000005</v>
      </c>
      <c r="K83" s="22">
        <v>10969</v>
      </c>
      <c r="L83" s="23">
        <v>12164</v>
      </c>
      <c r="M83" s="23">
        <v>36259</v>
      </c>
      <c r="N83" s="24">
        <f>SUM(N82)</f>
        <v>12407.87</v>
      </c>
      <c r="O83" s="25">
        <f t="shared" si="15"/>
        <v>310.19675000000001</v>
      </c>
      <c r="P83" s="26">
        <f t="shared" si="16"/>
        <v>54.844999999999999</v>
      </c>
      <c r="Q83" s="27">
        <f t="shared" si="17"/>
        <v>1.3711249999999999</v>
      </c>
      <c r="R83" s="27">
        <f t="shared" si="18"/>
        <v>1550.9837500000001</v>
      </c>
      <c r="S83" s="28"/>
    </row>
    <row r="84" spans="1:19" x14ac:dyDescent="0.3">
      <c r="A84" s="29" t="s">
        <v>353</v>
      </c>
      <c r="B84" s="18" t="s">
        <v>354</v>
      </c>
      <c r="C84" s="19"/>
      <c r="D84" s="19"/>
      <c r="E84" s="20">
        <f t="shared" si="13"/>
        <v>0</v>
      </c>
      <c r="F84" s="20">
        <f t="shared" si="14"/>
        <v>0</v>
      </c>
      <c r="G84" s="19"/>
      <c r="H84" s="19"/>
      <c r="I84" s="21"/>
      <c r="J84" s="21"/>
      <c r="K84" s="22"/>
      <c r="L84" s="23"/>
      <c r="M84" s="23"/>
      <c r="N84" s="24">
        <v>27758.83</v>
      </c>
      <c r="O84" s="25" t="e">
        <f t="shared" si="15"/>
        <v>#DIV/0!</v>
      </c>
      <c r="P84" s="26" t="e">
        <f t="shared" si="16"/>
        <v>#DIV/0!</v>
      </c>
      <c r="Q84" s="27" t="e">
        <f t="shared" si="17"/>
        <v>#DIV/0!</v>
      </c>
      <c r="R84" s="27" t="e">
        <f t="shared" si="18"/>
        <v>#DIV/0!</v>
      </c>
      <c r="S84" s="28"/>
    </row>
    <row r="85" spans="1:19" x14ac:dyDescent="0.3">
      <c r="A85" s="29"/>
      <c r="B85" s="18" t="s">
        <v>61</v>
      </c>
      <c r="C85" s="19">
        <v>5</v>
      </c>
      <c r="D85" s="19">
        <v>10</v>
      </c>
      <c r="E85" s="20">
        <f t="shared" si="13"/>
        <v>50</v>
      </c>
      <c r="F85" s="20">
        <f t="shared" si="14"/>
        <v>600</v>
      </c>
      <c r="G85" s="19">
        <v>140</v>
      </c>
      <c r="H85" s="19">
        <v>460</v>
      </c>
      <c r="I85" s="21">
        <v>0.76670000000000005</v>
      </c>
      <c r="J85" s="21">
        <v>0.92900000000000005</v>
      </c>
      <c r="K85" s="22">
        <v>24540</v>
      </c>
      <c r="L85" s="23">
        <v>26416</v>
      </c>
      <c r="M85" s="23">
        <v>0</v>
      </c>
      <c r="N85" s="24">
        <f>SUM(N84)</f>
        <v>27758.83</v>
      </c>
      <c r="O85" s="25">
        <f t="shared" si="15"/>
        <v>555.17660000000001</v>
      </c>
      <c r="P85" s="26">
        <f t="shared" si="16"/>
        <v>98.16</v>
      </c>
      <c r="Q85" s="27">
        <f t="shared" si="17"/>
        <v>2.4540000000000002</v>
      </c>
      <c r="R85" s="27">
        <f t="shared" si="18"/>
        <v>2775.8830000000003</v>
      </c>
      <c r="S85" s="28"/>
    </row>
    <row r="86" spans="1:19" x14ac:dyDescent="0.3">
      <c r="A86" s="29">
        <v>20</v>
      </c>
      <c r="B86" s="18" t="s">
        <v>350</v>
      </c>
      <c r="C86" s="19"/>
      <c r="D86" s="19"/>
      <c r="E86" s="20">
        <f t="shared" si="13"/>
        <v>0</v>
      </c>
      <c r="F86" s="20">
        <f t="shared" si="14"/>
        <v>0</v>
      </c>
      <c r="G86" s="19"/>
      <c r="H86" s="19"/>
      <c r="I86" s="21"/>
      <c r="J86" s="21"/>
      <c r="K86" s="22"/>
      <c r="L86" s="23"/>
      <c r="M86" s="23"/>
      <c r="N86" s="24">
        <v>6361.27</v>
      </c>
      <c r="O86" s="25" t="e">
        <f t="shared" si="15"/>
        <v>#DIV/0!</v>
      </c>
      <c r="P86" s="26" t="e">
        <f t="shared" si="16"/>
        <v>#DIV/0!</v>
      </c>
      <c r="Q86" s="27" t="e">
        <f t="shared" si="17"/>
        <v>#DIV/0!</v>
      </c>
      <c r="R86" s="27" t="e">
        <f t="shared" si="18"/>
        <v>#DIV/0!</v>
      </c>
      <c r="S86" s="28"/>
    </row>
    <row r="87" spans="1:19" x14ac:dyDescent="0.3">
      <c r="A87" s="29"/>
      <c r="B87" s="18" t="s">
        <v>356</v>
      </c>
      <c r="C87" s="19"/>
      <c r="D87" s="19"/>
      <c r="E87" s="20">
        <f t="shared" si="13"/>
        <v>0</v>
      </c>
      <c r="F87" s="20">
        <f t="shared" si="14"/>
        <v>0</v>
      </c>
      <c r="G87" s="19"/>
      <c r="H87" s="19"/>
      <c r="I87" s="21"/>
      <c r="J87" s="21"/>
      <c r="K87" s="22"/>
      <c r="L87" s="23"/>
      <c r="M87" s="23"/>
      <c r="N87" s="24">
        <v>17668.080000000002</v>
      </c>
      <c r="O87" s="25" t="e">
        <f t="shared" si="15"/>
        <v>#DIV/0!</v>
      </c>
      <c r="P87" s="26" t="e">
        <f t="shared" si="16"/>
        <v>#DIV/0!</v>
      </c>
      <c r="Q87" s="27" t="e">
        <f t="shared" si="17"/>
        <v>#DIV/0!</v>
      </c>
      <c r="R87" s="27" t="e">
        <f t="shared" si="18"/>
        <v>#DIV/0!</v>
      </c>
      <c r="S87" s="28"/>
    </row>
    <row r="88" spans="1:19" x14ac:dyDescent="0.3">
      <c r="A88" s="29"/>
      <c r="B88" s="18" t="s">
        <v>357</v>
      </c>
      <c r="C88" s="19"/>
      <c r="D88" s="19"/>
      <c r="E88" s="20">
        <f t="shared" si="13"/>
        <v>0</v>
      </c>
      <c r="F88" s="20">
        <f t="shared" si="14"/>
        <v>0</v>
      </c>
      <c r="G88" s="19"/>
      <c r="H88" s="19"/>
      <c r="I88" s="21"/>
      <c r="J88" s="21"/>
      <c r="K88" s="22"/>
      <c r="L88" s="23"/>
      <c r="M88" s="23"/>
      <c r="N88" s="24">
        <v>5121.8999999999996</v>
      </c>
      <c r="O88" s="25" t="e">
        <f t="shared" si="15"/>
        <v>#DIV/0!</v>
      </c>
      <c r="P88" s="26" t="e">
        <f t="shared" si="16"/>
        <v>#DIV/0!</v>
      </c>
      <c r="Q88" s="27" t="e">
        <f t="shared" si="17"/>
        <v>#DIV/0!</v>
      </c>
      <c r="R88" s="27" t="e">
        <f t="shared" si="18"/>
        <v>#DIV/0!</v>
      </c>
      <c r="S88" s="28"/>
    </row>
    <row r="89" spans="1:19" x14ac:dyDescent="0.3">
      <c r="A89" s="29"/>
      <c r="B89" s="18" t="s">
        <v>61</v>
      </c>
      <c r="C89" s="19">
        <v>5</v>
      </c>
      <c r="D89" s="19">
        <v>11</v>
      </c>
      <c r="E89" s="20">
        <f t="shared" si="13"/>
        <v>55</v>
      </c>
      <c r="F89" s="20">
        <f t="shared" si="14"/>
        <v>660</v>
      </c>
      <c r="G89" s="19">
        <v>200</v>
      </c>
      <c r="H89" s="19">
        <v>460</v>
      </c>
      <c r="I89" s="21">
        <v>0.69699999999999995</v>
      </c>
      <c r="J89" s="21">
        <v>0.92859999999999998</v>
      </c>
      <c r="K89" s="22">
        <v>20707</v>
      </c>
      <c r="L89" s="23">
        <v>22299</v>
      </c>
      <c r="M89" s="23">
        <v>18514</v>
      </c>
      <c r="N89" s="24">
        <f>SUM(N86:N88)</f>
        <v>29151.25</v>
      </c>
      <c r="O89" s="25">
        <f>N89/E89</f>
        <v>530.02272727272725</v>
      </c>
      <c r="P89" s="26">
        <f>((K89*200000)/E89)/1000000</f>
        <v>75.298181818181817</v>
      </c>
      <c r="Q89" s="27">
        <f>(K89/D89)/1000</f>
        <v>1.8824545454545456</v>
      </c>
      <c r="R89" s="27">
        <f>N89/D89</f>
        <v>2650.1136363636365</v>
      </c>
      <c r="S89" s="28"/>
    </row>
    <row r="90" spans="1:19" x14ac:dyDescent="0.3">
      <c r="A90" s="29" t="s">
        <v>360</v>
      </c>
      <c r="B90" s="18" t="s">
        <v>361</v>
      </c>
      <c r="C90" s="19"/>
      <c r="D90" s="19"/>
      <c r="E90" s="20">
        <f t="shared" si="13"/>
        <v>0</v>
      </c>
      <c r="F90" s="20">
        <f t="shared" si="14"/>
        <v>0</v>
      </c>
      <c r="G90" s="19"/>
      <c r="H90" s="19"/>
      <c r="I90" s="21"/>
      <c r="J90" s="21"/>
      <c r="K90" s="22"/>
      <c r="L90" s="23"/>
      <c r="M90" s="23"/>
      <c r="N90" s="24">
        <v>15057</v>
      </c>
      <c r="O90" s="25" t="e">
        <f t="shared" ref="O90:O137" si="19">N90/E90</f>
        <v>#DIV/0!</v>
      </c>
      <c r="P90" s="26" t="e">
        <f t="shared" ref="P90:P137" si="20">((K90*200000)/E90)/1000000</f>
        <v>#DIV/0!</v>
      </c>
      <c r="Q90" s="27" t="e">
        <f t="shared" ref="Q90:Q137" si="21">(K90/D90)/1000</f>
        <v>#DIV/0!</v>
      </c>
      <c r="R90" s="27" t="e">
        <f t="shared" ref="R90:R137" si="22">N90/D90</f>
        <v>#DIV/0!</v>
      </c>
      <c r="S90" s="28"/>
    </row>
    <row r="91" spans="1:19" x14ac:dyDescent="0.3">
      <c r="A91" s="29"/>
      <c r="B91" s="18" t="s">
        <v>362</v>
      </c>
      <c r="C91" s="19"/>
      <c r="D91" s="19"/>
      <c r="E91" s="20">
        <f t="shared" si="13"/>
        <v>0</v>
      </c>
      <c r="F91" s="20">
        <f t="shared" si="14"/>
        <v>0</v>
      </c>
      <c r="G91" s="19"/>
      <c r="H91" s="19"/>
      <c r="I91" s="21"/>
      <c r="J91" s="21"/>
      <c r="K91" s="22"/>
      <c r="L91" s="23"/>
      <c r="M91" s="23"/>
      <c r="N91" s="24">
        <v>6400.8</v>
      </c>
      <c r="O91" s="25" t="e">
        <f t="shared" si="19"/>
        <v>#DIV/0!</v>
      </c>
      <c r="P91" s="26" t="e">
        <f t="shared" si="20"/>
        <v>#DIV/0!</v>
      </c>
      <c r="Q91" s="27" t="e">
        <f t="shared" si="21"/>
        <v>#DIV/0!</v>
      </c>
      <c r="R91" s="27" t="e">
        <f t="shared" si="22"/>
        <v>#DIV/0!</v>
      </c>
      <c r="S91" s="28"/>
    </row>
    <row r="92" spans="1:19" x14ac:dyDescent="0.3">
      <c r="A92" s="29"/>
      <c r="B92" s="18" t="s">
        <v>61</v>
      </c>
      <c r="C92" s="19">
        <v>5</v>
      </c>
      <c r="D92" s="19">
        <v>10</v>
      </c>
      <c r="E92" s="20">
        <f t="shared" si="13"/>
        <v>50</v>
      </c>
      <c r="F92" s="20">
        <f t="shared" si="14"/>
        <v>600</v>
      </c>
      <c r="G92" s="19">
        <v>190</v>
      </c>
      <c r="H92" s="19">
        <v>410</v>
      </c>
      <c r="I92" s="21">
        <v>0.68330000000000002</v>
      </c>
      <c r="J92" s="21">
        <v>0.90790000000000004</v>
      </c>
      <c r="K92" s="22">
        <v>25468</v>
      </c>
      <c r="L92" s="23">
        <v>28051</v>
      </c>
      <c r="M92" s="23">
        <v>0</v>
      </c>
      <c r="N92" s="24">
        <f>SUM(N90:N91)</f>
        <v>21457.8</v>
      </c>
      <c r="O92" s="25">
        <f t="shared" si="19"/>
        <v>429.15600000000001</v>
      </c>
      <c r="P92" s="26">
        <f t="shared" si="20"/>
        <v>101.872</v>
      </c>
      <c r="Q92" s="27">
        <f t="shared" si="21"/>
        <v>2.5468000000000002</v>
      </c>
      <c r="R92" s="27">
        <f t="shared" si="22"/>
        <v>2145.7799999999997</v>
      </c>
      <c r="S92" s="28"/>
    </row>
    <row r="93" spans="1:19" x14ac:dyDescent="0.3">
      <c r="A93" s="29">
        <v>21</v>
      </c>
      <c r="B93" s="18" t="s">
        <v>364</v>
      </c>
      <c r="C93" s="19"/>
      <c r="D93" s="19"/>
      <c r="E93" s="20">
        <f t="shared" si="13"/>
        <v>0</v>
      </c>
      <c r="F93" s="20">
        <f t="shared" si="14"/>
        <v>0</v>
      </c>
      <c r="G93" s="19"/>
      <c r="H93" s="19"/>
      <c r="I93" s="21"/>
      <c r="J93" s="21"/>
      <c r="K93" s="22"/>
      <c r="L93" s="23"/>
      <c r="M93" s="23"/>
      <c r="N93" s="24">
        <v>12427.2</v>
      </c>
      <c r="O93" s="25" t="e">
        <f t="shared" si="19"/>
        <v>#DIV/0!</v>
      </c>
      <c r="P93" s="26" t="e">
        <f t="shared" si="20"/>
        <v>#DIV/0!</v>
      </c>
      <c r="Q93" s="27" t="e">
        <f t="shared" si="21"/>
        <v>#DIV/0!</v>
      </c>
      <c r="R93" s="27" t="e">
        <f t="shared" si="22"/>
        <v>#DIV/0!</v>
      </c>
      <c r="S93" s="28"/>
    </row>
    <row r="94" spans="1:19" x14ac:dyDescent="0.3">
      <c r="A94" s="29"/>
      <c r="B94" s="18" t="s">
        <v>61</v>
      </c>
      <c r="C94" s="19">
        <v>5</v>
      </c>
      <c r="D94" s="19">
        <v>8</v>
      </c>
      <c r="E94" s="20">
        <f t="shared" si="13"/>
        <v>40</v>
      </c>
      <c r="F94" s="20">
        <f t="shared" si="14"/>
        <v>480</v>
      </c>
      <c r="G94" s="19">
        <v>180</v>
      </c>
      <c r="H94" s="19">
        <v>300</v>
      </c>
      <c r="I94" s="21">
        <v>0.625</v>
      </c>
      <c r="J94" s="21">
        <v>0.93979999999999997</v>
      </c>
      <c r="K94" s="22">
        <v>24035</v>
      </c>
      <c r="L94" s="23">
        <v>25575</v>
      </c>
      <c r="M94" s="23">
        <v>13572</v>
      </c>
      <c r="N94" s="24">
        <f>SUM(N93)</f>
        <v>12427.2</v>
      </c>
      <c r="O94" s="25">
        <f t="shared" si="19"/>
        <v>310.68</v>
      </c>
      <c r="P94" s="26">
        <f t="shared" si="20"/>
        <v>120.175</v>
      </c>
      <c r="Q94" s="27">
        <f t="shared" si="21"/>
        <v>3.004375</v>
      </c>
      <c r="R94" s="27">
        <f t="shared" si="22"/>
        <v>1553.4</v>
      </c>
      <c r="S94" s="28"/>
    </row>
    <row r="95" spans="1:19" x14ac:dyDescent="0.3">
      <c r="A95" s="29" t="s">
        <v>365</v>
      </c>
      <c r="B95" s="18" t="s">
        <v>366</v>
      </c>
      <c r="C95" s="19"/>
      <c r="D95" s="19"/>
      <c r="E95" s="20">
        <f t="shared" si="13"/>
        <v>0</v>
      </c>
      <c r="F95" s="20">
        <f t="shared" si="14"/>
        <v>0</v>
      </c>
      <c r="G95" s="19"/>
      <c r="H95" s="19"/>
      <c r="I95" s="21"/>
      <c r="J95" s="21"/>
      <c r="K95" s="22"/>
      <c r="L95" s="23"/>
      <c r="M95" s="23"/>
      <c r="N95" s="24">
        <v>7917.75</v>
      </c>
      <c r="O95" s="25" t="e">
        <f t="shared" si="19"/>
        <v>#DIV/0!</v>
      </c>
      <c r="P95" s="26" t="e">
        <f t="shared" si="20"/>
        <v>#DIV/0!</v>
      </c>
      <c r="Q95" s="27" t="e">
        <f t="shared" si="21"/>
        <v>#DIV/0!</v>
      </c>
      <c r="R95" s="27" t="e">
        <f t="shared" si="22"/>
        <v>#DIV/0!</v>
      </c>
      <c r="S95" s="28"/>
    </row>
    <row r="96" spans="1:19" x14ac:dyDescent="0.3">
      <c r="A96" s="29"/>
      <c r="B96" s="18" t="s">
        <v>367</v>
      </c>
      <c r="C96" s="19"/>
      <c r="D96" s="19"/>
      <c r="E96" s="20">
        <f t="shared" si="13"/>
        <v>0</v>
      </c>
      <c r="F96" s="20">
        <f t="shared" si="14"/>
        <v>0</v>
      </c>
      <c r="G96" s="19"/>
      <c r="H96" s="19"/>
      <c r="I96" s="21"/>
      <c r="J96" s="21"/>
      <c r="K96" s="22"/>
      <c r="L96" s="23"/>
      <c r="M96" s="23"/>
      <c r="N96" s="24">
        <v>1101.0999999999999</v>
      </c>
      <c r="O96" s="25" t="e">
        <f t="shared" si="19"/>
        <v>#DIV/0!</v>
      </c>
      <c r="P96" s="26" t="e">
        <f t="shared" si="20"/>
        <v>#DIV/0!</v>
      </c>
      <c r="Q96" s="27" t="e">
        <f t="shared" si="21"/>
        <v>#DIV/0!</v>
      </c>
      <c r="R96" s="27" t="e">
        <f t="shared" si="22"/>
        <v>#DIV/0!</v>
      </c>
      <c r="S96" s="28"/>
    </row>
    <row r="97" spans="1:19" x14ac:dyDescent="0.3">
      <c r="A97" s="29"/>
      <c r="B97" s="18" t="s">
        <v>61</v>
      </c>
      <c r="C97" s="19">
        <v>5</v>
      </c>
      <c r="D97" s="19">
        <v>10</v>
      </c>
      <c r="E97" s="20">
        <f t="shared" si="13"/>
        <v>50</v>
      </c>
      <c r="F97" s="20">
        <f t="shared" si="14"/>
        <v>600</v>
      </c>
      <c r="G97" s="19">
        <v>400</v>
      </c>
      <c r="H97" s="19">
        <v>200</v>
      </c>
      <c r="I97" s="21">
        <v>0.33329999999999999</v>
      </c>
      <c r="J97" s="21">
        <v>0.82679999999999998</v>
      </c>
      <c r="K97" s="22">
        <v>11910</v>
      </c>
      <c r="L97" s="23">
        <v>14404</v>
      </c>
      <c r="M97" s="23">
        <v>0</v>
      </c>
      <c r="N97" s="24">
        <f>SUM(N95:N96)</f>
        <v>9018.85</v>
      </c>
      <c r="O97" s="25">
        <f t="shared" si="19"/>
        <v>180.37700000000001</v>
      </c>
      <c r="P97" s="26">
        <f t="shared" si="20"/>
        <v>47.64</v>
      </c>
      <c r="Q97" s="27">
        <f t="shared" si="21"/>
        <v>1.1910000000000001</v>
      </c>
      <c r="R97" s="27">
        <f t="shared" si="22"/>
        <v>901.88499999999999</v>
      </c>
      <c r="S97" s="28"/>
    </row>
    <row r="98" spans="1:19" x14ac:dyDescent="0.3">
      <c r="A98" s="29">
        <v>22</v>
      </c>
      <c r="B98" s="18" t="s">
        <v>368</v>
      </c>
      <c r="C98" s="19"/>
      <c r="D98" s="19"/>
      <c r="E98" s="20">
        <f t="shared" si="13"/>
        <v>0</v>
      </c>
      <c r="F98" s="20">
        <f t="shared" si="14"/>
        <v>0</v>
      </c>
      <c r="G98" s="19"/>
      <c r="H98" s="19"/>
      <c r="I98" s="21"/>
      <c r="J98" s="21"/>
      <c r="K98" s="22"/>
      <c r="L98" s="23"/>
      <c r="M98" s="23"/>
      <c r="N98" s="24">
        <v>7374.95</v>
      </c>
      <c r="O98" s="25" t="e">
        <f t="shared" si="19"/>
        <v>#DIV/0!</v>
      </c>
      <c r="P98" s="26" t="e">
        <f t="shared" si="20"/>
        <v>#DIV/0!</v>
      </c>
      <c r="Q98" s="27" t="e">
        <f t="shared" si="21"/>
        <v>#DIV/0!</v>
      </c>
      <c r="R98" s="27" t="e">
        <f t="shared" si="22"/>
        <v>#DIV/0!</v>
      </c>
      <c r="S98" s="28"/>
    </row>
    <row r="99" spans="1:19" x14ac:dyDescent="0.3">
      <c r="A99" s="29"/>
      <c r="B99" s="18" t="s">
        <v>369</v>
      </c>
      <c r="C99" s="19"/>
      <c r="D99" s="19"/>
      <c r="E99" s="20">
        <f t="shared" si="13"/>
        <v>0</v>
      </c>
      <c r="F99" s="20">
        <f t="shared" si="14"/>
        <v>0</v>
      </c>
      <c r="G99" s="19"/>
      <c r="H99" s="19"/>
      <c r="I99" s="21"/>
      <c r="J99" s="21"/>
      <c r="K99" s="22"/>
      <c r="L99" s="23"/>
      <c r="M99" s="23"/>
      <c r="N99" s="24">
        <v>4599.3999999999996</v>
      </c>
      <c r="O99" s="25" t="e">
        <f t="shared" si="19"/>
        <v>#DIV/0!</v>
      </c>
      <c r="P99" s="26" t="e">
        <f t="shared" si="20"/>
        <v>#DIV/0!</v>
      </c>
      <c r="Q99" s="27" t="e">
        <f t="shared" si="21"/>
        <v>#DIV/0!</v>
      </c>
      <c r="R99" s="27" t="e">
        <f t="shared" si="22"/>
        <v>#DIV/0!</v>
      </c>
      <c r="S99" s="28"/>
    </row>
    <row r="100" spans="1:19" x14ac:dyDescent="0.3">
      <c r="A100" s="29"/>
      <c r="B100" s="18" t="s">
        <v>61</v>
      </c>
      <c r="C100" s="19">
        <v>5</v>
      </c>
      <c r="D100" s="19">
        <v>8</v>
      </c>
      <c r="E100" s="20">
        <f t="shared" si="13"/>
        <v>40</v>
      </c>
      <c r="F100" s="20">
        <f t="shared" si="14"/>
        <v>480</v>
      </c>
      <c r="G100" s="19">
        <v>230</v>
      </c>
      <c r="H100" s="19">
        <v>250</v>
      </c>
      <c r="I100" s="21">
        <v>0.52080000000000004</v>
      </c>
      <c r="J100" s="21">
        <v>0.85589999999999999</v>
      </c>
      <c r="K100" s="22">
        <v>14723</v>
      </c>
      <c r="L100" s="23">
        <v>17201</v>
      </c>
      <c r="M100" s="23">
        <v>20646</v>
      </c>
      <c r="N100" s="24">
        <f>SUM(N98:N99)</f>
        <v>11974.349999999999</v>
      </c>
      <c r="O100" s="25">
        <f t="shared" si="19"/>
        <v>299.35874999999999</v>
      </c>
      <c r="P100" s="26">
        <f t="shared" si="20"/>
        <v>73.614999999999995</v>
      </c>
      <c r="Q100" s="27">
        <f t="shared" si="21"/>
        <v>1.8403750000000001</v>
      </c>
      <c r="R100" s="27">
        <f t="shared" si="22"/>
        <v>1496.7937499999998</v>
      </c>
      <c r="S100" s="28"/>
    </row>
    <row r="101" spans="1:19" x14ac:dyDescent="0.3">
      <c r="A101" s="29" t="s">
        <v>373</v>
      </c>
      <c r="B101" s="18" t="s">
        <v>374</v>
      </c>
      <c r="C101" s="19"/>
      <c r="D101" s="19"/>
      <c r="E101" s="20">
        <f t="shared" si="13"/>
        <v>0</v>
      </c>
      <c r="F101" s="20">
        <f t="shared" si="14"/>
        <v>0</v>
      </c>
      <c r="G101" s="19"/>
      <c r="H101" s="19"/>
      <c r="I101" s="21"/>
      <c r="J101" s="21"/>
      <c r="K101" s="22"/>
      <c r="L101" s="23"/>
      <c r="M101" s="23"/>
      <c r="N101" s="24">
        <v>25138.1</v>
      </c>
      <c r="O101" s="25" t="e">
        <f t="shared" si="19"/>
        <v>#DIV/0!</v>
      </c>
      <c r="P101" s="26" t="e">
        <f t="shared" si="20"/>
        <v>#DIV/0!</v>
      </c>
      <c r="Q101" s="27" t="e">
        <f t="shared" si="21"/>
        <v>#DIV/0!</v>
      </c>
      <c r="R101" s="27" t="e">
        <f t="shared" si="22"/>
        <v>#DIV/0!</v>
      </c>
      <c r="S101" s="28"/>
    </row>
    <row r="102" spans="1:19" x14ac:dyDescent="0.3">
      <c r="A102" s="29"/>
      <c r="B102" s="18" t="s">
        <v>61</v>
      </c>
      <c r="C102" s="19">
        <v>5</v>
      </c>
      <c r="D102" s="19">
        <v>10</v>
      </c>
      <c r="E102" s="20">
        <f t="shared" si="13"/>
        <v>50</v>
      </c>
      <c r="F102" s="20">
        <f t="shared" si="14"/>
        <v>600</v>
      </c>
      <c r="G102" s="19">
        <v>60</v>
      </c>
      <c r="H102" s="19">
        <v>540</v>
      </c>
      <c r="I102" s="21">
        <v>0.9</v>
      </c>
      <c r="J102" s="21">
        <v>0.91390000000000005</v>
      </c>
      <c r="K102" s="22">
        <v>35244</v>
      </c>
      <c r="L102" s="23">
        <v>38564</v>
      </c>
      <c r="M102" s="23">
        <v>0</v>
      </c>
      <c r="N102" s="24">
        <f>SUM(N101)</f>
        <v>25138.1</v>
      </c>
      <c r="O102" s="25">
        <f t="shared" si="19"/>
        <v>502.76199999999994</v>
      </c>
      <c r="P102" s="26">
        <f t="shared" si="20"/>
        <v>140.976</v>
      </c>
      <c r="Q102" s="27">
        <f t="shared" si="21"/>
        <v>3.5244</v>
      </c>
      <c r="R102" s="27">
        <f t="shared" si="22"/>
        <v>2513.81</v>
      </c>
      <c r="S102" s="28"/>
    </row>
    <row r="103" spans="1:19" x14ac:dyDescent="0.3">
      <c r="A103" s="29">
        <v>23</v>
      </c>
      <c r="B103" s="18" t="s">
        <v>377</v>
      </c>
      <c r="C103" s="19"/>
      <c r="D103" s="19"/>
      <c r="E103" s="20">
        <f t="shared" si="13"/>
        <v>0</v>
      </c>
      <c r="F103" s="20">
        <f t="shared" si="14"/>
        <v>0</v>
      </c>
      <c r="G103" s="19"/>
      <c r="H103" s="19"/>
      <c r="I103" s="21"/>
      <c r="J103" s="21"/>
      <c r="K103" s="22"/>
      <c r="L103" s="23"/>
      <c r="M103" s="23"/>
      <c r="N103" s="24">
        <v>994.3</v>
      </c>
      <c r="O103" s="25" t="e">
        <f t="shared" si="19"/>
        <v>#DIV/0!</v>
      </c>
      <c r="P103" s="26" t="e">
        <f t="shared" si="20"/>
        <v>#DIV/0!</v>
      </c>
      <c r="Q103" s="27" t="e">
        <f t="shared" si="21"/>
        <v>#DIV/0!</v>
      </c>
      <c r="R103" s="27" t="e">
        <f t="shared" si="22"/>
        <v>#DIV/0!</v>
      </c>
      <c r="S103" s="28"/>
    </row>
    <row r="104" spans="1:19" x14ac:dyDescent="0.3">
      <c r="A104" s="29"/>
      <c r="B104" s="18" t="s">
        <v>378</v>
      </c>
      <c r="C104" s="19"/>
      <c r="D104" s="19"/>
      <c r="E104" s="20">
        <f t="shared" si="13"/>
        <v>0</v>
      </c>
      <c r="F104" s="20">
        <f t="shared" si="14"/>
        <v>0</v>
      </c>
      <c r="G104" s="19"/>
      <c r="H104" s="19"/>
      <c r="I104" s="21"/>
      <c r="J104" s="21"/>
      <c r="K104" s="22"/>
      <c r="L104" s="23"/>
      <c r="M104" s="23"/>
      <c r="N104" s="24">
        <v>27468</v>
      </c>
      <c r="O104" s="25" t="e">
        <f t="shared" si="19"/>
        <v>#DIV/0!</v>
      </c>
      <c r="P104" s="26" t="e">
        <f t="shared" si="20"/>
        <v>#DIV/0!</v>
      </c>
      <c r="Q104" s="27" t="e">
        <f t="shared" si="21"/>
        <v>#DIV/0!</v>
      </c>
      <c r="R104" s="27" t="e">
        <f t="shared" si="22"/>
        <v>#DIV/0!</v>
      </c>
      <c r="S104" s="28"/>
    </row>
    <row r="105" spans="1:19" x14ac:dyDescent="0.3">
      <c r="A105" s="29"/>
      <c r="B105" s="18" t="s">
        <v>61</v>
      </c>
      <c r="C105" s="19">
        <v>5</v>
      </c>
      <c r="D105" s="19">
        <v>11</v>
      </c>
      <c r="E105" s="20">
        <f t="shared" si="13"/>
        <v>55</v>
      </c>
      <c r="F105" s="20">
        <f t="shared" si="14"/>
        <v>660</v>
      </c>
      <c r="G105" s="19">
        <v>70</v>
      </c>
      <c r="H105" s="19">
        <v>590</v>
      </c>
      <c r="I105" s="21">
        <v>0.89390000000000003</v>
      </c>
      <c r="J105" s="21">
        <v>0.9395</v>
      </c>
      <c r="K105" s="22">
        <v>39904</v>
      </c>
      <c r="L105" s="23">
        <v>42476</v>
      </c>
      <c r="M105" s="23">
        <v>36444</v>
      </c>
      <c r="N105" s="24">
        <f>SUM(N103:N104)</f>
        <v>28462.3</v>
      </c>
      <c r="O105" s="25">
        <f t="shared" si="19"/>
        <v>517.49636363636364</v>
      </c>
      <c r="P105" s="26">
        <f t="shared" si="20"/>
        <v>145.10545454545453</v>
      </c>
      <c r="Q105" s="27">
        <f t="shared" si="21"/>
        <v>3.6276363636363635</v>
      </c>
      <c r="R105" s="27">
        <f t="shared" si="22"/>
        <v>2587.4818181818182</v>
      </c>
      <c r="S105" s="28"/>
    </row>
    <row r="106" spans="1:19" x14ac:dyDescent="0.3">
      <c r="A106" s="29" t="s">
        <v>381</v>
      </c>
      <c r="B106" s="18" t="s">
        <v>382</v>
      </c>
      <c r="C106" s="19"/>
      <c r="D106" s="19"/>
      <c r="E106" s="20">
        <f t="shared" si="13"/>
        <v>0</v>
      </c>
      <c r="F106" s="20">
        <f t="shared" si="14"/>
        <v>0</v>
      </c>
      <c r="G106" s="19"/>
      <c r="H106" s="19"/>
      <c r="I106" s="21"/>
      <c r="J106" s="21"/>
      <c r="K106" s="22"/>
      <c r="L106" s="23"/>
      <c r="M106" s="23"/>
      <c r="N106" s="24">
        <v>1260</v>
      </c>
      <c r="O106" s="25" t="e">
        <f t="shared" si="19"/>
        <v>#DIV/0!</v>
      </c>
      <c r="P106" s="26" t="e">
        <f t="shared" si="20"/>
        <v>#DIV/0!</v>
      </c>
      <c r="Q106" s="27" t="e">
        <f t="shared" si="21"/>
        <v>#DIV/0!</v>
      </c>
      <c r="R106" s="27" t="e">
        <f t="shared" si="22"/>
        <v>#DIV/0!</v>
      </c>
      <c r="S106" s="28"/>
    </row>
    <row r="107" spans="1:19" x14ac:dyDescent="0.3">
      <c r="A107" s="29"/>
      <c r="B107" s="18" t="s">
        <v>383</v>
      </c>
      <c r="C107" s="19"/>
      <c r="D107" s="19"/>
      <c r="E107" s="20">
        <f t="shared" si="13"/>
        <v>0</v>
      </c>
      <c r="F107" s="20">
        <f t="shared" si="14"/>
        <v>0</v>
      </c>
      <c r="G107" s="19"/>
      <c r="H107" s="19"/>
      <c r="I107" s="21"/>
      <c r="J107" s="21"/>
      <c r="K107" s="22"/>
      <c r="L107" s="23"/>
      <c r="M107" s="23"/>
      <c r="N107" s="24">
        <v>1567.5</v>
      </c>
      <c r="O107" s="25" t="e">
        <f t="shared" si="19"/>
        <v>#DIV/0!</v>
      </c>
      <c r="P107" s="26" t="e">
        <f t="shared" si="20"/>
        <v>#DIV/0!</v>
      </c>
      <c r="Q107" s="27" t="e">
        <f t="shared" si="21"/>
        <v>#DIV/0!</v>
      </c>
      <c r="R107" s="27" t="e">
        <f t="shared" si="22"/>
        <v>#DIV/0!</v>
      </c>
      <c r="S107" s="28"/>
    </row>
    <row r="108" spans="1:19" x14ac:dyDescent="0.3">
      <c r="A108" s="29"/>
      <c r="B108" s="18" t="s">
        <v>384</v>
      </c>
      <c r="C108" s="19"/>
      <c r="D108" s="19"/>
      <c r="E108" s="20">
        <f t="shared" si="13"/>
        <v>0</v>
      </c>
      <c r="F108" s="20">
        <f t="shared" si="14"/>
        <v>0</v>
      </c>
      <c r="G108" s="19"/>
      <c r="H108" s="19"/>
      <c r="I108" s="21"/>
      <c r="J108" s="21"/>
      <c r="K108" s="22"/>
      <c r="L108" s="23"/>
      <c r="M108" s="23"/>
      <c r="N108" s="24">
        <v>10674.18</v>
      </c>
      <c r="O108" s="25" t="e">
        <f t="shared" si="19"/>
        <v>#DIV/0!</v>
      </c>
      <c r="P108" s="26" t="e">
        <f t="shared" si="20"/>
        <v>#DIV/0!</v>
      </c>
      <c r="Q108" s="27" t="e">
        <f t="shared" si="21"/>
        <v>#DIV/0!</v>
      </c>
      <c r="R108" s="27" t="e">
        <f t="shared" si="22"/>
        <v>#DIV/0!</v>
      </c>
      <c r="S108" s="28"/>
    </row>
    <row r="109" spans="1:19" x14ac:dyDescent="0.3">
      <c r="A109" s="29"/>
      <c r="B109" s="18" t="s">
        <v>61</v>
      </c>
      <c r="C109" s="19">
        <v>5</v>
      </c>
      <c r="D109" s="19">
        <v>10</v>
      </c>
      <c r="E109" s="20">
        <f t="shared" si="13"/>
        <v>50</v>
      </c>
      <c r="F109" s="20">
        <f t="shared" si="14"/>
        <v>600</v>
      </c>
      <c r="G109" s="19">
        <v>250</v>
      </c>
      <c r="H109" s="19">
        <v>350</v>
      </c>
      <c r="I109" s="21">
        <v>0.58330000000000004</v>
      </c>
      <c r="J109" s="21">
        <v>0.71189999999999998</v>
      </c>
      <c r="K109" s="22">
        <v>17737</v>
      </c>
      <c r="L109" s="23">
        <v>24914</v>
      </c>
      <c r="M109" s="23">
        <v>0</v>
      </c>
      <c r="N109" s="24">
        <f>SUM(N106:N108)</f>
        <v>13501.68</v>
      </c>
      <c r="O109" s="25">
        <f t="shared" si="19"/>
        <v>270.03359999999998</v>
      </c>
      <c r="P109" s="26">
        <f t="shared" si="20"/>
        <v>70.947999999999993</v>
      </c>
      <c r="Q109" s="27">
        <f t="shared" si="21"/>
        <v>1.7737000000000001</v>
      </c>
      <c r="R109" s="27">
        <f t="shared" si="22"/>
        <v>1350.1680000000001</v>
      </c>
      <c r="S109" s="28"/>
    </row>
    <row r="110" spans="1:19" x14ac:dyDescent="0.3">
      <c r="A110" s="29">
        <v>24</v>
      </c>
      <c r="B110" s="18" t="s">
        <v>388</v>
      </c>
      <c r="C110" s="19"/>
      <c r="D110" s="19"/>
      <c r="E110" s="20">
        <f t="shared" si="13"/>
        <v>0</v>
      </c>
      <c r="F110" s="20">
        <f t="shared" si="14"/>
        <v>0</v>
      </c>
      <c r="G110" s="19"/>
      <c r="H110" s="19"/>
      <c r="I110" s="21"/>
      <c r="J110" s="21"/>
      <c r="K110" s="22"/>
      <c r="L110" s="23"/>
      <c r="M110" s="23"/>
      <c r="N110" s="24">
        <v>1826.95</v>
      </c>
      <c r="O110" s="25" t="e">
        <f t="shared" si="19"/>
        <v>#DIV/0!</v>
      </c>
      <c r="P110" s="26" t="e">
        <f t="shared" si="20"/>
        <v>#DIV/0!</v>
      </c>
      <c r="Q110" s="27" t="e">
        <f t="shared" si="21"/>
        <v>#DIV/0!</v>
      </c>
      <c r="R110" s="27" t="e">
        <f t="shared" si="22"/>
        <v>#DIV/0!</v>
      </c>
      <c r="S110" s="28"/>
    </row>
    <row r="111" spans="1:19" x14ac:dyDescent="0.3">
      <c r="A111" s="29"/>
      <c r="B111" s="18" t="s">
        <v>389</v>
      </c>
      <c r="C111" s="19"/>
      <c r="D111" s="19"/>
      <c r="E111" s="20">
        <f t="shared" si="13"/>
        <v>0</v>
      </c>
      <c r="F111" s="20">
        <f t="shared" si="14"/>
        <v>0</v>
      </c>
      <c r="G111" s="19"/>
      <c r="H111" s="19"/>
      <c r="I111" s="21"/>
      <c r="J111" s="21"/>
      <c r="K111" s="22"/>
      <c r="L111" s="23"/>
      <c r="M111" s="23"/>
      <c r="N111" s="24">
        <v>16744</v>
      </c>
      <c r="O111" s="25" t="e">
        <f t="shared" si="19"/>
        <v>#DIV/0!</v>
      </c>
      <c r="P111" s="26" t="e">
        <f t="shared" si="20"/>
        <v>#DIV/0!</v>
      </c>
      <c r="Q111" s="27" t="e">
        <f t="shared" si="21"/>
        <v>#DIV/0!</v>
      </c>
      <c r="R111" s="27" t="e">
        <f t="shared" si="22"/>
        <v>#DIV/0!</v>
      </c>
      <c r="S111" s="28"/>
    </row>
    <row r="112" spans="1:19" x14ac:dyDescent="0.3">
      <c r="A112" s="29"/>
      <c r="B112" s="18" t="s">
        <v>61</v>
      </c>
      <c r="C112" s="19">
        <v>5</v>
      </c>
      <c r="D112" s="19">
        <v>8</v>
      </c>
      <c r="E112" s="20">
        <f t="shared" si="13"/>
        <v>40</v>
      </c>
      <c r="F112" s="20">
        <f t="shared" si="14"/>
        <v>480</v>
      </c>
      <c r="G112" s="19">
        <v>170</v>
      </c>
      <c r="H112" s="19">
        <v>310</v>
      </c>
      <c r="I112" s="21">
        <v>0.64580000000000004</v>
      </c>
      <c r="J112" s="21">
        <v>0.86770000000000003</v>
      </c>
      <c r="K112" s="22">
        <v>19879</v>
      </c>
      <c r="L112" s="23">
        <v>22910</v>
      </c>
      <c r="M112" s="23">
        <v>21721</v>
      </c>
      <c r="N112" s="24">
        <f>SUM(N110:N111)</f>
        <v>18570.95</v>
      </c>
      <c r="O112" s="25">
        <f t="shared" si="19"/>
        <v>464.27375000000001</v>
      </c>
      <c r="P112" s="26">
        <f t="shared" si="20"/>
        <v>99.394999999999996</v>
      </c>
      <c r="Q112" s="27">
        <f t="shared" si="21"/>
        <v>2.4848750000000002</v>
      </c>
      <c r="R112" s="27">
        <f t="shared" si="22"/>
        <v>2321.3687500000001</v>
      </c>
      <c r="S112" s="28"/>
    </row>
    <row r="113" spans="1:19" x14ac:dyDescent="0.3">
      <c r="A113" s="29" t="s">
        <v>391</v>
      </c>
      <c r="B113" s="18" t="s">
        <v>392</v>
      </c>
      <c r="C113" s="19"/>
      <c r="D113" s="19"/>
      <c r="E113" s="20">
        <f t="shared" si="13"/>
        <v>0</v>
      </c>
      <c r="F113" s="20">
        <f t="shared" si="14"/>
        <v>0</v>
      </c>
      <c r="G113" s="19"/>
      <c r="H113" s="19"/>
      <c r="I113" s="21"/>
      <c r="J113" s="21"/>
      <c r="K113" s="22"/>
      <c r="L113" s="23"/>
      <c r="M113" s="23"/>
      <c r="N113" s="24">
        <v>37076</v>
      </c>
      <c r="O113" s="25" t="e">
        <f t="shared" si="19"/>
        <v>#DIV/0!</v>
      </c>
      <c r="P113" s="26" t="e">
        <f t="shared" si="20"/>
        <v>#DIV/0!</v>
      </c>
      <c r="Q113" s="27" t="e">
        <f t="shared" si="21"/>
        <v>#DIV/0!</v>
      </c>
      <c r="R113" s="27" t="e">
        <f t="shared" si="22"/>
        <v>#DIV/0!</v>
      </c>
      <c r="S113" s="28"/>
    </row>
    <row r="114" spans="1:19" x14ac:dyDescent="0.3">
      <c r="A114" s="29"/>
      <c r="B114" s="18" t="s">
        <v>61</v>
      </c>
      <c r="C114" s="19">
        <v>5</v>
      </c>
      <c r="D114" s="19">
        <v>10</v>
      </c>
      <c r="E114" s="20">
        <f t="shared" si="13"/>
        <v>50</v>
      </c>
      <c r="F114" s="20">
        <f t="shared" si="14"/>
        <v>600</v>
      </c>
      <c r="G114" s="19">
        <v>60</v>
      </c>
      <c r="H114" s="19">
        <v>540</v>
      </c>
      <c r="I114" s="21">
        <v>0.9</v>
      </c>
      <c r="J114" s="21">
        <v>0.93830000000000002</v>
      </c>
      <c r="K114" s="22">
        <v>38912</v>
      </c>
      <c r="L114" s="23">
        <v>41472</v>
      </c>
      <c r="M114" s="23">
        <v>0</v>
      </c>
      <c r="N114" s="24">
        <f>SUM(N113)</f>
        <v>37076</v>
      </c>
      <c r="O114" s="25">
        <f t="shared" si="19"/>
        <v>741.52</v>
      </c>
      <c r="P114" s="26">
        <f t="shared" si="20"/>
        <v>155.648</v>
      </c>
      <c r="Q114" s="27">
        <f t="shared" si="21"/>
        <v>3.8912</v>
      </c>
      <c r="R114" s="27">
        <f t="shared" si="22"/>
        <v>3707.6</v>
      </c>
      <c r="S114" s="28"/>
    </row>
    <row r="115" spans="1:19" x14ac:dyDescent="0.3">
      <c r="A115" s="29">
        <v>27</v>
      </c>
      <c r="B115" s="18" t="s">
        <v>389</v>
      </c>
      <c r="C115" s="19"/>
      <c r="D115" s="19"/>
      <c r="E115" s="20">
        <f t="shared" si="13"/>
        <v>0</v>
      </c>
      <c r="F115" s="20">
        <f t="shared" si="14"/>
        <v>0</v>
      </c>
      <c r="G115" s="19"/>
      <c r="H115" s="19"/>
      <c r="I115" s="21"/>
      <c r="J115" s="21"/>
      <c r="K115" s="22"/>
      <c r="L115" s="23"/>
      <c r="M115" s="23"/>
      <c r="N115" s="24">
        <v>28028</v>
      </c>
      <c r="O115" s="25" t="e">
        <f t="shared" si="19"/>
        <v>#DIV/0!</v>
      </c>
      <c r="P115" s="26" t="e">
        <f t="shared" si="20"/>
        <v>#DIV/0!</v>
      </c>
      <c r="Q115" s="27" t="e">
        <f t="shared" si="21"/>
        <v>#DIV/0!</v>
      </c>
      <c r="R115" s="27" t="e">
        <f t="shared" si="22"/>
        <v>#DIV/0!</v>
      </c>
      <c r="S115" s="28"/>
    </row>
    <row r="116" spans="1:19" x14ac:dyDescent="0.3">
      <c r="A116" s="29"/>
      <c r="B116" s="18" t="s">
        <v>393</v>
      </c>
      <c r="C116" s="19"/>
      <c r="D116" s="19"/>
      <c r="E116" s="20">
        <f t="shared" si="13"/>
        <v>0</v>
      </c>
      <c r="F116" s="20">
        <f t="shared" si="14"/>
        <v>0</v>
      </c>
      <c r="G116" s="19"/>
      <c r="H116" s="19"/>
      <c r="I116" s="21"/>
      <c r="J116" s="21"/>
      <c r="K116" s="22"/>
      <c r="L116" s="23"/>
      <c r="M116" s="23"/>
      <c r="N116" s="24">
        <v>9033.92</v>
      </c>
      <c r="O116" s="25" t="e">
        <f t="shared" si="19"/>
        <v>#DIV/0!</v>
      </c>
      <c r="P116" s="26" t="e">
        <f t="shared" si="20"/>
        <v>#DIV/0!</v>
      </c>
      <c r="Q116" s="27" t="e">
        <f t="shared" si="21"/>
        <v>#DIV/0!</v>
      </c>
      <c r="R116" s="27" t="e">
        <f t="shared" si="22"/>
        <v>#DIV/0!</v>
      </c>
      <c r="S116" s="28"/>
    </row>
    <row r="117" spans="1:19" x14ac:dyDescent="0.3">
      <c r="A117" s="29"/>
      <c r="B117" s="18" t="s">
        <v>394</v>
      </c>
      <c r="C117" s="19">
        <v>5</v>
      </c>
      <c r="D117" s="19">
        <v>8</v>
      </c>
      <c r="E117" s="20">
        <f t="shared" si="13"/>
        <v>40</v>
      </c>
      <c r="F117" s="20">
        <f t="shared" si="14"/>
        <v>480</v>
      </c>
      <c r="G117" s="19">
        <v>110</v>
      </c>
      <c r="H117" s="19">
        <v>370</v>
      </c>
      <c r="I117" s="21">
        <v>0.77080000000000004</v>
      </c>
      <c r="J117" s="21">
        <v>0.91220000000000001</v>
      </c>
      <c r="K117" s="22">
        <v>37597</v>
      </c>
      <c r="L117" s="23">
        <v>41215</v>
      </c>
      <c r="M117" s="23">
        <v>13783</v>
      </c>
      <c r="N117" s="24">
        <f>SUM(N115:N116)</f>
        <v>37061.919999999998</v>
      </c>
      <c r="O117" s="25">
        <f t="shared" si="19"/>
        <v>926.548</v>
      </c>
      <c r="P117" s="26">
        <f t="shared" si="20"/>
        <v>187.98500000000001</v>
      </c>
      <c r="Q117" s="27">
        <f t="shared" si="21"/>
        <v>4.6996250000000002</v>
      </c>
      <c r="R117" s="27">
        <f t="shared" si="22"/>
        <v>4632.74</v>
      </c>
      <c r="S117" s="28"/>
    </row>
    <row r="118" spans="1:19" x14ac:dyDescent="0.3">
      <c r="A118" s="29" t="s">
        <v>396</v>
      </c>
      <c r="B118" s="18" t="s">
        <v>397</v>
      </c>
      <c r="C118" s="19"/>
      <c r="D118" s="19"/>
      <c r="E118" s="20">
        <f t="shared" si="13"/>
        <v>0</v>
      </c>
      <c r="F118" s="20">
        <f t="shared" si="14"/>
        <v>0</v>
      </c>
      <c r="G118" s="19"/>
      <c r="H118" s="19"/>
      <c r="I118" s="21"/>
      <c r="J118" s="21"/>
      <c r="K118" s="22"/>
      <c r="L118" s="23"/>
      <c r="M118" s="23"/>
      <c r="N118" s="24">
        <v>22826.65</v>
      </c>
      <c r="O118" s="25" t="e">
        <f t="shared" si="19"/>
        <v>#DIV/0!</v>
      </c>
      <c r="P118" s="26" t="e">
        <f t="shared" si="20"/>
        <v>#DIV/0!</v>
      </c>
      <c r="Q118" s="27" t="e">
        <f t="shared" si="21"/>
        <v>#DIV/0!</v>
      </c>
      <c r="R118" s="27" t="e">
        <f t="shared" si="22"/>
        <v>#DIV/0!</v>
      </c>
      <c r="S118" s="28"/>
    </row>
    <row r="119" spans="1:19" x14ac:dyDescent="0.3">
      <c r="A119" s="29"/>
      <c r="B119" s="18" t="s">
        <v>61</v>
      </c>
      <c r="C119" s="19">
        <v>5</v>
      </c>
      <c r="D119" s="19">
        <v>10</v>
      </c>
      <c r="E119" s="20">
        <f t="shared" si="13"/>
        <v>50</v>
      </c>
      <c r="F119" s="20">
        <f t="shared" si="14"/>
        <v>600</v>
      </c>
      <c r="G119" s="19">
        <v>230</v>
      </c>
      <c r="H119" s="19">
        <v>370</v>
      </c>
      <c r="I119" s="21">
        <v>0.61670000000000003</v>
      </c>
      <c r="J119" s="21">
        <v>0.91359999999999997</v>
      </c>
      <c r="K119" s="22">
        <v>18508</v>
      </c>
      <c r="L119" s="23">
        <v>20258</v>
      </c>
      <c r="M119" s="23">
        <v>0</v>
      </c>
      <c r="N119" s="24">
        <f>SUM(N118)</f>
        <v>22826.65</v>
      </c>
      <c r="O119" s="25">
        <f t="shared" si="19"/>
        <v>456.53300000000002</v>
      </c>
      <c r="P119" s="26">
        <f t="shared" si="20"/>
        <v>74.031999999999996</v>
      </c>
      <c r="Q119" s="27">
        <f t="shared" si="21"/>
        <v>1.8508</v>
      </c>
      <c r="R119" s="27">
        <f t="shared" si="22"/>
        <v>2282.665</v>
      </c>
      <c r="S119" s="28"/>
    </row>
    <row r="120" spans="1:19" x14ac:dyDescent="0.3">
      <c r="A120" s="29">
        <v>28</v>
      </c>
      <c r="B120" s="18" t="s">
        <v>402</v>
      </c>
      <c r="C120" s="19"/>
      <c r="D120" s="19"/>
      <c r="E120" s="20">
        <f t="shared" si="13"/>
        <v>0</v>
      </c>
      <c r="F120" s="20">
        <f t="shared" si="14"/>
        <v>0</v>
      </c>
      <c r="G120" s="19"/>
      <c r="H120" s="19"/>
      <c r="I120" s="21"/>
      <c r="J120" s="21"/>
      <c r="K120" s="22"/>
      <c r="L120" s="23"/>
      <c r="M120" s="23"/>
      <c r="N120" s="24">
        <v>4743.2</v>
      </c>
      <c r="O120" s="25" t="e">
        <f t="shared" si="19"/>
        <v>#DIV/0!</v>
      </c>
      <c r="P120" s="26" t="e">
        <f t="shared" si="20"/>
        <v>#DIV/0!</v>
      </c>
      <c r="Q120" s="27" t="e">
        <f t="shared" si="21"/>
        <v>#DIV/0!</v>
      </c>
      <c r="R120" s="27" t="e">
        <f t="shared" si="22"/>
        <v>#DIV/0!</v>
      </c>
      <c r="S120" s="28"/>
    </row>
    <row r="121" spans="1:19" x14ac:dyDescent="0.3">
      <c r="A121" s="29"/>
      <c r="B121" s="18" t="s">
        <v>403</v>
      </c>
      <c r="C121" s="19"/>
      <c r="D121" s="19"/>
      <c r="E121" s="20">
        <f t="shared" si="13"/>
        <v>0</v>
      </c>
      <c r="F121" s="20">
        <f t="shared" si="14"/>
        <v>0</v>
      </c>
      <c r="G121" s="19"/>
      <c r="H121" s="19"/>
      <c r="I121" s="21"/>
      <c r="J121" s="21"/>
      <c r="K121" s="22"/>
      <c r="L121" s="23"/>
      <c r="M121" s="23"/>
      <c r="N121" s="24">
        <v>17631.25</v>
      </c>
      <c r="O121" s="25" t="e">
        <f t="shared" si="19"/>
        <v>#DIV/0!</v>
      </c>
      <c r="P121" s="26" t="e">
        <f t="shared" si="20"/>
        <v>#DIV/0!</v>
      </c>
      <c r="Q121" s="27" t="e">
        <f t="shared" si="21"/>
        <v>#DIV/0!</v>
      </c>
      <c r="R121" s="27" t="e">
        <f t="shared" si="22"/>
        <v>#DIV/0!</v>
      </c>
      <c r="S121" s="28"/>
    </row>
    <row r="122" spans="1:19" x14ac:dyDescent="0.3">
      <c r="A122" s="29"/>
      <c r="B122" s="18" t="s">
        <v>404</v>
      </c>
      <c r="C122" s="19"/>
      <c r="D122" s="19"/>
      <c r="E122" s="20">
        <f t="shared" si="13"/>
        <v>0</v>
      </c>
      <c r="F122" s="20">
        <f t="shared" si="14"/>
        <v>0</v>
      </c>
      <c r="G122" s="19"/>
      <c r="H122" s="19"/>
      <c r="I122" s="21"/>
      <c r="J122" s="21"/>
      <c r="K122" s="22"/>
      <c r="L122" s="23"/>
      <c r="M122" s="23"/>
      <c r="N122" s="24">
        <v>10253.25</v>
      </c>
      <c r="O122" s="25" t="e">
        <f t="shared" si="19"/>
        <v>#DIV/0!</v>
      </c>
      <c r="P122" s="26" t="e">
        <f t="shared" si="20"/>
        <v>#DIV/0!</v>
      </c>
      <c r="Q122" s="27" t="e">
        <f t="shared" si="21"/>
        <v>#DIV/0!</v>
      </c>
      <c r="R122" s="27" t="e">
        <f t="shared" si="22"/>
        <v>#DIV/0!</v>
      </c>
      <c r="S122" s="28"/>
    </row>
    <row r="123" spans="1:19" x14ac:dyDescent="0.3">
      <c r="A123" s="29"/>
      <c r="B123" s="18" t="s">
        <v>387</v>
      </c>
      <c r="C123" s="19">
        <v>5</v>
      </c>
      <c r="D123" s="19">
        <v>11</v>
      </c>
      <c r="E123" s="20">
        <f t="shared" si="13"/>
        <v>55</v>
      </c>
      <c r="F123" s="20">
        <f t="shared" si="14"/>
        <v>660</v>
      </c>
      <c r="G123" s="19">
        <v>170</v>
      </c>
      <c r="H123" s="19">
        <v>490</v>
      </c>
      <c r="I123" s="21">
        <v>0.74239999999999995</v>
      </c>
      <c r="J123" s="21">
        <v>0.96619999999999995</v>
      </c>
      <c r="K123" s="22">
        <v>26455</v>
      </c>
      <c r="L123" s="23">
        <v>27381</v>
      </c>
      <c r="M123" s="23">
        <v>32498</v>
      </c>
      <c r="N123" s="24">
        <f>SUM(N120:N122)</f>
        <v>32627.7</v>
      </c>
      <c r="O123" s="25">
        <f t="shared" si="19"/>
        <v>593.23090909090911</v>
      </c>
      <c r="P123" s="26">
        <f t="shared" si="20"/>
        <v>96.2</v>
      </c>
      <c r="Q123" s="27">
        <f t="shared" si="21"/>
        <v>2.4049999999999998</v>
      </c>
      <c r="R123" s="27">
        <f t="shared" si="22"/>
        <v>2966.1545454545453</v>
      </c>
      <c r="S123" s="28"/>
    </row>
    <row r="124" spans="1:19" x14ac:dyDescent="0.3">
      <c r="A124" s="29" t="s">
        <v>406</v>
      </c>
      <c r="B124" s="18" t="s">
        <v>404</v>
      </c>
      <c r="C124" s="19"/>
      <c r="D124" s="19"/>
      <c r="E124" s="20">
        <f t="shared" si="13"/>
        <v>0</v>
      </c>
      <c r="F124" s="20">
        <f t="shared" si="14"/>
        <v>0</v>
      </c>
      <c r="G124" s="19"/>
      <c r="H124" s="19"/>
      <c r="I124" s="21"/>
      <c r="J124" s="21"/>
      <c r="K124" s="22"/>
      <c r="L124" s="23"/>
      <c r="M124" s="23"/>
      <c r="N124" s="24">
        <v>37131.75</v>
      </c>
      <c r="O124" s="25" t="e">
        <f t="shared" si="19"/>
        <v>#DIV/0!</v>
      </c>
      <c r="P124" s="26" t="e">
        <f t="shared" si="20"/>
        <v>#DIV/0!</v>
      </c>
      <c r="Q124" s="27" t="e">
        <f t="shared" si="21"/>
        <v>#DIV/0!</v>
      </c>
      <c r="R124" s="27" t="e">
        <f t="shared" si="22"/>
        <v>#DIV/0!</v>
      </c>
      <c r="S124" s="28"/>
    </row>
    <row r="125" spans="1:19" x14ac:dyDescent="0.3">
      <c r="A125" s="29"/>
      <c r="B125" s="18" t="s">
        <v>61</v>
      </c>
      <c r="C125" s="19">
        <v>5</v>
      </c>
      <c r="D125" s="19">
        <v>10</v>
      </c>
      <c r="E125" s="20">
        <f t="shared" si="13"/>
        <v>50</v>
      </c>
      <c r="F125" s="20">
        <f t="shared" si="14"/>
        <v>600</v>
      </c>
      <c r="G125" s="19">
        <v>50</v>
      </c>
      <c r="H125" s="19">
        <v>550</v>
      </c>
      <c r="I125" s="21">
        <v>0.91669999999999996</v>
      </c>
      <c r="J125" s="21">
        <v>0.96819999999999995</v>
      </c>
      <c r="K125" s="22">
        <v>30107</v>
      </c>
      <c r="L125" s="23">
        <v>31096</v>
      </c>
      <c r="M125" s="23">
        <v>0</v>
      </c>
      <c r="N125" s="24">
        <f>SUM(N124)</f>
        <v>37131.75</v>
      </c>
      <c r="O125" s="25">
        <f t="shared" si="19"/>
        <v>742.63499999999999</v>
      </c>
      <c r="P125" s="26">
        <f t="shared" si="20"/>
        <v>120.428</v>
      </c>
      <c r="Q125" s="27">
        <f t="shared" si="21"/>
        <v>3.0106999999999999</v>
      </c>
      <c r="R125" s="27">
        <f t="shared" si="22"/>
        <v>3713.1750000000002</v>
      </c>
      <c r="S125" s="28"/>
    </row>
    <row r="126" spans="1:19" x14ac:dyDescent="0.3">
      <c r="A126" s="29"/>
      <c r="B126" s="18"/>
      <c r="C126" s="19"/>
      <c r="D126" s="19"/>
      <c r="E126" s="20">
        <f t="shared" si="13"/>
        <v>0</v>
      </c>
      <c r="F126" s="20">
        <f t="shared" si="14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9"/>
        <v>#DIV/0!</v>
      </c>
      <c r="P126" s="26" t="e">
        <f t="shared" si="20"/>
        <v>#DIV/0!</v>
      </c>
      <c r="Q126" s="27" t="e">
        <f t="shared" si="21"/>
        <v>#DIV/0!</v>
      </c>
      <c r="R126" s="27" t="e">
        <f t="shared" si="22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13"/>
        <v>0</v>
      </c>
      <c r="F127" s="20">
        <f t="shared" si="14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9"/>
        <v>#DIV/0!</v>
      </c>
      <c r="P127" s="26" t="e">
        <f t="shared" si="20"/>
        <v>#DIV/0!</v>
      </c>
      <c r="Q127" s="27" t="e">
        <f t="shared" si="21"/>
        <v>#DIV/0!</v>
      </c>
      <c r="R127" s="27" t="e">
        <f t="shared" si="22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13"/>
        <v>0</v>
      </c>
      <c r="F128" s="20">
        <f t="shared" si="14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9"/>
        <v>#DIV/0!</v>
      </c>
      <c r="P128" s="26" t="e">
        <f t="shared" si="20"/>
        <v>#DIV/0!</v>
      </c>
      <c r="Q128" s="27" t="e">
        <f t="shared" si="21"/>
        <v>#DIV/0!</v>
      </c>
      <c r="R128" s="27" t="e">
        <f t="shared" si="22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13"/>
        <v>0</v>
      </c>
      <c r="F129" s="20">
        <f t="shared" si="14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9"/>
        <v>#DIV/0!</v>
      </c>
      <c r="P129" s="26" t="e">
        <f t="shared" si="20"/>
        <v>#DIV/0!</v>
      </c>
      <c r="Q129" s="27" t="e">
        <f t="shared" si="21"/>
        <v>#DIV/0!</v>
      </c>
      <c r="R129" s="27" t="e">
        <f t="shared" si="22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13"/>
        <v>0</v>
      </c>
      <c r="F130" s="20">
        <f t="shared" si="14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9"/>
        <v>#DIV/0!</v>
      </c>
      <c r="P130" s="26" t="e">
        <f t="shared" si="20"/>
        <v>#DIV/0!</v>
      </c>
      <c r="Q130" s="27" t="e">
        <f t="shared" si="21"/>
        <v>#DIV/0!</v>
      </c>
      <c r="R130" s="27" t="e">
        <f t="shared" si="22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13"/>
        <v>0</v>
      </c>
      <c r="F131" s="20">
        <f t="shared" si="14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9"/>
        <v>#DIV/0!</v>
      </c>
      <c r="P131" s="26" t="e">
        <f t="shared" si="20"/>
        <v>#DIV/0!</v>
      </c>
      <c r="Q131" s="27" t="e">
        <f t="shared" si="21"/>
        <v>#DIV/0!</v>
      </c>
      <c r="R131" s="27" t="e">
        <f t="shared" si="22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13"/>
        <v>0</v>
      </c>
      <c r="F132" s="20">
        <f t="shared" si="14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9"/>
        <v>#DIV/0!</v>
      </c>
      <c r="P132" s="26" t="e">
        <f t="shared" si="20"/>
        <v>#DIV/0!</v>
      </c>
      <c r="Q132" s="27" t="e">
        <f t="shared" si="21"/>
        <v>#DIV/0!</v>
      </c>
      <c r="R132" s="27" t="e">
        <f t="shared" si="22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13"/>
        <v>0</v>
      </c>
      <c r="F133" s="20">
        <f t="shared" si="14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9"/>
        <v>#DIV/0!</v>
      </c>
      <c r="P133" s="26" t="e">
        <f t="shared" si="20"/>
        <v>#DIV/0!</v>
      </c>
      <c r="Q133" s="27" t="e">
        <f t="shared" si="21"/>
        <v>#DIV/0!</v>
      </c>
      <c r="R133" s="27" t="e">
        <f t="shared" si="22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13"/>
        <v>0</v>
      </c>
      <c r="F134" s="20">
        <f t="shared" si="14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9"/>
        <v>#DIV/0!</v>
      </c>
      <c r="P134" s="26" t="e">
        <f t="shared" si="20"/>
        <v>#DIV/0!</v>
      </c>
      <c r="Q134" s="27" t="e">
        <f t="shared" si="21"/>
        <v>#DIV/0!</v>
      </c>
      <c r="R134" s="27" t="e">
        <f t="shared" si="22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13"/>
        <v>0</v>
      </c>
      <c r="F135" s="20">
        <f t="shared" si="14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9"/>
        <v>#DIV/0!</v>
      </c>
      <c r="P135" s="26" t="e">
        <f t="shared" si="20"/>
        <v>#DIV/0!</v>
      </c>
      <c r="Q135" s="27" t="e">
        <f t="shared" si="21"/>
        <v>#DIV/0!</v>
      </c>
      <c r="R135" s="27" t="e">
        <f t="shared" si="22"/>
        <v>#DIV/0!</v>
      </c>
      <c r="S135" s="28"/>
    </row>
    <row r="136" spans="1:19" ht="17.25" thickBot="1" x14ac:dyDescent="0.35">
      <c r="A136" s="30"/>
      <c r="B136" s="18"/>
      <c r="C136" s="19"/>
      <c r="D136" s="19"/>
      <c r="E136" s="20">
        <f>C136*D136</f>
        <v>0</v>
      </c>
      <c r="F136" s="20">
        <f>SUM(G136:H136)</f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9"/>
        <v>#DIV/0!</v>
      </c>
      <c r="P136" s="26" t="e">
        <f t="shared" si="20"/>
        <v>#DIV/0!</v>
      </c>
      <c r="Q136" s="27" t="e">
        <f t="shared" si="21"/>
        <v>#DIV/0!</v>
      </c>
      <c r="R136" s="27" t="e">
        <f t="shared" si="22"/>
        <v>#DIV/0!</v>
      </c>
      <c r="S136" s="28"/>
    </row>
    <row r="137" spans="1:19" ht="16.5" customHeight="1" x14ac:dyDescent="0.3">
      <c r="A137" s="205" t="s">
        <v>23</v>
      </c>
      <c r="B137" s="206"/>
      <c r="C137" s="209">
        <f t="shared" ref="C137:H137" si="23">SUM(C8:C136)</f>
        <v>200</v>
      </c>
      <c r="D137" s="209">
        <f t="shared" si="23"/>
        <v>384</v>
      </c>
      <c r="E137" s="209">
        <f t="shared" si="23"/>
        <v>1920</v>
      </c>
      <c r="F137" s="209">
        <f t="shared" si="23"/>
        <v>23040</v>
      </c>
      <c r="G137" s="209">
        <f t="shared" si="23"/>
        <v>5980</v>
      </c>
      <c r="H137" s="209">
        <f t="shared" si="23"/>
        <v>17060</v>
      </c>
      <c r="I137" s="198">
        <f>H7/D137</f>
        <v>0.74045138888888884</v>
      </c>
      <c r="J137" s="198">
        <f>K137/L137</f>
        <v>0.91683856495856875</v>
      </c>
      <c r="K137" s="187">
        <f>SUM(K8:K136)</f>
        <v>965828</v>
      </c>
      <c r="L137" s="187">
        <f>SUM(L8:L136)</f>
        <v>1053433</v>
      </c>
      <c r="M137" s="187">
        <f>SUM(M8:M136)</f>
        <v>839131</v>
      </c>
      <c r="N137" s="200">
        <f>SUMIF(B8:B136,A137,N8:N136)</f>
        <v>1067739.71</v>
      </c>
      <c r="O137" s="202">
        <f t="shared" si="19"/>
        <v>556.11443229166662</v>
      </c>
      <c r="P137" s="187">
        <f t="shared" si="20"/>
        <v>100.60708333333334</v>
      </c>
      <c r="Q137" s="189">
        <f t="shared" si="21"/>
        <v>2.5151770833333336</v>
      </c>
      <c r="R137" s="191">
        <f t="shared" si="22"/>
        <v>2780.5721614583331</v>
      </c>
      <c r="S137" s="193"/>
    </row>
    <row r="138" spans="1:19" ht="16.5" customHeight="1" thickBot="1" x14ac:dyDescent="0.35">
      <c r="A138" s="207"/>
      <c r="B138" s="208"/>
      <c r="C138" s="210"/>
      <c r="D138" s="210"/>
      <c r="E138" s="210"/>
      <c r="F138" s="210"/>
      <c r="G138" s="210"/>
      <c r="H138" s="210"/>
      <c r="I138" s="199"/>
      <c r="J138" s="199"/>
      <c r="K138" s="188"/>
      <c r="L138" s="188"/>
      <c r="M138" s="188"/>
      <c r="N138" s="201"/>
      <c r="O138" s="188"/>
      <c r="P138" s="188"/>
      <c r="Q138" s="190"/>
      <c r="R138" s="192"/>
      <c r="S138" s="194"/>
    </row>
    <row r="139" spans="1:19" ht="16.5" customHeight="1" x14ac:dyDescent="0.3">
      <c r="A139" s="195" t="s">
        <v>235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</row>
    <row r="140" spans="1:19" ht="16.5" customHeight="1" x14ac:dyDescent="0.3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7.25" thickBot="1" x14ac:dyDescent="0.35">
      <c r="A141" s="196" t="s">
        <v>0</v>
      </c>
      <c r="B141" s="196"/>
      <c r="C141" s="1"/>
      <c r="D141" s="1"/>
      <c r="E141" s="1"/>
      <c r="F141" s="1"/>
      <c r="G141" s="1"/>
      <c r="H141" s="1"/>
      <c r="I141" s="2"/>
      <c r="J141" s="2"/>
      <c r="K141" s="3"/>
      <c r="L141" s="3"/>
      <c r="M141" s="3"/>
      <c r="N141" s="3"/>
      <c r="O141" s="3"/>
      <c r="P141" s="197" t="str">
        <f>P3</f>
        <v>작성자 김숙영</v>
      </c>
      <c r="Q141" s="197"/>
      <c r="R141" s="197"/>
      <c r="S141" s="197"/>
    </row>
    <row r="142" spans="1:19" ht="23.25" customHeight="1" x14ac:dyDescent="0.3">
      <c r="A142" s="211" t="s">
        <v>24</v>
      </c>
      <c r="B142" s="213" t="s">
        <v>2</v>
      </c>
      <c r="C142" s="171" t="s">
        <v>3</v>
      </c>
      <c r="D142" s="171" t="s">
        <v>4</v>
      </c>
      <c r="E142" s="179" t="s">
        <v>5</v>
      </c>
      <c r="F142" s="179" t="s">
        <v>6</v>
      </c>
      <c r="G142" s="181" t="s">
        <v>7</v>
      </c>
      <c r="H142" s="181" t="s">
        <v>8</v>
      </c>
      <c r="I142" s="185" t="s">
        <v>9</v>
      </c>
      <c r="J142" s="185" t="s">
        <v>10</v>
      </c>
      <c r="K142" s="171" t="s">
        <v>11</v>
      </c>
      <c r="L142" s="171" t="s">
        <v>12</v>
      </c>
      <c r="M142" s="171" t="s">
        <v>13</v>
      </c>
      <c r="N142" s="171" t="s">
        <v>14</v>
      </c>
      <c r="O142" s="171" t="s">
        <v>15</v>
      </c>
      <c r="P142" s="171" t="s">
        <v>16</v>
      </c>
      <c r="Q142" s="171" t="s">
        <v>17</v>
      </c>
      <c r="R142" s="171" t="s">
        <v>18</v>
      </c>
      <c r="S142" s="183" t="s">
        <v>19</v>
      </c>
    </row>
    <row r="143" spans="1:19" ht="23.25" customHeight="1" thickBot="1" x14ac:dyDescent="0.35">
      <c r="A143" s="212"/>
      <c r="B143" s="214"/>
      <c r="C143" s="172"/>
      <c r="D143" s="172"/>
      <c r="E143" s="180"/>
      <c r="F143" s="180"/>
      <c r="G143" s="182"/>
      <c r="H143" s="182"/>
      <c r="I143" s="186"/>
      <c r="J143" s="186"/>
      <c r="K143" s="172"/>
      <c r="L143" s="172"/>
      <c r="M143" s="172"/>
      <c r="N143" s="172"/>
      <c r="O143" s="172"/>
      <c r="P143" s="172"/>
      <c r="Q143" s="172"/>
      <c r="R143" s="172"/>
      <c r="S143" s="184"/>
    </row>
    <row r="144" spans="1:19" ht="16.5" customHeight="1" x14ac:dyDescent="0.3">
      <c r="A144" s="203" t="s">
        <v>20</v>
      </c>
      <c r="B144" s="4"/>
      <c r="C144" s="5"/>
      <c r="D144" s="5"/>
      <c r="E144" s="5"/>
      <c r="F144" s="5"/>
      <c r="G144" s="5"/>
      <c r="H144" s="5"/>
      <c r="I144" s="6">
        <v>0.75</v>
      </c>
      <c r="J144" s="6">
        <v>0.94499999999999995</v>
      </c>
      <c r="K144" s="5"/>
      <c r="L144" s="5"/>
      <c r="M144" s="5"/>
      <c r="N144" s="5"/>
      <c r="O144" s="5">
        <v>600</v>
      </c>
      <c r="P144" s="5">
        <v>100</v>
      </c>
      <c r="Q144" s="5">
        <v>2.7</v>
      </c>
      <c r="R144" s="5"/>
      <c r="S144" s="7" t="s">
        <v>21</v>
      </c>
    </row>
    <row r="145" spans="1:19" ht="16.5" customHeight="1" thickBot="1" x14ac:dyDescent="0.35">
      <c r="A145" s="204"/>
      <c r="B145" s="8"/>
      <c r="C145" s="9">
        <f>C275</f>
        <v>193</v>
      </c>
      <c r="D145" s="9">
        <f>D275</f>
        <v>338</v>
      </c>
      <c r="E145" s="9">
        <f>E275</f>
        <v>1674</v>
      </c>
      <c r="F145" s="9">
        <f>F275</f>
        <v>20280</v>
      </c>
      <c r="G145" s="10">
        <f>G275/60</f>
        <v>57.833333333333336</v>
      </c>
      <c r="H145" s="10">
        <f>H275/60</f>
        <v>280.16666666666669</v>
      </c>
      <c r="I145" s="11">
        <f>H145/D275</f>
        <v>0.8288954635108482</v>
      </c>
      <c r="J145" s="11">
        <f t="shared" ref="J145:R145" si="24">J275</f>
        <v>0.91168488739780962</v>
      </c>
      <c r="K145" s="12">
        <f t="shared" si="24"/>
        <v>378269</v>
      </c>
      <c r="L145" s="12">
        <f t="shared" si="24"/>
        <v>414912</v>
      </c>
      <c r="M145" s="12">
        <f t="shared" si="24"/>
        <v>442374</v>
      </c>
      <c r="N145" s="12">
        <f t="shared" si="24"/>
        <v>1131094.4099999999</v>
      </c>
      <c r="O145" s="13">
        <f t="shared" si="24"/>
        <v>675.68363799283145</v>
      </c>
      <c r="P145" s="14">
        <f t="shared" si="24"/>
        <v>45.193428912783752</v>
      </c>
      <c r="Q145" s="15">
        <f t="shared" si="24"/>
        <v>1.1191390532544379</v>
      </c>
      <c r="R145" s="16">
        <f t="shared" si="24"/>
        <v>3346.4331656804729</v>
      </c>
      <c r="S145" s="17" t="s">
        <v>22</v>
      </c>
    </row>
    <row r="146" spans="1:19" ht="16.5" customHeight="1" x14ac:dyDescent="0.3">
      <c r="A146" s="29">
        <v>1</v>
      </c>
      <c r="B146" s="18" t="s">
        <v>238</v>
      </c>
      <c r="C146" s="19"/>
      <c r="D146" s="19"/>
      <c r="E146" s="20">
        <f t="shared" ref="E146:E209" si="25">C146*D146</f>
        <v>0</v>
      </c>
      <c r="F146" s="20">
        <f t="shared" ref="F146:F209" si="26">SUM(G146:H146)</f>
        <v>0</v>
      </c>
      <c r="G146" s="19"/>
      <c r="H146" s="19"/>
      <c r="I146" s="21"/>
      <c r="J146" s="21"/>
      <c r="K146" s="22"/>
      <c r="L146" s="23"/>
      <c r="M146" s="23"/>
      <c r="N146" s="24">
        <v>6120</v>
      </c>
      <c r="O146" s="25" t="e">
        <f t="shared" ref="O146:O209" si="27">N146/E146</f>
        <v>#DIV/0!</v>
      </c>
      <c r="P146" s="26" t="e">
        <f t="shared" ref="P146:P209" si="28">((K146*200000)/E146)/1000000</f>
        <v>#DIV/0!</v>
      </c>
      <c r="Q146" s="27" t="e">
        <f t="shared" ref="Q146:Q209" si="29">(K146/D146)/1000</f>
        <v>#DIV/0!</v>
      </c>
      <c r="R146" s="27" t="e">
        <f t="shared" ref="R146:R209" si="30">N146/D146</f>
        <v>#DIV/0!</v>
      </c>
      <c r="S146" s="28"/>
    </row>
    <row r="147" spans="1:19" x14ac:dyDescent="0.3">
      <c r="A147" s="29"/>
      <c r="B147" s="18" t="s">
        <v>239</v>
      </c>
      <c r="C147" s="19"/>
      <c r="D147" s="19"/>
      <c r="E147" s="20">
        <f t="shared" si="25"/>
        <v>0</v>
      </c>
      <c r="F147" s="20">
        <f t="shared" si="26"/>
        <v>0</v>
      </c>
      <c r="G147" s="19"/>
      <c r="H147" s="19"/>
      <c r="I147" s="21"/>
      <c r="J147" s="21"/>
      <c r="K147" s="22"/>
      <c r="L147" s="23"/>
      <c r="M147" s="23"/>
      <c r="N147" s="24">
        <v>6070</v>
      </c>
      <c r="O147" s="25" t="e">
        <f t="shared" si="27"/>
        <v>#DIV/0!</v>
      </c>
      <c r="P147" s="26" t="e">
        <f t="shared" si="28"/>
        <v>#DIV/0!</v>
      </c>
      <c r="Q147" s="27" t="e">
        <f t="shared" si="29"/>
        <v>#DIV/0!</v>
      </c>
      <c r="R147" s="27" t="e">
        <f t="shared" si="30"/>
        <v>#DIV/0!</v>
      </c>
      <c r="S147" s="28"/>
    </row>
    <row r="148" spans="1:19" x14ac:dyDescent="0.3">
      <c r="A148" s="29"/>
      <c r="B148" s="18" t="s">
        <v>240</v>
      </c>
      <c r="C148" s="19"/>
      <c r="D148" s="19"/>
      <c r="E148" s="20">
        <f t="shared" si="25"/>
        <v>0</v>
      </c>
      <c r="F148" s="20">
        <f t="shared" si="26"/>
        <v>0</v>
      </c>
      <c r="G148" s="19"/>
      <c r="H148" s="19"/>
      <c r="I148" s="21"/>
      <c r="J148" s="21"/>
      <c r="K148" s="22"/>
      <c r="L148" s="23"/>
      <c r="M148" s="23"/>
      <c r="N148" s="24">
        <v>8580.69</v>
      </c>
      <c r="O148" s="25" t="e">
        <f t="shared" si="27"/>
        <v>#DIV/0!</v>
      </c>
      <c r="P148" s="26" t="e">
        <f t="shared" si="28"/>
        <v>#DIV/0!</v>
      </c>
      <c r="Q148" s="27" t="e">
        <f t="shared" si="29"/>
        <v>#DIV/0!</v>
      </c>
      <c r="R148" s="27" t="e">
        <f t="shared" si="30"/>
        <v>#DIV/0!</v>
      </c>
      <c r="S148" s="28"/>
    </row>
    <row r="149" spans="1:19" x14ac:dyDescent="0.3">
      <c r="A149" s="29"/>
      <c r="B149" s="18" t="s">
        <v>61</v>
      </c>
      <c r="C149" s="19">
        <v>5</v>
      </c>
      <c r="D149" s="19">
        <v>8</v>
      </c>
      <c r="E149" s="20">
        <f t="shared" si="25"/>
        <v>40</v>
      </c>
      <c r="F149" s="20">
        <f t="shared" si="26"/>
        <v>480</v>
      </c>
      <c r="G149" s="19">
        <v>50</v>
      </c>
      <c r="H149" s="19">
        <v>430</v>
      </c>
      <c r="I149" s="21">
        <v>0.89580000000000004</v>
      </c>
      <c r="J149" s="21">
        <v>0.90849999999999997</v>
      </c>
      <c r="K149" s="22">
        <v>10961</v>
      </c>
      <c r="L149" s="23">
        <v>12065</v>
      </c>
      <c r="M149" s="23">
        <v>84327</v>
      </c>
      <c r="N149" s="24">
        <f>SUM(N146:N148)</f>
        <v>20770.690000000002</v>
      </c>
      <c r="O149" s="25">
        <f t="shared" si="27"/>
        <v>519.2672500000001</v>
      </c>
      <c r="P149" s="26">
        <f t="shared" si="28"/>
        <v>54.805</v>
      </c>
      <c r="Q149" s="27">
        <f t="shared" si="29"/>
        <v>1.370125</v>
      </c>
      <c r="R149" s="27">
        <f t="shared" si="30"/>
        <v>2596.3362500000003</v>
      </c>
      <c r="S149" s="28"/>
    </row>
    <row r="150" spans="1:19" x14ac:dyDescent="0.3">
      <c r="A150" s="29" t="s">
        <v>248</v>
      </c>
      <c r="B150" s="18" t="s">
        <v>249</v>
      </c>
      <c r="C150" s="19"/>
      <c r="D150" s="19"/>
      <c r="E150" s="20">
        <f t="shared" si="25"/>
        <v>0</v>
      </c>
      <c r="F150" s="20">
        <f t="shared" si="26"/>
        <v>0</v>
      </c>
      <c r="G150" s="19"/>
      <c r="H150" s="19"/>
      <c r="I150" s="21"/>
      <c r="J150" s="21"/>
      <c r="K150" s="22"/>
      <c r="L150" s="23"/>
      <c r="M150" s="23"/>
      <c r="N150" s="24">
        <v>6494.31</v>
      </c>
      <c r="O150" s="25" t="e">
        <f t="shared" si="27"/>
        <v>#DIV/0!</v>
      </c>
      <c r="P150" s="26" t="e">
        <f t="shared" si="28"/>
        <v>#DIV/0!</v>
      </c>
      <c r="Q150" s="27" t="e">
        <f t="shared" si="29"/>
        <v>#DIV/0!</v>
      </c>
      <c r="R150" s="27" t="e">
        <f t="shared" si="30"/>
        <v>#DIV/0!</v>
      </c>
      <c r="S150" s="28"/>
    </row>
    <row r="151" spans="1:19" x14ac:dyDescent="0.3">
      <c r="A151" s="29"/>
      <c r="B151" s="18" t="s">
        <v>250</v>
      </c>
      <c r="C151" s="19"/>
      <c r="D151" s="19"/>
      <c r="E151" s="20">
        <f t="shared" si="25"/>
        <v>0</v>
      </c>
      <c r="F151" s="20">
        <f t="shared" si="26"/>
        <v>0</v>
      </c>
      <c r="G151" s="19"/>
      <c r="H151" s="19"/>
      <c r="I151" s="21"/>
      <c r="J151" s="21"/>
      <c r="K151" s="22"/>
      <c r="L151" s="23"/>
      <c r="M151" s="23"/>
      <c r="N151" s="24">
        <v>10254.09</v>
      </c>
      <c r="O151" s="25" t="e">
        <f t="shared" si="27"/>
        <v>#DIV/0!</v>
      </c>
      <c r="P151" s="26" t="e">
        <f t="shared" si="28"/>
        <v>#DIV/0!</v>
      </c>
      <c r="Q151" s="27" t="e">
        <f t="shared" si="29"/>
        <v>#DIV/0!</v>
      </c>
      <c r="R151" s="27" t="e">
        <f t="shared" si="30"/>
        <v>#DIV/0!</v>
      </c>
      <c r="S151" s="28"/>
    </row>
    <row r="152" spans="1:19" x14ac:dyDescent="0.3">
      <c r="A152" s="29"/>
      <c r="B152" s="18" t="s">
        <v>251</v>
      </c>
      <c r="C152" s="19">
        <v>5</v>
      </c>
      <c r="D152" s="19">
        <v>10</v>
      </c>
      <c r="E152" s="20">
        <f t="shared" si="25"/>
        <v>50</v>
      </c>
      <c r="F152" s="20">
        <f t="shared" si="26"/>
        <v>600</v>
      </c>
      <c r="G152" s="19">
        <v>250</v>
      </c>
      <c r="H152" s="19">
        <v>350</v>
      </c>
      <c r="I152" s="21">
        <v>0.58330000000000004</v>
      </c>
      <c r="J152" s="21">
        <v>0.91639999999999999</v>
      </c>
      <c r="K152" s="22">
        <v>8839</v>
      </c>
      <c r="L152" s="23">
        <v>9645</v>
      </c>
      <c r="M152" s="23">
        <v>0</v>
      </c>
      <c r="N152" s="24">
        <f>SUM(N150:N151)</f>
        <v>16748.400000000001</v>
      </c>
      <c r="O152" s="25">
        <f t="shared" si="27"/>
        <v>334.96800000000002</v>
      </c>
      <c r="P152" s="26">
        <f t="shared" si="28"/>
        <v>35.356000000000002</v>
      </c>
      <c r="Q152" s="27">
        <f t="shared" si="29"/>
        <v>0.88390000000000002</v>
      </c>
      <c r="R152" s="27">
        <f t="shared" si="30"/>
        <v>1674.8400000000001</v>
      </c>
      <c r="S152" s="28"/>
    </row>
    <row r="153" spans="1:19" x14ac:dyDescent="0.3">
      <c r="A153" s="29">
        <v>2</v>
      </c>
      <c r="B153" s="18" t="s">
        <v>252</v>
      </c>
      <c r="C153" s="19"/>
      <c r="D153" s="19"/>
      <c r="E153" s="20">
        <f t="shared" si="25"/>
        <v>0</v>
      </c>
      <c r="F153" s="20">
        <f t="shared" si="26"/>
        <v>0</v>
      </c>
      <c r="G153" s="19"/>
      <c r="H153" s="19"/>
      <c r="I153" s="21"/>
      <c r="J153" s="21"/>
      <c r="K153" s="22"/>
      <c r="L153" s="23"/>
      <c r="M153" s="23"/>
      <c r="N153" s="24">
        <v>11592</v>
      </c>
      <c r="O153" s="25" t="e">
        <f t="shared" si="27"/>
        <v>#DIV/0!</v>
      </c>
      <c r="P153" s="26" t="e">
        <f t="shared" si="28"/>
        <v>#DIV/0!</v>
      </c>
      <c r="Q153" s="27" t="e">
        <f t="shared" si="29"/>
        <v>#DIV/0!</v>
      </c>
      <c r="R153" s="27" t="e">
        <f t="shared" si="30"/>
        <v>#DIV/0!</v>
      </c>
      <c r="S153" s="28"/>
    </row>
    <row r="154" spans="1:19" x14ac:dyDescent="0.3">
      <c r="A154" s="29"/>
      <c r="B154" s="18" t="s">
        <v>253</v>
      </c>
      <c r="C154" s="19"/>
      <c r="D154" s="19"/>
      <c r="E154" s="20">
        <f t="shared" si="25"/>
        <v>0</v>
      </c>
      <c r="F154" s="20">
        <f t="shared" si="26"/>
        <v>0</v>
      </c>
      <c r="G154" s="19"/>
      <c r="H154" s="19"/>
      <c r="I154" s="21"/>
      <c r="J154" s="21"/>
      <c r="K154" s="22"/>
      <c r="L154" s="23"/>
      <c r="M154" s="23"/>
      <c r="N154" s="24">
        <v>14256</v>
      </c>
      <c r="O154" s="25" t="e">
        <f t="shared" si="27"/>
        <v>#DIV/0!</v>
      </c>
      <c r="P154" s="26" t="e">
        <f t="shared" si="28"/>
        <v>#DIV/0!</v>
      </c>
      <c r="Q154" s="27" t="e">
        <f t="shared" si="29"/>
        <v>#DIV/0!</v>
      </c>
      <c r="R154" s="27" t="e">
        <f t="shared" si="30"/>
        <v>#DIV/0!</v>
      </c>
      <c r="S154" s="28"/>
    </row>
    <row r="155" spans="1:19" x14ac:dyDescent="0.3">
      <c r="A155" s="29"/>
      <c r="B155" s="18" t="s">
        <v>61</v>
      </c>
      <c r="C155" s="19">
        <v>5</v>
      </c>
      <c r="D155" s="19">
        <v>8</v>
      </c>
      <c r="E155" s="20">
        <f t="shared" si="25"/>
        <v>40</v>
      </c>
      <c r="F155" s="20">
        <f t="shared" si="26"/>
        <v>480</v>
      </c>
      <c r="G155" s="19">
        <v>90</v>
      </c>
      <c r="H155" s="19">
        <v>390</v>
      </c>
      <c r="I155" s="21">
        <v>0.8125</v>
      </c>
      <c r="J155" s="21">
        <v>0.95430000000000004</v>
      </c>
      <c r="K155" s="22">
        <v>11537</v>
      </c>
      <c r="L155" s="23">
        <v>12090</v>
      </c>
      <c r="M155" s="23">
        <v>39032</v>
      </c>
      <c r="N155" s="24">
        <f>SUM(N153:N154)</f>
        <v>25848</v>
      </c>
      <c r="O155" s="25">
        <f t="shared" si="27"/>
        <v>646.20000000000005</v>
      </c>
      <c r="P155" s="26">
        <f t="shared" si="28"/>
        <v>57.685000000000002</v>
      </c>
      <c r="Q155" s="27">
        <f t="shared" si="29"/>
        <v>1.4421250000000001</v>
      </c>
      <c r="R155" s="27">
        <f t="shared" si="30"/>
        <v>3231</v>
      </c>
      <c r="S155" s="28"/>
    </row>
    <row r="156" spans="1:19" x14ac:dyDescent="0.3">
      <c r="A156" s="29" t="s">
        <v>259</v>
      </c>
      <c r="B156" s="18" t="s">
        <v>260</v>
      </c>
      <c r="C156" s="19"/>
      <c r="D156" s="19"/>
      <c r="E156" s="20">
        <f t="shared" si="25"/>
        <v>0</v>
      </c>
      <c r="F156" s="20">
        <f t="shared" si="26"/>
        <v>0</v>
      </c>
      <c r="G156" s="19"/>
      <c r="H156" s="19"/>
      <c r="I156" s="21"/>
      <c r="J156" s="21"/>
      <c r="K156" s="22"/>
      <c r="L156" s="23"/>
      <c r="M156" s="23"/>
      <c r="N156" s="24">
        <v>22782</v>
      </c>
      <c r="O156" s="25" t="e">
        <f t="shared" si="27"/>
        <v>#DIV/0!</v>
      </c>
      <c r="P156" s="26" t="e">
        <f t="shared" si="28"/>
        <v>#DIV/0!</v>
      </c>
      <c r="Q156" s="27" t="e">
        <f t="shared" si="29"/>
        <v>#DIV/0!</v>
      </c>
      <c r="R156" s="27" t="e">
        <f t="shared" si="30"/>
        <v>#DIV/0!</v>
      </c>
      <c r="S156" s="28"/>
    </row>
    <row r="157" spans="1:19" x14ac:dyDescent="0.3">
      <c r="A157" s="29"/>
      <c r="B157" s="18" t="s">
        <v>261</v>
      </c>
      <c r="C157" s="19"/>
      <c r="D157" s="19"/>
      <c r="E157" s="20">
        <f t="shared" si="25"/>
        <v>0</v>
      </c>
      <c r="F157" s="20">
        <f t="shared" si="26"/>
        <v>0</v>
      </c>
      <c r="G157" s="19"/>
      <c r="H157" s="19"/>
      <c r="I157" s="21"/>
      <c r="J157" s="21"/>
      <c r="K157" s="22"/>
      <c r="L157" s="23"/>
      <c r="M157" s="23"/>
      <c r="N157" s="24">
        <v>8388</v>
      </c>
      <c r="O157" s="25" t="e">
        <f t="shared" si="27"/>
        <v>#DIV/0!</v>
      </c>
      <c r="P157" s="26" t="e">
        <f t="shared" si="28"/>
        <v>#DIV/0!</v>
      </c>
      <c r="Q157" s="27" t="e">
        <f t="shared" si="29"/>
        <v>#DIV/0!</v>
      </c>
      <c r="R157" s="27" t="e">
        <f t="shared" si="30"/>
        <v>#DIV/0!</v>
      </c>
      <c r="S157" s="28"/>
    </row>
    <row r="158" spans="1:19" x14ac:dyDescent="0.3">
      <c r="A158" s="29"/>
      <c r="B158" s="18" t="s">
        <v>61</v>
      </c>
      <c r="C158" s="19">
        <v>5</v>
      </c>
      <c r="D158" s="19">
        <v>10</v>
      </c>
      <c r="E158" s="20">
        <f t="shared" si="25"/>
        <v>50</v>
      </c>
      <c r="F158" s="20">
        <f t="shared" si="26"/>
        <v>600</v>
      </c>
      <c r="G158" s="19">
        <v>110</v>
      </c>
      <c r="H158" s="19">
        <v>490</v>
      </c>
      <c r="I158" s="21">
        <v>0.81669999999999998</v>
      </c>
      <c r="J158" s="21">
        <v>0.9093</v>
      </c>
      <c r="K158" s="22">
        <v>14612</v>
      </c>
      <c r="L158" s="23">
        <v>16069</v>
      </c>
      <c r="M158" s="23">
        <v>0</v>
      </c>
      <c r="N158" s="24">
        <f>SUM(N156:N157)</f>
        <v>31170</v>
      </c>
      <c r="O158" s="25">
        <f t="shared" si="27"/>
        <v>623.4</v>
      </c>
      <c r="P158" s="26">
        <f t="shared" si="28"/>
        <v>58.448</v>
      </c>
      <c r="Q158" s="27">
        <f t="shared" si="29"/>
        <v>1.4612000000000001</v>
      </c>
      <c r="R158" s="27">
        <f t="shared" si="30"/>
        <v>3117</v>
      </c>
      <c r="S158" s="28"/>
    </row>
    <row r="159" spans="1:19" ht="16.5" customHeight="1" x14ac:dyDescent="0.3">
      <c r="A159" s="29">
        <v>3</v>
      </c>
      <c r="B159" s="18" t="s">
        <v>175</v>
      </c>
      <c r="C159" s="19"/>
      <c r="D159" s="19"/>
      <c r="E159" s="20">
        <f t="shared" si="25"/>
        <v>0</v>
      </c>
      <c r="F159" s="20">
        <f t="shared" si="26"/>
        <v>0</v>
      </c>
      <c r="G159" s="19"/>
      <c r="H159" s="19"/>
      <c r="I159" s="21"/>
      <c r="J159" s="21"/>
      <c r="K159" s="22"/>
      <c r="L159" s="23"/>
      <c r="M159" s="23"/>
      <c r="N159" s="24">
        <v>30762</v>
      </c>
      <c r="O159" s="25" t="e">
        <f t="shared" si="27"/>
        <v>#DIV/0!</v>
      </c>
      <c r="P159" s="26" t="e">
        <f t="shared" si="28"/>
        <v>#DIV/0!</v>
      </c>
      <c r="Q159" s="27" t="e">
        <f t="shared" si="29"/>
        <v>#DIV/0!</v>
      </c>
      <c r="R159" s="27" t="e">
        <f t="shared" si="30"/>
        <v>#DIV/0!</v>
      </c>
      <c r="S159" s="28"/>
    </row>
    <row r="160" spans="1:19" x14ac:dyDescent="0.3">
      <c r="A160" s="29"/>
      <c r="B160" s="18" t="s">
        <v>61</v>
      </c>
      <c r="C160" s="19">
        <v>5</v>
      </c>
      <c r="D160" s="19">
        <v>8</v>
      </c>
      <c r="E160" s="20">
        <f t="shared" si="25"/>
        <v>40</v>
      </c>
      <c r="F160" s="20">
        <f t="shared" si="26"/>
        <v>480</v>
      </c>
      <c r="G160" s="19">
        <v>30</v>
      </c>
      <c r="H160" s="19">
        <v>450</v>
      </c>
      <c r="I160" s="21">
        <v>0.9375</v>
      </c>
      <c r="J160" s="21">
        <v>0.94310000000000005</v>
      </c>
      <c r="K160" s="22">
        <v>16295</v>
      </c>
      <c r="L160" s="23">
        <v>17278</v>
      </c>
      <c r="M160" s="23">
        <v>26807</v>
      </c>
      <c r="N160" s="24">
        <f>SUM(N159)</f>
        <v>30762</v>
      </c>
      <c r="O160" s="25">
        <f t="shared" si="27"/>
        <v>769.05</v>
      </c>
      <c r="P160" s="26">
        <f t="shared" si="28"/>
        <v>81.474999999999994</v>
      </c>
      <c r="Q160" s="27">
        <f t="shared" si="29"/>
        <v>2.0368750000000002</v>
      </c>
      <c r="R160" s="27">
        <f t="shared" si="30"/>
        <v>3845.25</v>
      </c>
      <c r="S160" s="28"/>
    </row>
    <row r="161" spans="1:19" x14ac:dyDescent="0.3">
      <c r="A161" s="29" t="s">
        <v>266</v>
      </c>
      <c r="B161" s="18" t="s">
        <v>261</v>
      </c>
      <c r="C161" s="19"/>
      <c r="D161" s="19"/>
      <c r="E161" s="20">
        <f t="shared" si="25"/>
        <v>0</v>
      </c>
      <c r="F161" s="20">
        <f t="shared" si="26"/>
        <v>0</v>
      </c>
      <c r="G161" s="19"/>
      <c r="H161" s="19"/>
      <c r="I161" s="21"/>
      <c r="J161" s="21"/>
      <c r="K161" s="22"/>
      <c r="L161" s="23"/>
      <c r="M161" s="23"/>
      <c r="N161" s="24">
        <v>1230</v>
      </c>
      <c r="O161" s="25" t="e">
        <f t="shared" si="27"/>
        <v>#DIV/0!</v>
      </c>
      <c r="P161" s="26" t="e">
        <f t="shared" si="28"/>
        <v>#DIV/0!</v>
      </c>
      <c r="Q161" s="27" t="e">
        <f t="shared" si="29"/>
        <v>#DIV/0!</v>
      </c>
      <c r="R161" s="27" t="e">
        <f t="shared" si="30"/>
        <v>#DIV/0!</v>
      </c>
      <c r="S161" s="28"/>
    </row>
    <row r="162" spans="1:19" x14ac:dyDescent="0.3">
      <c r="A162" s="29"/>
      <c r="B162" s="18" t="s">
        <v>267</v>
      </c>
      <c r="C162" s="19"/>
      <c r="D162" s="19"/>
      <c r="E162" s="20">
        <f t="shared" si="25"/>
        <v>0</v>
      </c>
      <c r="F162" s="20">
        <f t="shared" si="26"/>
        <v>0</v>
      </c>
      <c r="G162" s="19"/>
      <c r="H162" s="19"/>
      <c r="I162" s="21"/>
      <c r="J162" s="21"/>
      <c r="K162" s="22"/>
      <c r="L162" s="23"/>
      <c r="M162" s="23"/>
      <c r="N162" s="24">
        <v>11500</v>
      </c>
      <c r="O162" s="25" t="e">
        <f t="shared" si="27"/>
        <v>#DIV/0!</v>
      </c>
      <c r="P162" s="26" t="e">
        <f t="shared" si="28"/>
        <v>#DIV/0!</v>
      </c>
      <c r="Q162" s="27" t="e">
        <f t="shared" si="29"/>
        <v>#DIV/0!</v>
      </c>
      <c r="R162" s="27" t="e">
        <f t="shared" si="30"/>
        <v>#DIV/0!</v>
      </c>
      <c r="S162" s="28"/>
    </row>
    <row r="163" spans="1:19" x14ac:dyDescent="0.3">
      <c r="A163" s="29"/>
      <c r="B163" s="18" t="s">
        <v>268</v>
      </c>
      <c r="C163" s="19"/>
      <c r="D163" s="19"/>
      <c r="E163" s="20">
        <f t="shared" si="25"/>
        <v>0</v>
      </c>
      <c r="F163" s="20">
        <f t="shared" si="26"/>
        <v>0</v>
      </c>
      <c r="G163" s="19"/>
      <c r="H163" s="19"/>
      <c r="I163" s="21"/>
      <c r="J163" s="21"/>
      <c r="K163" s="22"/>
      <c r="L163" s="23"/>
      <c r="M163" s="23"/>
      <c r="N163" s="24">
        <v>19944</v>
      </c>
      <c r="O163" s="25" t="e">
        <f t="shared" si="27"/>
        <v>#DIV/0!</v>
      </c>
      <c r="P163" s="26" t="e">
        <f t="shared" si="28"/>
        <v>#DIV/0!</v>
      </c>
      <c r="Q163" s="27" t="e">
        <f t="shared" si="29"/>
        <v>#DIV/0!</v>
      </c>
      <c r="R163" s="27" t="e">
        <f t="shared" si="30"/>
        <v>#DIV/0!</v>
      </c>
      <c r="S163" s="28"/>
    </row>
    <row r="164" spans="1:19" ht="16.5" customHeight="1" x14ac:dyDescent="0.3">
      <c r="A164" s="29"/>
      <c r="B164" s="18" t="s">
        <v>251</v>
      </c>
      <c r="C164" s="19">
        <v>5</v>
      </c>
      <c r="D164" s="19">
        <v>10</v>
      </c>
      <c r="E164" s="20">
        <f t="shared" si="25"/>
        <v>50</v>
      </c>
      <c r="F164" s="20">
        <f t="shared" si="26"/>
        <v>600</v>
      </c>
      <c r="G164" s="19">
        <v>180</v>
      </c>
      <c r="H164" s="19">
        <v>420</v>
      </c>
      <c r="I164" s="21">
        <v>0.7</v>
      </c>
      <c r="J164" s="21">
        <v>0.93300000000000005</v>
      </c>
      <c r="K164" s="22">
        <v>10491</v>
      </c>
      <c r="L164" s="23">
        <v>11245</v>
      </c>
      <c r="M164" s="23">
        <v>0</v>
      </c>
      <c r="N164" s="24">
        <f>SUM(N161:N163)</f>
        <v>32674</v>
      </c>
      <c r="O164" s="25">
        <f t="shared" si="27"/>
        <v>653.48</v>
      </c>
      <c r="P164" s="26">
        <f t="shared" si="28"/>
        <v>41.963999999999999</v>
      </c>
      <c r="Q164" s="27">
        <f t="shared" si="29"/>
        <v>1.0490999999999999</v>
      </c>
      <c r="R164" s="27">
        <f t="shared" si="30"/>
        <v>3267.4</v>
      </c>
      <c r="S164" s="28"/>
    </row>
    <row r="165" spans="1:19" x14ac:dyDescent="0.3">
      <c r="A165" s="29">
        <v>6</v>
      </c>
      <c r="B165" s="18" t="s">
        <v>272</v>
      </c>
      <c r="C165" s="19"/>
      <c r="D165" s="19"/>
      <c r="E165" s="20">
        <f t="shared" si="25"/>
        <v>0</v>
      </c>
      <c r="F165" s="20">
        <f t="shared" si="26"/>
        <v>0</v>
      </c>
      <c r="G165" s="19"/>
      <c r="H165" s="19"/>
      <c r="I165" s="21"/>
      <c r="J165" s="21"/>
      <c r="K165" s="22"/>
      <c r="L165" s="23"/>
      <c r="M165" s="23"/>
      <c r="N165" s="24">
        <v>35010</v>
      </c>
      <c r="O165" s="25" t="e">
        <f t="shared" si="27"/>
        <v>#DIV/0!</v>
      </c>
      <c r="P165" s="26" t="e">
        <f t="shared" si="28"/>
        <v>#DIV/0!</v>
      </c>
      <c r="Q165" s="27" t="e">
        <f t="shared" si="29"/>
        <v>#DIV/0!</v>
      </c>
      <c r="R165" s="27" t="e">
        <f t="shared" si="30"/>
        <v>#DIV/0!</v>
      </c>
      <c r="S165" s="28"/>
    </row>
    <row r="166" spans="1:19" x14ac:dyDescent="0.3">
      <c r="A166" s="29"/>
      <c r="B166" s="18" t="s">
        <v>251</v>
      </c>
      <c r="C166" s="19">
        <v>5</v>
      </c>
      <c r="D166" s="19">
        <v>8</v>
      </c>
      <c r="E166" s="20">
        <f t="shared" si="25"/>
        <v>40</v>
      </c>
      <c r="F166" s="20">
        <f t="shared" si="26"/>
        <v>480</v>
      </c>
      <c r="G166" s="19">
        <v>40</v>
      </c>
      <c r="H166" s="19">
        <v>440</v>
      </c>
      <c r="I166" s="21">
        <v>0.91669999999999996</v>
      </c>
      <c r="J166" s="21">
        <v>0.93579999999999997</v>
      </c>
      <c r="K166" s="22">
        <v>10956</v>
      </c>
      <c r="L166" s="23">
        <v>11708</v>
      </c>
      <c r="M166" s="23">
        <v>23337</v>
      </c>
      <c r="N166" s="24">
        <f>SUM(N165)</f>
        <v>35010</v>
      </c>
      <c r="O166" s="25">
        <f t="shared" si="27"/>
        <v>875.25</v>
      </c>
      <c r="P166" s="26">
        <f t="shared" si="28"/>
        <v>54.78</v>
      </c>
      <c r="Q166" s="27">
        <f t="shared" si="29"/>
        <v>1.3694999999999999</v>
      </c>
      <c r="R166" s="27">
        <f t="shared" si="30"/>
        <v>4376.25</v>
      </c>
      <c r="S166" s="28"/>
    </row>
    <row r="167" spans="1:19" x14ac:dyDescent="0.3">
      <c r="A167" s="29" t="s">
        <v>277</v>
      </c>
      <c r="B167" s="18" t="s">
        <v>278</v>
      </c>
      <c r="C167" s="19"/>
      <c r="D167" s="19"/>
      <c r="E167" s="20">
        <f t="shared" si="25"/>
        <v>0</v>
      </c>
      <c r="F167" s="20">
        <f t="shared" si="26"/>
        <v>0</v>
      </c>
      <c r="G167" s="19"/>
      <c r="H167" s="19"/>
      <c r="I167" s="21"/>
      <c r="J167" s="21"/>
      <c r="K167" s="22"/>
      <c r="L167" s="23"/>
      <c r="M167" s="23"/>
      <c r="N167" s="24">
        <v>1740</v>
      </c>
      <c r="O167" s="25" t="e">
        <f t="shared" si="27"/>
        <v>#DIV/0!</v>
      </c>
      <c r="P167" s="26" t="e">
        <f t="shared" si="28"/>
        <v>#DIV/0!</v>
      </c>
      <c r="Q167" s="27" t="e">
        <f t="shared" si="29"/>
        <v>#DIV/0!</v>
      </c>
      <c r="R167" s="27" t="e">
        <f t="shared" si="30"/>
        <v>#DIV/0!</v>
      </c>
      <c r="S167" s="28"/>
    </row>
    <row r="168" spans="1:19" x14ac:dyDescent="0.3">
      <c r="A168" s="29"/>
      <c r="B168" s="18" t="s">
        <v>279</v>
      </c>
      <c r="C168" s="19"/>
      <c r="D168" s="19"/>
      <c r="E168" s="20">
        <f t="shared" si="25"/>
        <v>0</v>
      </c>
      <c r="F168" s="20">
        <f t="shared" si="26"/>
        <v>0</v>
      </c>
      <c r="G168" s="19"/>
      <c r="H168" s="19"/>
      <c r="I168" s="21"/>
      <c r="J168" s="21"/>
      <c r="K168" s="22"/>
      <c r="L168" s="23"/>
      <c r="M168" s="23"/>
      <c r="N168" s="24">
        <v>16000</v>
      </c>
      <c r="O168" s="25" t="e">
        <f t="shared" si="27"/>
        <v>#DIV/0!</v>
      </c>
      <c r="P168" s="26" t="e">
        <f t="shared" si="28"/>
        <v>#DIV/0!</v>
      </c>
      <c r="Q168" s="27" t="e">
        <f t="shared" si="29"/>
        <v>#DIV/0!</v>
      </c>
      <c r="R168" s="27" t="e">
        <f t="shared" si="30"/>
        <v>#DIV/0!</v>
      </c>
      <c r="S168" s="28"/>
    </row>
    <row r="169" spans="1:19" x14ac:dyDescent="0.3">
      <c r="A169" s="29"/>
      <c r="B169" s="18" t="s">
        <v>61</v>
      </c>
      <c r="C169" s="19">
        <v>5</v>
      </c>
      <c r="D169" s="19">
        <v>10</v>
      </c>
      <c r="E169" s="20">
        <f t="shared" si="25"/>
        <v>50</v>
      </c>
      <c r="F169" s="20">
        <f t="shared" si="26"/>
        <v>600</v>
      </c>
      <c r="G169" s="19">
        <v>220</v>
      </c>
      <c r="H169" s="19">
        <v>380</v>
      </c>
      <c r="I169" s="21">
        <v>0.63329999999999997</v>
      </c>
      <c r="J169" s="21">
        <v>0.628</v>
      </c>
      <c r="K169" s="22">
        <v>3306</v>
      </c>
      <c r="L169" s="23">
        <v>5265</v>
      </c>
      <c r="M169" s="23">
        <v>0</v>
      </c>
      <c r="N169" s="24">
        <f>SUM(N167:N168)</f>
        <v>17740</v>
      </c>
      <c r="O169" s="25">
        <f t="shared" si="27"/>
        <v>354.8</v>
      </c>
      <c r="P169" s="26">
        <f t="shared" si="28"/>
        <v>13.224</v>
      </c>
      <c r="Q169" s="27">
        <f t="shared" si="29"/>
        <v>0.3306</v>
      </c>
      <c r="R169" s="27">
        <f t="shared" si="30"/>
        <v>1774</v>
      </c>
      <c r="S169" s="28"/>
    </row>
    <row r="170" spans="1:19" ht="16.5" customHeight="1" x14ac:dyDescent="0.3">
      <c r="A170" s="29">
        <v>7</v>
      </c>
      <c r="B170" s="18" t="s">
        <v>283</v>
      </c>
      <c r="C170" s="19"/>
      <c r="D170" s="19"/>
      <c r="E170" s="20">
        <f t="shared" si="25"/>
        <v>0</v>
      </c>
      <c r="F170" s="20">
        <f t="shared" si="26"/>
        <v>0</v>
      </c>
      <c r="G170" s="19"/>
      <c r="H170" s="19"/>
      <c r="I170" s="21"/>
      <c r="J170" s="21"/>
      <c r="K170" s="22"/>
      <c r="L170" s="23"/>
      <c r="M170" s="23"/>
      <c r="N170" s="24">
        <v>8376</v>
      </c>
      <c r="O170" s="25" t="e">
        <f t="shared" si="27"/>
        <v>#DIV/0!</v>
      </c>
      <c r="P170" s="26" t="e">
        <f t="shared" si="28"/>
        <v>#DIV/0!</v>
      </c>
      <c r="Q170" s="27" t="e">
        <f t="shared" si="29"/>
        <v>#DIV/0!</v>
      </c>
      <c r="R170" s="27" t="e">
        <f t="shared" si="30"/>
        <v>#DIV/0!</v>
      </c>
      <c r="S170" s="28"/>
    </row>
    <row r="171" spans="1:19" x14ac:dyDescent="0.3">
      <c r="A171" s="29"/>
      <c r="B171" s="18" t="s">
        <v>284</v>
      </c>
      <c r="C171" s="19"/>
      <c r="D171" s="19"/>
      <c r="E171" s="20">
        <f t="shared" si="25"/>
        <v>0</v>
      </c>
      <c r="F171" s="20">
        <f t="shared" si="26"/>
        <v>0</v>
      </c>
      <c r="G171" s="19"/>
      <c r="H171" s="19"/>
      <c r="I171" s="21"/>
      <c r="J171" s="21"/>
      <c r="K171" s="22"/>
      <c r="L171" s="23"/>
      <c r="M171" s="23"/>
      <c r="N171" s="24">
        <v>17115.3</v>
      </c>
      <c r="O171" s="25" t="e">
        <f t="shared" si="27"/>
        <v>#DIV/0!</v>
      </c>
      <c r="P171" s="26" t="e">
        <f t="shared" si="28"/>
        <v>#DIV/0!</v>
      </c>
      <c r="Q171" s="27" t="e">
        <f t="shared" si="29"/>
        <v>#DIV/0!</v>
      </c>
      <c r="R171" s="27" t="e">
        <f t="shared" si="30"/>
        <v>#DIV/0!</v>
      </c>
      <c r="S171" s="28"/>
    </row>
    <row r="172" spans="1:19" x14ac:dyDescent="0.3">
      <c r="A172" s="29"/>
      <c r="B172" s="18" t="s">
        <v>61</v>
      </c>
      <c r="C172" s="19">
        <v>5</v>
      </c>
      <c r="D172" s="19">
        <v>8</v>
      </c>
      <c r="E172" s="20">
        <f t="shared" si="25"/>
        <v>40</v>
      </c>
      <c r="F172" s="20">
        <f t="shared" si="26"/>
        <v>480</v>
      </c>
      <c r="G172" s="19">
        <v>100</v>
      </c>
      <c r="H172" s="19">
        <v>380</v>
      </c>
      <c r="I172" s="21">
        <v>0.79169999999999996</v>
      </c>
      <c r="J172" s="21">
        <v>1.0179</v>
      </c>
      <c r="K172" s="22">
        <v>4400</v>
      </c>
      <c r="L172" s="23">
        <v>4323</v>
      </c>
      <c r="M172" s="23">
        <v>17927</v>
      </c>
      <c r="N172" s="24">
        <f>SUM(N170:N171)</f>
        <v>25491.3</v>
      </c>
      <c r="O172" s="25">
        <f t="shared" si="27"/>
        <v>637.28250000000003</v>
      </c>
      <c r="P172" s="26">
        <f t="shared" si="28"/>
        <v>22</v>
      </c>
      <c r="Q172" s="27">
        <f t="shared" si="29"/>
        <v>0.55000000000000004</v>
      </c>
      <c r="R172" s="27">
        <f t="shared" si="30"/>
        <v>3186.4124999999999</v>
      </c>
      <c r="S172" s="28"/>
    </row>
    <row r="173" spans="1:19" x14ac:dyDescent="0.3">
      <c r="A173" s="29" t="s">
        <v>288</v>
      </c>
      <c r="B173" s="18" t="s">
        <v>284</v>
      </c>
      <c r="C173" s="19"/>
      <c r="D173" s="19"/>
      <c r="E173" s="20">
        <f t="shared" si="25"/>
        <v>0</v>
      </c>
      <c r="F173" s="20">
        <f t="shared" si="26"/>
        <v>0</v>
      </c>
      <c r="G173" s="19"/>
      <c r="H173" s="19"/>
      <c r="I173" s="21"/>
      <c r="J173" s="21"/>
      <c r="K173" s="22"/>
      <c r="L173" s="23"/>
      <c r="M173" s="23"/>
      <c r="N173" s="24">
        <v>7184.7</v>
      </c>
      <c r="O173" s="25" t="e">
        <f t="shared" si="27"/>
        <v>#DIV/0!</v>
      </c>
      <c r="P173" s="26" t="e">
        <f t="shared" si="28"/>
        <v>#DIV/0!</v>
      </c>
      <c r="Q173" s="27" t="e">
        <f t="shared" si="29"/>
        <v>#DIV/0!</v>
      </c>
      <c r="R173" s="27" t="e">
        <f t="shared" si="30"/>
        <v>#DIV/0!</v>
      </c>
      <c r="S173" s="28"/>
    </row>
    <row r="174" spans="1:19" x14ac:dyDescent="0.3">
      <c r="A174" s="29"/>
      <c r="B174" s="18" t="s">
        <v>289</v>
      </c>
      <c r="C174" s="19"/>
      <c r="D174" s="19"/>
      <c r="E174" s="20">
        <f t="shared" si="25"/>
        <v>0</v>
      </c>
      <c r="F174" s="20">
        <f t="shared" si="26"/>
        <v>0</v>
      </c>
      <c r="G174" s="19"/>
      <c r="H174" s="19"/>
      <c r="I174" s="21"/>
      <c r="J174" s="21"/>
      <c r="K174" s="22"/>
      <c r="L174" s="23"/>
      <c r="M174" s="23"/>
      <c r="N174" s="24">
        <v>31832.400000000001</v>
      </c>
      <c r="O174" s="25" t="e">
        <f t="shared" si="27"/>
        <v>#DIV/0!</v>
      </c>
      <c r="P174" s="26" t="e">
        <f t="shared" si="28"/>
        <v>#DIV/0!</v>
      </c>
      <c r="Q174" s="27" t="e">
        <f t="shared" si="29"/>
        <v>#DIV/0!</v>
      </c>
      <c r="R174" s="27" t="e">
        <f t="shared" si="30"/>
        <v>#DIV/0!</v>
      </c>
      <c r="S174" s="28"/>
    </row>
    <row r="175" spans="1:19" x14ac:dyDescent="0.3">
      <c r="A175" s="29"/>
      <c r="B175" s="18" t="s">
        <v>61</v>
      </c>
      <c r="C175" s="19">
        <v>5</v>
      </c>
      <c r="D175" s="19">
        <v>10</v>
      </c>
      <c r="E175" s="20">
        <f t="shared" si="25"/>
        <v>50</v>
      </c>
      <c r="F175" s="20">
        <f t="shared" si="26"/>
        <v>600</v>
      </c>
      <c r="G175" s="19">
        <v>40</v>
      </c>
      <c r="H175" s="19">
        <v>560</v>
      </c>
      <c r="I175" s="21">
        <v>0.93330000000000002</v>
      </c>
      <c r="J175" s="21">
        <v>0.98019999999999996</v>
      </c>
      <c r="K175" s="22">
        <v>6735</v>
      </c>
      <c r="L175" s="23">
        <v>6871</v>
      </c>
      <c r="M175" s="23">
        <v>0</v>
      </c>
      <c r="N175" s="24">
        <f>SUM(N173:N174)</f>
        <v>39017.1</v>
      </c>
      <c r="O175" s="25">
        <f t="shared" si="27"/>
        <v>780.34199999999998</v>
      </c>
      <c r="P175" s="26">
        <f t="shared" si="28"/>
        <v>26.94</v>
      </c>
      <c r="Q175" s="27">
        <f t="shared" si="29"/>
        <v>0.67349999999999999</v>
      </c>
      <c r="R175" s="27">
        <f t="shared" si="30"/>
        <v>3901.71</v>
      </c>
      <c r="S175" s="28"/>
    </row>
    <row r="176" spans="1:19" ht="16.5" customHeight="1" x14ac:dyDescent="0.3">
      <c r="A176" s="29">
        <v>8</v>
      </c>
      <c r="B176" s="18" t="s">
        <v>289</v>
      </c>
      <c r="C176" s="19"/>
      <c r="D176" s="19"/>
      <c r="E176" s="20">
        <f t="shared" si="25"/>
        <v>0</v>
      </c>
      <c r="F176" s="20">
        <f t="shared" si="26"/>
        <v>0</v>
      </c>
      <c r="G176" s="19"/>
      <c r="H176" s="19"/>
      <c r="I176" s="21"/>
      <c r="J176" s="21"/>
      <c r="K176" s="22"/>
      <c r="L176" s="23"/>
      <c r="M176" s="23"/>
      <c r="N176" s="24">
        <v>29569.200000000001</v>
      </c>
      <c r="O176" s="25" t="e">
        <f t="shared" si="27"/>
        <v>#DIV/0!</v>
      </c>
      <c r="P176" s="26" t="e">
        <f t="shared" si="28"/>
        <v>#DIV/0!</v>
      </c>
      <c r="Q176" s="27" t="e">
        <f t="shared" si="29"/>
        <v>#DIV/0!</v>
      </c>
      <c r="R176" s="27" t="e">
        <f t="shared" si="30"/>
        <v>#DIV/0!</v>
      </c>
      <c r="S176" s="28"/>
    </row>
    <row r="177" spans="1:19" x14ac:dyDescent="0.3">
      <c r="A177" s="29"/>
      <c r="B177" s="18" t="s">
        <v>61</v>
      </c>
      <c r="C177" s="19">
        <v>5</v>
      </c>
      <c r="D177" s="19">
        <v>8</v>
      </c>
      <c r="E177" s="20">
        <f t="shared" si="25"/>
        <v>40</v>
      </c>
      <c r="F177" s="20">
        <f t="shared" si="26"/>
        <v>480</v>
      </c>
      <c r="G177" s="19">
        <v>40</v>
      </c>
      <c r="H177" s="19">
        <v>440</v>
      </c>
      <c r="I177" s="21">
        <v>0.91669999999999996</v>
      </c>
      <c r="J177" s="21">
        <v>0.9385</v>
      </c>
      <c r="K177" s="22">
        <v>5104</v>
      </c>
      <c r="L177" s="23">
        <v>5439</v>
      </c>
      <c r="M177" s="23">
        <v>13958</v>
      </c>
      <c r="N177" s="24">
        <f>SUM(N176)</f>
        <v>29569.200000000001</v>
      </c>
      <c r="O177" s="25">
        <f t="shared" si="27"/>
        <v>739.23</v>
      </c>
      <c r="P177" s="26">
        <f t="shared" si="28"/>
        <v>25.52</v>
      </c>
      <c r="Q177" s="27">
        <f t="shared" si="29"/>
        <v>0.63800000000000001</v>
      </c>
      <c r="R177" s="27">
        <f t="shared" si="30"/>
        <v>3696.15</v>
      </c>
      <c r="S177" s="28"/>
    </row>
    <row r="178" spans="1:19" x14ac:dyDescent="0.3">
      <c r="A178" s="29" t="s">
        <v>290</v>
      </c>
      <c r="B178" s="18" t="s">
        <v>292</v>
      </c>
      <c r="C178" s="19"/>
      <c r="D178" s="19"/>
      <c r="E178" s="20">
        <f t="shared" si="25"/>
        <v>0</v>
      </c>
      <c r="F178" s="20">
        <f t="shared" si="26"/>
        <v>0</v>
      </c>
      <c r="G178" s="19"/>
      <c r="H178" s="19"/>
      <c r="I178" s="21"/>
      <c r="J178" s="21"/>
      <c r="K178" s="22"/>
      <c r="L178" s="23"/>
      <c r="M178" s="23"/>
      <c r="N178" s="24">
        <v>13702.2</v>
      </c>
      <c r="O178" s="25" t="e">
        <f t="shared" si="27"/>
        <v>#DIV/0!</v>
      </c>
      <c r="P178" s="26" t="e">
        <f t="shared" si="28"/>
        <v>#DIV/0!</v>
      </c>
      <c r="Q178" s="27" t="e">
        <f t="shared" si="29"/>
        <v>#DIV/0!</v>
      </c>
      <c r="R178" s="27" t="e">
        <f t="shared" si="30"/>
        <v>#DIV/0!</v>
      </c>
      <c r="S178" s="28"/>
    </row>
    <row r="179" spans="1:19" x14ac:dyDescent="0.3">
      <c r="A179" s="29"/>
      <c r="B179" s="18" t="s">
        <v>293</v>
      </c>
      <c r="C179" s="19"/>
      <c r="D179" s="19"/>
      <c r="E179" s="20">
        <f t="shared" si="25"/>
        <v>0</v>
      </c>
      <c r="F179" s="20">
        <f t="shared" si="26"/>
        <v>0</v>
      </c>
      <c r="G179" s="19"/>
      <c r="H179" s="19"/>
      <c r="I179" s="21"/>
      <c r="J179" s="21"/>
      <c r="K179" s="22"/>
      <c r="L179" s="23"/>
      <c r="M179" s="23"/>
      <c r="N179" s="24">
        <v>20400</v>
      </c>
      <c r="O179" s="25" t="e">
        <f t="shared" si="27"/>
        <v>#DIV/0!</v>
      </c>
      <c r="P179" s="26" t="e">
        <f t="shared" si="28"/>
        <v>#DIV/0!</v>
      </c>
      <c r="Q179" s="27" t="e">
        <f t="shared" si="29"/>
        <v>#DIV/0!</v>
      </c>
      <c r="R179" s="27" t="e">
        <f t="shared" si="30"/>
        <v>#DIV/0!</v>
      </c>
      <c r="S179" s="28"/>
    </row>
    <row r="180" spans="1:19" x14ac:dyDescent="0.3">
      <c r="A180" s="29"/>
      <c r="B180" s="18" t="s">
        <v>63</v>
      </c>
      <c r="C180" s="19">
        <v>5</v>
      </c>
      <c r="D180" s="19">
        <v>10</v>
      </c>
      <c r="E180" s="20">
        <f t="shared" si="25"/>
        <v>50</v>
      </c>
      <c r="F180" s="20">
        <f t="shared" si="26"/>
        <v>600</v>
      </c>
      <c r="G180" s="19">
        <v>100</v>
      </c>
      <c r="H180" s="19">
        <v>500</v>
      </c>
      <c r="I180" s="21">
        <v>0.83330000000000004</v>
      </c>
      <c r="J180" s="21">
        <v>0.89680000000000004</v>
      </c>
      <c r="K180" s="22">
        <v>4936</v>
      </c>
      <c r="L180" s="23">
        <v>5504</v>
      </c>
      <c r="M180" s="23">
        <v>0</v>
      </c>
      <c r="N180" s="24">
        <f>SUM(N178:N179)</f>
        <v>34102.199999999997</v>
      </c>
      <c r="O180" s="25">
        <f t="shared" si="27"/>
        <v>682.04399999999998</v>
      </c>
      <c r="P180" s="26">
        <f t="shared" si="28"/>
        <v>19.744</v>
      </c>
      <c r="Q180" s="27">
        <f t="shared" si="29"/>
        <v>0.49360000000000004</v>
      </c>
      <c r="R180" s="27">
        <f t="shared" si="30"/>
        <v>3410.22</v>
      </c>
      <c r="S180" s="28"/>
    </row>
    <row r="181" spans="1:19" x14ac:dyDescent="0.3">
      <c r="A181" s="29">
        <v>9</v>
      </c>
      <c r="B181" s="18" t="s">
        <v>293</v>
      </c>
      <c r="C181" s="19"/>
      <c r="D181" s="19"/>
      <c r="E181" s="20">
        <f t="shared" si="25"/>
        <v>0</v>
      </c>
      <c r="F181" s="20">
        <f t="shared" si="26"/>
        <v>0</v>
      </c>
      <c r="G181" s="19"/>
      <c r="H181" s="19"/>
      <c r="I181" s="21"/>
      <c r="J181" s="21"/>
      <c r="K181" s="22"/>
      <c r="L181" s="23"/>
      <c r="M181" s="23"/>
      <c r="N181" s="24">
        <v>29040</v>
      </c>
      <c r="O181" s="25" t="e">
        <f t="shared" si="27"/>
        <v>#DIV/0!</v>
      </c>
      <c r="P181" s="26" t="e">
        <f t="shared" si="28"/>
        <v>#DIV/0!</v>
      </c>
      <c r="Q181" s="27" t="e">
        <f t="shared" si="29"/>
        <v>#DIV/0!</v>
      </c>
      <c r="R181" s="27" t="e">
        <f t="shared" si="30"/>
        <v>#DIV/0!</v>
      </c>
      <c r="S181" s="28"/>
    </row>
    <row r="182" spans="1:19" x14ac:dyDescent="0.3">
      <c r="A182" s="29"/>
      <c r="B182" s="18" t="s">
        <v>63</v>
      </c>
      <c r="C182" s="19">
        <v>5</v>
      </c>
      <c r="D182" s="19">
        <v>8</v>
      </c>
      <c r="E182" s="20">
        <f t="shared" si="25"/>
        <v>40</v>
      </c>
      <c r="F182" s="20">
        <f t="shared" si="26"/>
        <v>480</v>
      </c>
      <c r="G182" s="19">
        <v>60</v>
      </c>
      <c r="H182" s="19">
        <v>420</v>
      </c>
      <c r="I182" s="21">
        <v>0.875</v>
      </c>
      <c r="J182" s="21">
        <v>0.88009999999999999</v>
      </c>
      <c r="K182" s="22">
        <v>3659</v>
      </c>
      <c r="L182" s="23">
        <v>4158</v>
      </c>
      <c r="M182" s="23">
        <v>14189</v>
      </c>
      <c r="N182" s="24">
        <f>SUM(N181)</f>
        <v>29040</v>
      </c>
      <c r="O182" s="25">
        <f t="shared" si="27"/>
        <v>726</v>
      </c>
      <c r="P182" s="26">
        <f t="shared" si="28"/>
        <v>18.295000000000002</v>
      </c>
      <c r="Q182" s="27">
        <f t="shared" si="29"/>
        <v>0.45737499999999998</v>
      </c>
      <c r="R182" s="27">
        <f t="shared" si="30"/>
        <v>3630</v>
      </c>
      <c r="S182" s="28"/>
    </row>
    <row r="183" spans="1:19" x14ac:dyDescent="0.3">
      <c r="A183" s="29" t="s">
        <v>107</v>
      </c>
      <c r="B183" s="18" t="s">
        <v>298</v>
      </c>
      <c r="C183" s="19"/>
      <c r="D183" s="19"/>
      <c r="E183" s="20">
        <f t="shared" si="25"/>
        <v>0</v>
      </c>
      <c r="F183" s="20">
        <f t="shared" si="26"/>
        <v>0</v>
      </c>
      <c r="G183" s="19"/>
      <c r="H183" s="19"/>
      <c r="I183" s="21"/>
      <c r="J183" s="21"/>
      <c r="K183" s="22"/>
      <c r="L183" s="23"/>
      <c r="M183" s="23"/>
      <c r="N183" s="24">
        <v>6316</v>
      </c>
      <c r="O183" s="25" t="e">
        <f t="shared" si="27"/>
        <v>#DIV/0!</v>
      </c>
      <c r="P183" s="26" t="e">
        <f t="shared" si="28"/>
        <v>#DIV/0!</v>
      </c>
      <c r="Q183" s="27" t="e">
        <f t="shared" si="29"/>
        <v>#DIV/0!</v>
      </c>
      <c r="R183" s="27" t="e">
        <f t="shared" si="30"/>
        <v>#DIV/0!</v>
      </c>
      <c r="S183" s="28"/>
    </row>
    <row r="184" spans="1:19" x14ac:dyDescent="0.3">
      <c r="A184" s="29"/>
      <c r="B184" s="18" t="s">
        <v>299</v>
      </c>
      <c r="C184" s="19"/>
      <c r="D184" s="19"/>
      <c r="E184" s="20">
        <f t="shared" si="25"/>
        <v>0</v>
      </c>
      <c r="F184" s="20">
        <f t="shared" si="26"/>
        <v>0</v>
      </c>
      <c r="G184" s="19"/>
      <c r="H184" s="19"/>
      <c r="I184" s="21"/>
      <c r="J184" s="21"/>
      <c r="K184" s="22"/>
      <c r="L184" s="23"/>
      <c r="M184" s="23"/>
      <c r="N184" s="24">
        <v>16000</v>
      </c>
      <c r="O184" s="25" t="e">
        <f t="shared" si="27"/>
        <v>#DIV/0!</v>
      </c>
      <c r="P184" s="26" t="e">
        <f t="shared" si="28"/>
        <v>#DIV/0!</v>
      </c>
      <c r="Q184" s="27" t="e">
        <f t="shared" si="29"/>
        <v>#DIV/0!</v>
      </c>
      <c r="R184" s="27" t="e">
        <f t="shared" si="30"/>
        <v>#DIV/0!</v>
      </c>
      <c r="S184" s="28"/>
    </row>
    <row r="185" spans="1:19" x14ac:dyDescent="0.3">
      <c r="A185" s="29"/>
      <c r="B185" s="18" t="s">
        <v>300</v>
      </c>
      <c r="C185" s="19"/>
      <c r="D185" s="19"/>
      <c r="E185" s="20">
        <f t="shared" si="25"/>
        <v>0</v>
      </c>
      <c r="F185" s="20">
        <f t="shared" si="26"/>
        <v>0</v>
      </c>
      <c r="G185" s="19"/>
      <c r="H185" s="19"/>
      <c r="I185" s="21"/>
      <c r="J185" s="21"/>
      <c r="K185" s="22"/>
      <c r="L185" s="23"/>
      <c r="M185" s="23"/>
      <c r="N185" s="24">
        <v>9287.6</v>
      </c>
      <c r="O185" s="25" t="e">
        <f t="shared" si="27"/>
        <v>#DIV/0!</v>
      </c>
      <c r="P185" s="26" t="e">
        <f t="shared" si="28"/>
        <v>#DIV/0!</v>
      </c>
      <c r="Q185" s="27" t="e">
        <f t="shared" si="29"/>
        <v>#DIV/0!</v>
      </c>
      <c r="R185" s="27" t="e">
        <f t="shared" si="30"/>
        <v>#DIV/0!</v>
      </c>
      <c r="S185" s="28"/>
    </row>
    <row r="186" spans="1:19" x14ac:dyDescent="0.3">
      <c r="A186" s="29"/>
      <c r="B186" s="18" t="s">
        <v>63</v>
      </c>
      <c r="C186" s="19">
        <v>5</v>
      </c>
      <c r="D186" s="19">
        <v>10</v>
      </c>
      <c r="E186" s="20">
        <f t="shared" si="25"/>
        <v>50</v>
      </c>
      <c r="F186" s="20">
        <f t="shared" si="26"/>
        <v>600</v>
      </c>
      <c r="G186" s="19">
        <v>170</v>
      </c>
      <c r="H186" s="19">
        <v>430</v>
      </c>
      <c r="I186" s="21">
        <v>0.7167</v>
      </c>
      <c r="J186" s="21">
        <v>0.87170000000000003</v>
      </c>
      <c r="K186" s="22">
        <v>7655</v>
      </c>
      <c r="L186" s="23">
        <v>8782</v>
      </c>
      <c r="M186" s="23">
        <v>0</v>
      </c>
      <c r="N186" s="24">
        <f>SUM(N183:N185)</f>
        <v>31603.599999999999</v>
      </c>
      <c r="O186" s="25">
        <f t="shared" si="27"/>
        <v>632.072</v>
      </c>
      <c r="P186" s="26">
        <f t="shared" si="28"/>
        <v>30.62</v>
      </c>
      <c r="Q186" s="27">
        <f t="shared" si="29"/>
        <v>0.76549999999999996</v>
      </c>
      <c r="R186" s="27">
        <f t="shared" si="30"/>
        <v>3160.3599999999997</v>
      </c>
      <c r="S186" s="28"/>
    </row>
    <row r="187" spans="1:19" ht="16.5" customHeight="1" x14ac:dyDescent="0.3">
      <c r="A187" s="29">
        <v>10</v>
      </c>
      <c r="B187" s="18" t="s">
        <v>304</v>
      </c>
      <c r="C187" s="19"/>
      <c r="D187" s="19"/>
      <c r="E187" s="20">
        <f t="shared" si="25"/>
        <v>0</v>
      </c>
      <c r="F187" s="20">
        <f t="shared" si="26"/>
        <v>0</v>
      </c>
      <c r="G187" s="19"/>
      <c r="H187" s="19"/>
      <c r="I187" s="21"/>
      <c r="J187" s="21"/>
      <c r="K187" s="22"/>
      <c r="L187" s="23"/>
      <c r="M187" s="23"/>
      <c r="N187" s="24">
        <v>30837.4</v>
      </c>
      <c r="O187" s="25" t="e">
        <f t="shared" si="27"/>
        <v>#DIV/0!</v>
      </c>
      <c r="P187" s="26" t="e">
        <f t="shared" si="28"/>
        <v>#DIV/0!</v>
      </c>
      <c r="Q187" s="27" t="e">
        <f t="shared" si="29"/>
        <v>#DIV/0!</v>
      </c>
      <c r="R187" s="27" t="e">
        <f t="shared" si="30"/>
        <v>#DIV/0!</v>
      </c>
      <c r="S187" s="28"/>
    </row>
    <row r="188" spans="1:19" x14ac:dyDescent="0.3">
      <c r="A188" s="29"/>
      <c r="B188" s="18" t="s">
        <v>305</v>
      </c>
      <c r="C188" s="19"/>
      <c r="D188" s="19"/>
      <c r="E188" s="20">
        <f t="shared" si="25"/>
        <v>0</v>
      </c>
      <c r="F188" s="20">
        <f t="shared" si="26"/>
        <v>0</v>
      </c>
      <c r="G188" s="19"/>
      <c r="H188" s="19"/>
      <c r="I188" s="21"/>
      <c r="J188" s="21"/>
      <c r="K188" s="22"/>
      <c r="L188" s="23"/>
      <c r="M188" s="23"/>
      <c r="N188" s="24">
        <v>4482.5</v>
      </c>
      <c r="O188" s="25" t="e">
        <f t="shared" si="27"/>
        <v>#DIV/0!</v>
      </c>
      <c r="P188" s="26" t="e">
        <f t="shared" si="28"/>
        <v>#DIV/0!</v>
      </c>
      <c r="Q188" s="27" t="e">
        <f t="shared" si="29"/>
        <v>#DIV/0!</v>
      </c>
      <c r="R188" s="27" t="e">
        <f t="shared" si="30"/>
        <v>#DIV/0!</v>
      </c>
      <c r="S188" s="28"/>
    </row>
    <row r="189" spans="1:19" x14ac:dyDescent="0.3">
      <c r="A189" s="29"/>
      <c r="B189" s="18" t="s">
        <v>63</v>
      </c>
      <c r="C189" s="19">
        <v>5</v>
      </c>
      <c r="D189" s="19">
        <v>8</v>
      </c>
      <c r="E189" s="20">
        <f t="shared" si="25"/>
        <v>40</v>
      </c>
      <c r="F189" s="20">
        <f t="shared" si="26"/>
        <v>480</v>
      </c>
      <c r="G189" s="19">
        <v>30</v>
      </c>
      <c r="H189" s="19">
        <v>450</v>
      </c>
      <c r="I189" s="21">
        <v>0.9375</v>
      </c>
      <c r="J189" s="21">
        <v>0.96709999999999996</v>
      </c>
      <c r="K189" s="22">
        <v>9581</v>
      </c>
      <c r="L189" s="23">
        <v>9907</v>
      </c>
      <c r="M189" s="23">
        <v>26348</v>
      </c>
      <c r="N189" s="24">
        <f>SUM(N187:N188)</f>
        <v>35319.9</v>
      </c>
      <c r="O189" s="25">
        <f t="shared" si="27"/>
        <v>882.99750000000006</v>
      </c>
      <c r="P189" s="26">
        <f t="shared" si="28"/>
        <v>47.905000000000001</v>
      </c>
      <c r="Q189" s="27">
        <f t="shared" si="29"/>
        <v>1.1976249999999999</v>
      </c>
      <c r="R189" s="27">
        <f t="shared" si="30"/>
        <v>4414.9875000000002</v>
      </c>
      <c r="S189" s="28"/>
    </row>
    <row r="190" spans="1:19" x14ac:dyDescent="0.3">
      <c r="A190" s="29" t="s">
        <v>306</v>
      </c>
      <c r="B190" s="18" t="s">
        <v>309</v>
      </c>
      <c r="C190" s="19"/>
      <c r="D190" s="19"/>
      <c r="E190" s="20">
        <f t="shared" si="25"/>
        <v>0</v>
      </c>
      <c r="F190" s="20">
        <f t="shared" si="26"/>
        <v>0</v>
      </c>
      <c r="G190" s="19"/>
      <c r="H190" s="19"/>
      <c r="I190" s="21"/>
      <c r="J190" s="21"/>
      <c r="K190" s="22"/>
      <c r="L190" s="23"/>
      <c r="M190" s="23"/>
      <c r="N190" s="24">
        <v>12017.5</v>
      </c>
      <c r="O190" s="25" t="e">
        <f t="shared" si="27"/>
        <v>#DIV/0!</v>
      </c>
      <c r="P190" s="26" t="e">
        <f t="shared" si="28"/>
        <v>#DIV/0!</v>
      </c>
      <c r="Q190" s="27" t="e">
        <f t="shared" si="29"/>
        <v>#DIV/0!</v>
      </c>
      <c r="R190" s="27" t="e">
        <f t="shared" si="30"/>
        <v>#DIV/0!</v>
      </c>
      <c r="S190" s="28"/>
    </row>
    <row r="191" spans="1:19" x14ac:dyDescent="0.3">
      <c r="A191" s="29"/>
      <c r="B191" s="18" t="s">
        <v>310</v>
      </c>
      <c r="C191" s="19"/>
      <c r="D191" s="31"/>
      <c r="E191" s="20">
        <f t="shared" si="25"/>
        <v>0</v>
      </c>
      <c r="F191" s="20">
        <f t="shared" si="26"/>
        <v>0</v>
      </c>
      <c r="G191" s="19"/>
      <c r="H191" s="19"/>
      <c r="I191" s="21"/>
      <c r="J191" s="21"/>
      <c r="K191" s="22"/>
      <c r="L191" s="23"/>
      <c r="M191" s="23"/>
      <c r="N191" s="24">
        <v>5800</v>
      </c>
      <c r="O191" s="25" t="e">
        <f t="shared" si="27"/>
        <v>#DIV/0!</v>
      </c>
      <c r="P191" s="26" t="e">
        <f t="shared" si="28"/>
        <v>#DIV/0!</v>
      </c>
      <c r="Q191" s="27" t="e">
        <f t="shared" si="29"/>
        <v>#DIV/0!</v>
      </c>
      <c r="R191" s="27" t="e">
        <f t="shared" si="30"/>
        <v>#DIV/0!</v>
      </c>
      <c r="S191" s="28"/>
    </row>
    <row r="192" spans="1:19" x14ac:dyDescent="0.3">
      <c r="A192" s="29"/>
      <c r="B192" s="18" t="s">
        <v>311</v>
      </c>
      <c r="C192" s="19"/>
      <c r="D192" s="31"/>
      <c r="E192" s="20">
        <f t="shared" si="25"/>
        <v>0</v>
      </c>
      <c r="F192" s="20">
        <f t="shared" si="26"/>
        <v>0</v>
      </c>
      <c r="G192" s="19"/>
      <c r="H192" s="19"/>
      <c r="I192" s="21"/>
      <c r="J192" s="21"/>
      <c r="K192" s="22"/>
      <c r="L192" s="23"/>
      <c r="M192" s="23"/>
      <c r="N192" s="24">
        <v>25200</v>
      </c>
      <c r="O192" s="25" t="e">
        <f t="shared" si="27"/>
        <v>#DIV/0!</v>
      </c>
      <c r="P192" s="26" t="e">
        <f t="shared" si="28"/>
        <v>#DIV/0!</v>
      </c>
      <c r="Q192" s="27" t="e">
        <f t="shared" si="29"/>
        <v>#DIV/0!</v>
      </c>
      <c r="R192" s="27" t="e">
        <f t="shared" si="30"/>
        <v>#DIV/0!</v>
      </c>
      <c r="S192" s="28"/>
    </row>
    <row r="193" spans="1:19" x14ac:dyDescent="0.3">
      <c r="A193" s="29"/>
      <c r="B193" s="18" t="s">
        <v>312</v>
      </c>
      <c r="C193" s="19">
        <v>5</v>
      </c>
      <c r="D193" s="31">
        <v>10</v>
      </c>
      <c r="E193" s="20">
        <f t="shared" si="25"/>
        <v>50</v>
      </c>
      <c r="F193" s="20">
        <f t="shared" si="26"/>
        <v>600</v>
      </c>
      <c r="G193" s="19">
        <v>50</v>
      </c>
      <c r="H193" s="19">
        <v>550</v>
      </c>
      <c r="I193" s="21">
        <v>0.91669999999999996</v>
      </c>
      <c r="J193" s="21">
        <v>0.93369999999999997</v>
      </c>
      <c r="K193" s="22">
        <v>11669</v>
      </c>
      <c r="L193" s="23">
        <v>12497</v>
      </c>
      <c r="M193" s="23">
        <v>0</v>
      </c>
      <c r="N193" s="24">
        <f>SUM(N190:N192)</f>
        <v>43017.5</v>
      </c>
      <c r="O193" s="25">
        <f t="shared" si="27"/>
        <v>860.35</v>
      </c>
      <c r="P193" s="26">
        <f t="shared" si="28"/>
        <v>46.676000000000002</v>
      </c>
      <c r="Q193" s="27">
        <f t="shared" si="29"/>
        <v>1.1669</v>
      </c>
      <c r="R193" s="27">
        <f t="shared" si="30"/>
        <v>4301.75</v>
      </c>
      <c r="S193" s="28"/>
    </row>
    <row r="194" spans="1:19" x14ac:dyDescent="0.3">
      <c r="A194" s="29">
        <v>13</v>
      </c>
      <c r="B194" s="18" t="s">
        <v>315</v>
      </c>
      <c r="C194" s="19"/>
      <c r="D194" s="31"/>
      <c r="E194" s="20">
        <f t="shared" si="25"/>
        <v>0</v>
      </c>
      <c r="F194" s="20">
        <f t="shared" si="26"/>
        <v>0</v>
      </c>
      <c r="G194" s="19"/>
      <c r="H194" s="19"/>
      <c r="I194" s="21"/>
      <c r="J194" s="21"/>
      <c r="K194" s="22"/>
      <c r="L194" s="23"/>
      <c r="M194" s="23"/>
      <c r="N194" s="24">
        <v>20316.8</v>
      </c>
      <c r="O194" s="25" t="e">
        <f t="shared" si="27"/>
        <v>#DIV/0!</v>
      </c>
      <c r="P194" s="26" t="e">
        <f t="shared" si="28"/>
        <v>#DIV/0!</v>
      </c>
      <c r="Q194" s="27" t="e">
        <f t="shared" si="29"/>
        <v>#DIV/0!</v>
      </c>
      <c r="R194" s="27" t="e">
        <f t="shared" si="30"/>
        <v>#DIV/0!</v>
      </c>
      <c r="S194" s="28"/>
    </row>
    <row r="195" spans="1:19" x14ac:dyDescent="0.3">
      <c r="A195" s="29"/>
      <c r="B195" s="18" t="s">
        <v>316</v>
      </c>
      <c r="C195" s="19"/>
      <c r="D195" s="31"/>
      <c r="E195" s="20">
        <f t="shared" si="25"/>
        <v>0</v>
      </c>
      <c r="F195" s="20">
        <f t="shared" si="26"/>
        <v>0</v>
      </c>
      <c r="G195" s="19"/>
      <c r="H195" s="19"/>
      <c r="I195" s="21"/>
      <c r="J195" s="21"/>
      <c r="K195" s="22"/>
      <c r="L195" s="23"/>
      <c r="M195" s="23"/>
      <c r="N195" s="24">
        <v>8053.5</v>
      </c>
      <c r="O195" s="25" t="e">
        <f t="shared" si="27"/>
        <v>#DIV/0!</v>
      </c>
      <c r="P195" s="26" t="e">
        <f t="shared" si="28"/>
        <v>#DIV/0!</v>
      </c>
      <c r="Q195" s="27" t="e">
        <f t="shared" si="29"/>
        <v>#DIV/0!</v>
      </c>
      <c r="R195" s="27" t="e">
        <f t="shared" si="30"/>
        <v>#DIV/0!</v>
      </c>
      <c r="S195" s="28"/>
    </row>
    <row r="196" spans="1:19" x14ac:dyDescent="0.3">
      <c r="A196" s="29"/>
      <c r="B196" s="18" t="s">
        <v>63</v>
      </c>
      <c r="C196" s="19">
        <v>5</v>
      </c>
      <c r="D196" s="19">
        <v>8</v>
      </c>
      <c r="E196" s="20">
        <f t="shared" si="25"/>
        <v>40</v>
      </c>
      <c r="F196" s="20">
        <f t="shared" si="26"/>
        <v>480</v>
      </c>
      <c r="G196" s="19">
        <v>110</v>
      </c>
      <c r="H196" s="19">
        <v>370</v>
      </c>
      <c r="I196" s="21">
        <v>0.77080000000000004</v>
      </c>
      <c r="J196" s="21">
        <v>0.93340000000000001</v>
      </c>
      <c r="K196" s="22">
        <v>8069</v>
      </c>
      <c r="L196" s="23">
        <v>8645</v>
      </c>
      <c r="M196" s="23">
        <v>19610</v>
      </c>
      <c r="N196" s="24">
        <f>SUM(N194:N195)</f>
        <v>28370.3</v>
      </c>
      <c r="O196" s="25">
        <f t="shared" si="27"/>
        <v>709.25749999999994</v>
      </c>
      <c r="P196" s="26">
        <f t="shared" si="28"/>
        <v>40.344999999999999</v>
      </c>
      <c r="Q196" s="27">
        <f t="shared" si="29"/>
        <v>1.0086250000000001</v>
      </c>
      <c r="R196" s="27">
        <f t="shared" si="30"/>
        <v>3546.2874999999999</v>
      </c>
      <c r="S196" s="28"/>
    </row>
    <row r="197" spans="1:19" x14ac:dyDescent="0.3">
      <c r="A197" s="29" t="s">
        <v>317</v>
      </c>
      <c r="B197" s="18" t="s">
        <v>316</v>
      </c>
      <c r="C197" s="19"/>
      <c r="D197" s="19"/>
      <c r="E197" s="20">
        <f t="shared" si="25"/>
        <v>0</v>
      </c>
      <c r="F197" s="20">
        <f t="shared" si="26"/>
        <v>0</v>
      </c>
      <c r="G197" s="19"/>
      <c r="H197" s="19"/>
      <c r="I197" s="21"/>
      <c r="J197" s="21"/>
      <c r="K197" s="22"/>
      <c r="L197" s="23"/>
      <c r="M197" s="23"/>
      <c r="N197" s="24">
        <v>24957</v>
      </c>
      <c r="O197" s="25" t="e">
        <f t="shared" si="27"/>
        <v>#DIV/0!</v>
      </c>
      <c r="P197" s="26" t="e">
        <f t="shared" si="28"/>
        <v>#DIV/0!</v>
      </c>
      <c r="Q197" s="27" t="e">
        <f t="shared" si="29"/>
        <v>#DIV/0!</v>
      </c>
      <c r="R197" s="27" t="e">
        <f t="shared" si="30"/>
        <v>#DIV/0!</v>
      </c>
      <c r="S197" s="28"/>
    </row>
    <row r="198" spans="1:19" x14ac:dyDescent="0.3">
      <c r="A198" s="29"/>
      <c r="B198" s="18" t="s">
        <v>320</v>
      </c>
      <c r="C198" s="19"/>
      <c r="D198" s="19"/>
      <c r="E198" s="20">
        <f t="shared" si="25"/>
        <v>0</v>
      </c>
      <c r="F198" s="20">
        <f t="shared" si="26"/>
        <v>0</v>
      </c>
      <c r="G198" s="19"/>
      <c r="H198" s="19"/>
      <c r="I198" s="21"/>
      <c r="J198" s="21"/>
      <c r="K198" s="22"/>
      <c r="L198" s="23"/>
      <c r="M198" s="23"/>
      <c r="N198" s="24">
        <v>11718</v>
      </c>
      <c r="O198" s="25" t="e">
        <f t="shared" si="27"/>
        <v>#DIV/0!</v>
      </c>
      <c r="P198" s="26" t="e">
        <f t="shared" si="28"/>
        <v>#DIV/0!</v>
      </c>
      <c r="Q198" s="27" t="e">
        <f t="shared" si="29"/>
        <v>#DIV/0!</v>
      </c>
      <c r="R198" s="27" t="e">
        <f t="shared" si="30"/>
        <v>#DIV/0!</v>
      </c>
      <c r="S198" s="28"/>
    </row>
    <row r="199" spans="1:19" x14ac:dyDescent="0.3">
      <c r="A199" s="29"/>
      <c r="B199" s="18" t="s">
        <v>321</v>
      </c>
      <c r="C199" s="19"/>
      <c r="D199" s="19"/>
      <c r="E199" s="20">
        <f t="shared" si="25"/>
        <v>0</v>
      </c>
      <c r="F199" s="20">
        <f t="shared" si="26"/>
        <v>0</v>
      </c>
      <c r="G199" s="19"/>
      <c r="H199" s="19"/>
      <c r="I199" s="21"/>
      <c r="J199" s="21"/>
      <c r="K199" s="22"/>
      <c r="L199" s="23"/>
      <c r="M199" s="23"/>
      <c r="N199" s="24">
        <v>3546</v>
      </c>
      <c r="O199" s="25" t="e">
        <f t="shared" si="27"/>
        <v>#DIV/0!</v>
      </c>
      <c r="P199" s="26" t="e">
        <f t="shared" si="28"/>
        <v>#DIV/0!</v>
      </c>
      <c r="Q199" s="27" t="e">
        <f t="shared" si="29"/>
        <v>#DIV/0!</v>
      </c>
      <c r="R199" s="27" t="e">
        <f t="shared" si="30"/>
        <v>#DIV/0!</v>
      </c>
      <c r="S199" s="28"/>
    </row>
    <row r="200" spans="1:19" x14ac:dyDescent="0.3">
      <c r="A200" s="29"/>
      <c r="B200" s="18" t="s">
        <v>303</v>
      </c>
      <c r="C200" s="19">
        <v>5</v>
      </c>
      <c r="D200" s="19">
        <v>10</v>
      </c>
      <c r="E200" s="20">
        <f t="shared" si="25"/>
        <v>50</v>
      </c>
      <c r="F200" s="20">
        <f t="shared" si="26"/>
        <v>600</v>
      </c>
      <c r="G200" s="19">
        <v>90</v>
      </c>
      <c r="H200" s="19">
        <v>510</v>
      </c>
      <c r="I200" s="21">
        <v>0.85</v>
      </c>
      <c r="J200" s="21">
        <v>0.96340000000000003</v>
      </c>
      <c r="K200" s="22">
        <v>15380</v>
      </c>
      <c r="L200" s="23">
        <v>15964</v>
      </c>
      <c r="M200" s="23">
        <v>0</v>
      </c>
      <c r="N200" s="24">
        <f>SUM(N197:N199)</f>
        <v>40221</v>
      </c>
      <c r="O200" s="25">
        <f t="shared" si="27"/>
        <v>804.42</v>
      </c>
      <c r="P200" s="26">
        <f t="shared" si="28"/>
        <v>61.52</v>
      </c>
      <c r="Q200" s="27">
        <f t="shared" si="29"/>
        <v>1.538</v>
      </c>
      <c r="R200" s="27">
        <f t="shared" si="30"/>
        <v>4022.1</v>
      </c>
      <c r="S200" s="28"/>
    </row>
    <row r="201" spans="1:19" x14ac:dyDescent="0.3">
      <c r="A201" s="29">
        <v>14</v>
      </c>
      <c r="B201" s="18" t="s">
        <v>323</v>
      </c>
      <c r="C201" s="19"/>
      <c r="D201" s="19"/>
      <c r="E201" s="20">
        <f t="shared" si="25"/>
        <v>0</v>
      </c>
      <c r="F201" s="20">
        <f t="shared" si="26"/>
        <v>0</v>
      </c>
      <c r="G201" s="19"/>
      <c r="H201" s="19"/>
      <c r="I201" s="21"/>
      <c r="J201" s="21"/>
      <c r="K201" s="22"/>
      <c r="L201" s="23"/>
      <c r="M201" s="23"/>
      <c r="N201" s="24">
        <v>9922.89</v>
      </c>
      <c r="O201" s="25" t="e">
        <f t="shared" si="27"/>
        <v>#DIV/0!</v>
      </c>
      <c r="P201" s="26" t="e">
        <f t="shared" si="28"/>
        <v>#DIV/0!</v>
      </c>
      <c r="Q201" s="27" t="e">
        <f t="shared" si="29"/>
        <v>#DIV/0!</v>
      </c>
      <c r="R201" s="27" t="e">
        <f t="shared" si="30"/>
        <v>#DIV/0!</v>
      </c>
      <c r="S201" s="28"/>
    </row>
    <row r="202" spans="1:19" x14ac:dyDescent="0.3">
      <c r="A202" s="29"/>
      <c r="B202" s="18" t="s">
        <v>324</v>
      </c>
      <c r="C202" s="19"/>
      <c r="D202" s="19"/>
      <c r="E202" s="20">
        <f t="shared" si="25"/>
        <v>0</v>
      </c>
      <c r="F202" s="20">
        <f t="shared" si="26"/>
        <v>0</v>
      </c>
      <c r="G202" s="19"/>
      <c r="H202" s="19"/>
      <c r="I202" s="21"/>
      <c r="J202" s="21"/>
      <c r="K202" s="22"/>
      <c r="L202" s="23"/>
      <c r="M202" s="23"/>
      <c r="N202" s="24">
        <v>27091.200000000001</v>
      </c>
      <c r="O202" s="25" t="e">
        <f t="shared" si="27"/>
        <v>#DIV/0!</v>
      </c>
      <c r="P202" s="26" t="e">
        <f t="shared" si="28"/>
        <v>#DIV/0!</v>
      </c>
      <c r="Q202" s="27" t="e">
        <f t="shared" si="29"/>
        <v>#DIV/0!</v>
      </c>
      <c r="R202" s="27" t="e">
        <f t="shared" si="30"/>
        <v>#DIV/0!</v>
      </c>
      <c r="S202" s="28"/>
    </row>
    <row r="203" spans="1:19" x14ac:dyDescent="0.3">
      <c r="A203" s="29"/>
      <c r="B203" s="18" t="s">
        <v>63</v>
      </c>
      <c r="C203" s="19">
        <v>5</v>
      </c>
      <c r="D203" s="19">
        <v>8</v>
      </c>
      <c r="E203" s="20">
        <f>C203*D203</f>
        <v>40</v>
      </c>
      <c r="F203" s="20">
        <f t="shared" si="26"/>
        <v>480</v>
      </c>
      <c r="G203" s="19">
        <v>40</v>
      </c>
      <c r="H203" s="19">
        <v>440</v>
      </c>
      <c r="I203" s="21">
        <v>0.91669999999999996</v>
      </c>
      <c r="J203" s="21">
        <v>0.99150000000000005</v>
      </c>
      <c r="K203" s="22">
        <v>18073</v>
      </c>
      <c r="L203" s="23">
        <v>18228</v>
      </c>
      <c r="M203" s="23">
        <v>44970</v>
      </c>
      <c r="N203" s="24">
        <f>SUM(N201:N202)</f>
        <v>37014.089999999997</v>
      </c>
      <c r="O203" s="25">
        <f t="shared" si="27"/>
        <v>925.35224999999991</v>
      </c>
      <c r="P203" s="26">
        <f t="shared" si="28"/>
        <v>90.364999999999995</v>
      </c>
      <c r="Q203" s="27">
        <f t="shared" si="29"/>
        <v>2.259125</v>
      </c>
      <c r="R203" s="27">
        <f t="shared" si="30"/>
        <v>4626.7612499999996</v>
      </c>
      <c r="S203" s="28"/>
    </row>
    <row r="204" spans="1:19" x14ac:dyDescent="0.3">
      <c r="A204" s="29" t="s">
        <v>328</v>
      </c>
      <c r="B204" s="18" t="s">
        <v>329</v>
      </c>
      <c r="C204" s="19"/>
      <c r="D204" s="19"/>
      <c r="E204" s="20">
        <f t="shared" si="25"/>
        <v>0</v>
      </c>
      <c r="F204" s="20">
        <f t="shared" si="26"/>
        <v>0</v>
      </c>
      <c r="G204" s="19"/>
      <c r="H204" s="19"/>
      <c r="I204" s="21"/>
      <c r="J204" s="21"/>
      <c r="K204" s="22"/>
      <c r="L204" s="23"/>
      <c r="M204" s="23"/>
      <c r="N204" s="24">
        <v>13099.5</v>
      </c>
      <c r="O204" s="25" t="e">
        <f t="shared" si="27"/>
        <v>#DIV/0!</v>
      </c>
      <c r="P204" s="26" t="e">
        <f t="shared" si="28"/>
        <v>#DIV/0!</v>
      </c>
      <c r="Q204" s="27" t="e">
        <f t="shared" si="29"/>
        <v>#DIV/0!</v>
      </c>
      <c r="R204" s="27" t="e">
        <f t="shared" si="30"/>
        <v>#DIV/0!</v>
      </c>
      <c r="S204" s="28"/>
    </row>
    <row r="205" spans="1:19" x14ac:dyDescent="0.3">
      <c r="A205" s="29"/>
      <c r="B205" s="18" t="s">
        <v>330</v>
      </c>
      <c r="C205" s="19"/>
      <c r="D205" s="19"/>
      <c r="E205" s="20">
        <f t="shared" si="25"/>
        <v>0</v>
      </c>
      <c r="F205" s="20">
        <f t="shared" si="26"/>
        <v>0</v>
      </c>
      <c r="G205" s="19"/>
      <c r="H205" s="19"/>
      <c r="I205" s="21"/>
      <c r="J205" s="21"/>
      <c r="K205" s="22"/>
      <c r="L205" s="23"/>
      <c r="M205" s="23"/>
      <c r="N205" s="24">
        <v>10956.4</v>
      </c>
      <c r="O205" s="25" t="e">
        <f t="shared" si="27"/>
        <v>#DIV/0!</v>
      </c>
      <c r="P205" s="26" t="e">
        <f t="shared" si="28"/>
        <v>#DIV/0!</v>
      </c>
      <c r="Q205" s="27" t="e">
        <f t="shared" si="29"/>
        <v>#DIV/0!</v>
      </c>
      <c r="R205" s="27" t="e">
        <f t="shared" si="30"/>
        <v>#DIV/0!</v>
      </c>
      <c r="S205" s="28"/>
    </row>
    <row r="206" spans="1:19" x14ac:dyDescent="0.3">
      <c r="A206" s="29"/>
      <c r="B206" s="18" t="s">
        <v>63</v>
      </c>
      <c r="C206" s="19">
        <v>5</v>
      </c>
      <c r="D206" s="19">
        <v>10</v>
      </c>
      <c r="E206" s="20">
        <f t="shared" si="25"/>
        <v>50</v>
      </c>
      <c r="F206" s="20">
        <f t="shared" si="26"/>
        <v>600</v>
      </c>
      <c r="G206" s="19">
        <v>180</v>
      </c>
      <c r="H206" s="19">
        <v>420</v>
      </c>
      <c r="I206" s="21">
        <v>0.7</v>
      </c>
      <c r="J206" s="21">
        <v>0.82499999999999996</v>
      </c>
      <c r="K206" s="22">
        <v>10971</v>
      </c>
      <c r="L206" s="23">
        <v>13298</v>
      </c>
      <c r="M206" s="23">
        <v>0</v>
      </c>
      <c r="N206" s="24">
        <f>SUM(N204:N205)</f>
        <v>24055.9</v>
      </c>
      <c r="O206" s="25">
        <f t="shared" si="27"/>
        <v>481.11800000000005</v>
      </c>
      <c r="P206" s="26">
        <f t="shared" si="28"/>
        <v>43.884</v>
      </c>
      <c r="Q206" s="27">
        <f t="shared" si="29"/>
        <v>1.0971</v>
      </c>
      <c r="R206" s="27">
        <f t="shared" si="30"/>
        <v>2405.59</v>
      </c>
      <c r="S206" s="28"/>
    </row>
    <row r="207" spans="1:19" x14ac:dyDescent="0.3">
      <c r="A207" s="29">
        <v>15</v>
      </c>
      <c r="B207" s="18" t="s">
        <v>332</v>
      </c>
      <c r="C207" s="19"/>
      <c r="D207" s="19"/>
      <c r="E207" s="20">
        <f t="shared" si="25"/>
        <v>0</v>
      </c>
      <c r="F207" s="20">
        <f t="shared" si="26"/>
        <v>0</v>
      </c>
      <c r="G207" s="19"/>
      <c r="H207" s="19"/>
      <c r="I207" s="21"/>
      <c r="J207" s="21"/>
      <c r="K207" s="22"/>
      <c r="L207" s="23"/>
      <c r="M207" s="23"/>
      <c r="N207" s="24">
        <v>4316.8999999999996</v>
      </c>
      <c r="O207" s="25" t="e">
        <f t="shared" si="27"/>
        <v>#DIV/0!</v>
      </c>
      <c r="P207" s="26" t="e">
        <f t="shared" si="28"/>
        <v>#DIV/0!</v>
      </c>
      <c r="Q207" s="27" t="e">
        <f t="shared" si="29"/>
        <v>#DIV/0!</v>
      </c>
      <c r="R207" s="27" t="e">
        <f t="shared" si="30"/>
        <v>#DIV/0!</v>
      </c>
      <c r="S207" s="28"/>
    </row>
    <row r="208" spans="1:19" x14ac:dyDescent="0.3">
      <c r="A208" s="29"/>
      <c r="B208" s="18" t="s">
        <v>333</v>
      </c>
      <c r="C208" s="19"/>
      <c r="D208" s="19"/>
      <c r="E208" s="20">
        <f t="shared" si="25"/>
        <v>0</v>
      </c>
      <c r="F208" s="20">
        <f t="shared" si="26"/>
        <v>0</v>
      </c>
      <c r="G208" s="19"/>
      <c r="H208" s="19"/>
      <c r="I208" s="21"/>
      <c r="J208" s="21"/>
      <c r="K208" s="22"/>
      <c r="L208" s="23"/>
      <c r="M208" s="23"/>
      <c r="N208" s="24">
        <v>20448.400000000001</v>
      </c>
      <c r="O208" s="25" t="e">
        <f t="shared" si="27"/>
        <v>#DIV/0!</v>
      </c>
      <c r="P208" s="26" t="e">
        <f t="shared" si="28"/>
        <v>#DIV/0!</v>
      </c>
      <c r="Q208" s="27" t="e">
        <f t="shared" si="29"/>
        <v>#DIV/0!</v>
      </c>
      <c r="R208" s="27" t="e">
        <f t="shared" si="30"/>
        <v>#DIV/0!</v>
      </c>
      <c r="S208" s="28"/>
    </row>
    <row r="209" spans="1:19" x14ac:dyDescent="0.3">
      <c r="A209" s="29"/>
      <c r="B209" s="18" t="s">
        <v>303</v>
      </c>
      <c r="C209" s="19">
        <v>5</v>
      </c>
      <c r="D209" s="19">
        <v>8</v>
      </c>
      <c r="E209" s="20">
        <f t="shared" si="25"/>
        <v>40</v>
      </c>
      <c r="F209" s="20">
        <f t="shared" si="26"/>
        <v>480</v>
      </c>
      <c r="G209" s="19">
        <v>30</v>
      </c>
      <c r="H209" s="19">
        <v>450</v>
      </c>
      <c r="I209" s="21">
        <v>0.9375</v>
      </c>
      <c r="J209" s="21">
        <v>0.90820000000000001</v>
      </c>
      <c r="K209" s="22">
        <v>12532</v>
      </c>
      <c r="L209" s="23">
        <v>13799</v>
      </c>
      <c r="M209" s="23">
        <v>18267</v>
      </c>
      <c r="N209" s="24">
        <f>SUM(N207:N208)</f>
        <v>24765.300000000003</v>
      </c>
      <c r="O209" s="25">
        <f t="shared" si="27"/>
        <v>619.13250000000005</v>
      </c>
      <c r="P209" s="26">
        <f t="shared" si="28"/>
        <v>62.66</v>
      </c>
      <c r="Q209" s="27">
        <f t="shared" si="29"/>
        <v>1.5665</v>
      </c>
      <c r="R209" s="27">
        <f t="shared" si="30"/>
        <v>3095.6625000000004</v>
      </c>
      <c r="S209" s="28"/>
    </row>
    <row r="210" spans="1:19" x14ac:dyDescent="0.3">
      <c r="A210" s="29" t="s">
        <v>337</v>
      </c>
      <c r="B210" s="18" t="s">
        <v>338</v>
      </c>
      <c r="C210" s="19"/>
      <c r="D210" s="19"/>
      <c r="E210" s="20">
        <f t="shared" ref="E210:E273" si="31">C210*D210</f>
        <v>0</v>
      </c>
      <c r="F210" s="20">
        <f t="shared" ref="F210:F273" si="32">SUM(G210:H210)</f>
        <v>0</v>
      </c>
      <c r="G210" s="19"/>
      <c r="H210" s="19"/>
      <c r="I210" s="21"/>
      <c r="J210" s="21"/>
      <c r="K210" s="22"/>
      <c r="L210" s="23"/>
      <c r="M210" s="23"/>
      <c r="N210" s="24">
        <v>6719.85</v>
      </c>
      <c r="O210" s="25" t="e">
        <f>N210/E210</f>
        <v>#DIV/0!</v>
      </c>
      <c r="P210" s="26" t="e">
        <f>((K210*200000)/E210)/1000000</f>
        <v>#DIV/0!</v>
      </c>
      <c r="Q210" s="27" t="e">
        <f>(K210/D210)/1000</f>
        <v>#DIV/0!</v>
      </c>
      <c r="R210" s="27" t="e">
        <f>N210/D210</f>
        <v>#DIV/0!</v>
      </c>
      <c r="S210" s="28"/>
    </row>
    <row r="211" spans="1:19" x14ac:dyDescent="0.3">
      <c r="A211" s="29"/>
      <c r="B211" s="18" t="s">
        <v>339</v>
      </c>
      <c r="C211" s="19"/>
      <c r="D211" s="19"/>
      <c r="E211" s="20">
        <f t="shared" si="31"/>
        <v>0</v>
      </c>
      <c r="F211" s="20">
        <f t="shared" si="32"/>
        <v>0</v>
      </c>
      <c r="G211" s="19"/>
      <c r="H211" s="19"/>
      <c r="I211" s="21"/>
      <c r="J211" s="21"/>
      <c r="K211" s="22"/>
      <c r="L211" s="23"/>
      <c r="M211" s="23"/>
      <c r="N211" s="24">
        <v>2825</v>
      </c>
      <c r="O211" s="25" t="e">
        <f>N211/E211</f>
        <v>#DIV/0!</v>
      </c>
      <c r="P211" s="26" t="e">
        <f>((K211*200000)/E211)/1000000</f>
        <v>#DIV/0!</v>
      </c>
      <c r="Q211" s="27" t="e">
        <f>(K211/D211)/1000</f>
        <v>#DIV/0!</v>
      </c>
      <c r="R211" s="27" t="e">
        <f>N211/D211</f>
        <v>#DIV/0!</v>
      </c>
      <c r="S211" s="28"/>
    </row>
    <row r="212" spans="1:19" x14ac:dyDescent="0.3">
      <c r="A212" s="29"/>
      <c r="B212" s="18" t="s">
        <v>340</v>
      </c>
      <c r="C212" s="19"/>
      <c r="D212" s="19"/>
      <c r="E212" s="20">
        <f t="shared" si="31"/>
        <v>0</v>
      </c>
      <c r="F212" s="20">
        <f t="shared" si="32"/>
        <v>0</v>
      </c>
      <c r="G212" s="19"/>
      <c r="H212" s="19"/>
      <c r="I212" s="21"/>
      <c r="J212" s="21"/>
      <c r="K212" s="22"/>
      <c r="L212" s="23"/>
      <c r="M212" s="23"/>
      <c r="N212" s="24">
        <v>11700</v>
      </c>
      <c r="O212" s="25" t="e">
        <f>N212/E212</f>
        <v>#DIV/0!</v>
      </c>
      <c r="P212" s="26" t="e">
        <f>((K212*200000)/E212)/1000000</f>
        <v>#DIV/0!</v>
      </c>
      <c r="Q212" s="27" t="e">
        <f>(K212/D212)/1000</f>
        <v>#DIV/0!</v>
      </c>
      <c r="R212" s="27" t="e">
        <f>N212/D212</f>
        <v>#DIV/0!</v>
      </c>
      <c r="S212" s="28"/>
    </row>
    <row r="213" spans="1:19" x14ac:dyDescent="0.3">
      <c r="A213" s="29"/>
      <c r="B213" s="18" t="s">
        <v>341</v>
      </c>
      <c r="C213" s="19">
        <v>5</v>
      </c>
      <c r="D213" s="19">
        <v>10</v>
      </c>
      <c r="E213" s="20">
        <f t="shared" si="31"/>
        <v>50</v>
      </c>
      <c r="F213" s="20">
        <f t="shared" si="32"/>
        <v>600</v>
      </c>
      <c r="G213" s="19">
        <v>160</v>
      </c>
      <c r="H213" s="19">
        <v>440</v>
      </c>
      <c r="I213" s="21">
        <v>0.73329999999999995</v>
      </c>
      <c r="J213" s="21">
        <v>0.83450000000000002</v>
      </c>
      <c r="K213" s="22">
        <v>11066</v>
      </c>
      <c r="L213" s="23">
        <v>13260</v>
      </c>
      <c r="M213" s="23">
        <v>0</v>
      </c>
      <c r="N213" s="24">
        <f>SUM(N210:N212)</f>
        <v>21244.85</v>
      </c>
      <c r="O213" s="25">
        <f t="shared" ref="O213:O275" si="33">N213/E213</f>
        <v>424.89699999999999</v>
      </c>
      <c r="P213" s="26">
        <f t="shared" ref="P213:P274" si="34">((K213*200000)/E213)/1000000</f>
        <v>44.264000000000003</v>
      </c>
      <c r="Q213" s="27">
        <f t="shared" ref="Q213:Q275" si="35">(K213/D213)/1000</f>
        <v>1.1065999999999998</v>
      </c>
      <c r="R213" s="27">
        <f t="shared" ref="R213:R275" si="36">N213/D213</f>
        <v>2124.4849999999997</v>
      </c>
      <c r="S213" s="28"/>
    </row>
    <row r="214" spans="1:19" x14ac:dyDescent="0.3">
      <c r="A214" s="29">
        <v>16</v>
      </c>
      <c r="B214" s="18" t="s">
        <v>61</v>
      </c>
      <c r="C214" s="19">
        <v>5</v>
      </c>
      <c r="D214" s="19">
        <v>8</v>
      </c>
      <c r="E214" s="20">
        <f t="shared" si="31"/>
        <v>40</v>
      </c>
      <c r="F214" s="20">
        <f t="shared" si="32"/>
        <v>480</v>
      </c>
      <c r="G214" s="19">
        <v>0</v>
      </c>
      <c r="H214" s="19">
        <v>480</v>
      </c>
      <c r="I214" s="21">
        <v>1</v>
      </c>
      <c r="J214" s="21"/>
      <c r="K214" s="22"/>
      <c r="L214" s="23"/>
      <c r="M214" s="23">
        <v>16124</v>
      </c>
      <c r="N214" s="24"/>
      <c r="O214" s="25">
        <f t="shared" si="33"/>
        <v>0</v>
      </c>
      <c r="P214" s="26">
        <f t="shared" si="34"/>
        <v>0</v>
      </c>
      <c r="Q214" s="27">
        <f t="shared" si="35"/>
        <v>0</v>
      </c>
      <c r="R214" s="27">
        <f t="shared" si="36"/>
        <v>0</v>
      </c>
      <c r="S214" s="28"/>
    </row>
    <row r="215" spans="1:19" x14ac:dyDescent="0.3">
      <c r="A215" s="29" t="s">
        <v>344</v>
      </c>
      <c r="B215" s="18" t="s">
        <v>346</v>
      </c>
      <c r="C215" s="19"/>
      <c r="D215" s="19"/>
      <c r="E215" s="20">
        <f t="shared" si="31"/>
        <v>0</v>
      </c>
      <c r="F215" s="20">
        <f t="shared" si="32"/>
        <v>0</v>
      </c>
      <c r="G215" s="19"/>
      <c r="H215" s="19"/>
      <c r="I215" s="21"/>
      <c r="J215" s="21"/>
      <c r="K215" s="22"/>
      <c r="L215" s="23"/>
      <c r="M215" s="23"/>
      <c r="N215" s="24">
        <v>414</v>
      </c>
      <c r="O215" s="25" t="e">
        <f t="shared" si="33"/>
        <v>#DIV/0!</v>
      </c>
      <c r="P215" s="26" t="e">
        <f t="shared" si="34"/>
        <v>#DIV/0!</v>
      </c>
      <c r="Q215" s="27" t="e">
        <f t="shared" si="35"/>
        <v>#DIV/0!</v>
      </c>
      <c r="R215" s="27" t="e">
        <f t="shared" si="36"/>
        <v>#DIV/0!</v>
      </c>
      <c r="S215" s="28"/>
    </row>
    <row r="216" spans="1:19" x14ac:dyDescent="0.3">
      <c r="A216" s="29"/>
      <c r="B216" s="18" t="s">
        <v>347</v>
      </c>
      <c r="C216" s="19"/>
      <c r="D216" s="19"/>
      <c r="E216" s="20">
        <f t="shared" si="31"/>
        <v>0</v>
      </c>
      <c r="F216" s="20">
        <f t="shared" si="32"/>
        <v>0</v>
      </c>
      <c r="G216" s="19"/>
      <c r="H216" s="19"/>
      <c r="I216" s="21"/>
      <c r="J216" s="21"/>
      <c r="K216" s="22"/>
      <c r="L216" s="23"/>
      <c r="M216" s="23"/>
      <c r="N216" s="24">
        <v>14005.75</v>
      </c>
      <c r="O216" s="25" t="e">
        <f t="shared" si="33"/>
        <v>#DIV/0!</v>
      </c>
      <c r="P216" s="26" t="e">
        <f t="shared" si="34"/>
        <v>#DIV/0!</v>
      </c>
      <c r="Q216" s="27" t="e">
        <f t="shared" si="35"/>
        <v>#DIV/0!</v>
      </c>
      <c r="R216" s="27" t="e">
        <f t="shared" si="36"/>
        <v>#DIV/0!</v>
      </c>
      <c r="S216" s="28"/>
    </row>
    <row r="217" spans="1:19" x14ac:dyDescent="0.3">
      <c r="A217" s="29"/>
      <c r="B217" s="18" t="s">
        <v>348</v>
      </c>
      <c r="C217" s="19"/>
      <c r="D217" s="19"/>
      <c r="E217" s="20">
        <f t="shared" si="31"/>
        <v>0</v>
      </c>
      <c r="F217" s="20">
        <f t="shared" si="32"/>
        <v>0</v>
      </c>
      <c r="G217" s="19"/>
      <c r="H217" s="19"/>
      <c r="I217" s="21"/>
      <c r="J217" s="21"/>
      <c r="K217" s="22"/>
      <c r="L217" s="23"/>
      <c r="M217" s="23"/>
      <c r="N217" s="24">
        <v>6000</v>
      </c>
      <c r="O217" s="25" t="e">
        <f t="shared" si="33"/>
        <v>#DIV/0!</v>
      </c>
      <c r="P217" s="26" t="e">
        <f t="shared" si="34"/>
        <v>#DIV/0!</v>
      </c>
      <c r="Q217" s="27" t="e">
        <f t="shared" si="35"/>
        <v>#DIV/0!</v>
      </c>
      <c r="R217" s="27" t="e">
        <f t="shared" si="36"/>
        <v>#DIV/0!</v>
      </c>
      <c r="S217" s="28"/>
    </row>
    <row r="218" spans="1:19" x14ac:dyDescent="0.3">
      <c r="A218" s="29"/>
      <c r="B218" s="18" t="s">
        <v>349</v>
      </c>
      <c r="C218" s="19"/>
      <c r="D218" s="19"/>
      <c r="E218" s="20">
        <f t="shared" si="31"/>
        <v>0</v>
      </c>
      <c r="F218" s="20">
        <f t="shared" si="32"/>
        <v>0</v>
      </c>
      <c r="G218" s="19"/>
      <c r="H218" s="19"/>
      <c r="I218" s="21"/>
      <c r="J218" s="21"/>
      <c r="K218" s="22"/>
      <c r="L218" s="23"/>
      <c r="M218" s="23"/>
      <c r="N218" s="24">
        <v>1754.6</v>
      </c>
      <c r="O218" s="25" t="e">
        <f t="shared" si="33"/>
        <v>#DIV/0!</v>
      </c>
      <c r="P218" s="26" t="e">
        <f t="shared" si="34"/>
        <v>#DIV/0!</v>
      </c>
      <c r="Q218" s="27" t="e">
        <f t="shared" si="35"/>
        <v>#DIV/0!</v>
      </c>
      <c r="R218" s="27" t="e">
        <f t="shared" si="36"/>
        <v>#DIV/0!</v>
      </c>
      <c r="S218" s="28"/>
    </row>
    <row r="219" spans="1:19" x14ac:dyDescent="0.3">
      <c r="A219" s="29"/>
      <c r="B219" s="18" t="s">
        <v>61</v>
      </c>
      <c r="C219" s="19">
        <v>5</v>
      </c>
      <c r="D219" s="19">
        <v>10</v>
      </c>
      <c r="E219" s="20">
        <f t="shared" si="31"/>
        <v>50</v>
      </c>
      <c r="F219" s="20">
        <f t="shared" si="32"/>
        <v>600</v>
      </c>
      <c r="G219" s="19">
        <v>120</v>
      </c>
      <c r="H219" s="19">
        <v>480</v>
      </c>
      <c r="I219" s="21">
        <v>0.8</v>
      </c>
      <c r="J219" s="21">
        <v>0.72250000000000003</v>
      </c>
      <c r="K219" s="22">
        <v>10459</v>
      </c>
      <c r="L219" s="23">
        <v>14477</v>
      </c>
      <c r="M219" s="23">
        <v>0</v>
      </c>
      <c r="N219" s="24">
        <f>SUM(N215:N218)</f>
        <v>22174.35</v>
      </c>
      <c r="O219" s="25">
        <f t="shared" si="33"/>
        <v>443.48699999999997</v>
      </c>
      <c r="P219" s="26">
        <f t="shared" si="34"/>
        <v>41.835999999999999</v>
      </c>
      <c r="Q219" s="27">
        <f t="shared" si="35"/>
        <v>1.0459000000000001</v>
      </c>
      <c r="R219" s="27">
        <f t="shared" si="36"/>
        <v>2217.4349999999999</v>
      </c>
      <c r="S219" s="28"/>
    </row>
    <row r="220" spans="1:19" x14ac:dyDescent="0.3">
      <c r="A220" s="29">
        <v>17</v>
      </c>
      <c r="B220" s="18" t="s">
        <v>349</v>
      </c>
      <c r="C220" s="19"/>
      <c r="D220" s="19"/>
      <c r="E220" s="20">
        <f t="shared" si="31"/>
        <v>0</v>
      </c>
      <c r="F220" s="20">
        <f t="shared" si="32"/>
        <v>0</v>
      </c>
      <c r="G220" s="19"/>
      <c r="H220" s="19"/>
      <c r="I220" s="21"/>
      <c r="J220" s="21"/>
      <c r="K220" s="22"/>
      <c r="L220" s="23"/>
      <c r="M220" s="23"/>
      <c r="N220" s="24">
        <v>23553.8</v>
      </c>
      <c r="O220" s="25" t="e">
        <f t="shared" si="33"/>
        <v>#DIV/0!</v>
      </c>
      <c r="P220" s="26" t="e">
        <f t="shared" si="34"/>
        <v>#DIV/0!</v>
      </c>
      <c r="Q220" s="27" t="e">
        <f t="shared" si="35"/>
        <v>#DIV/0!</v>
      </c>
      <c r="R220" s="27" t="e">
        <f t="shared" si="36"/>
        <v>#DIV/0!</v>
      </c>
      <c r="S220" s="28"/>
    </row>
    <row r="221" spans="1:19" x14ac:dyDescent="0.3">
      <c r="A221" s="29"/>
      <c r="B221" s="18" t="s">
        <v>352</v>
      </c>
      <c r="C221" s="19"/>
      <c r="D221" s="19"/>
      <c r="E221" s="20">
        <f t="shared" si="31"/>
        <v>0</v>
      </c>
      <c r="F221" s="20">
        <f t="shared" si="32"/>
        <v>0</v>
      </c>
      <c r="G221" s="19"/>
      <c r="H221" s="19"/>
      <c r="I221" s="21"/>
      <c r="J221" s="21"/>
      <c r="K221" s="22"/>
      <c r="L221" s="23"/>
      <c r="M221" s="23"/>
      <c r="N221" s="24">
        <v>9780</v>
      </c>
      <c r="O221" s="25" t="e">
        <f t="shared" si="33"/>
        <v>#DIV/0!</v>
      </c>
      <c r="P221" s="26" t="e">
        <f t="shared" si="34"/>
        <v>#DIV/0!</v>
      </c>
      <c r="Q221" s="27" t="e">
        <f t="shared" si="35"/>
        <v>#DIV/0!</v>
      </c>
      <c r="R221" s="27" t="e">
        <f t="shared" si="36"/>
        <v>#DIV/0!</v>
      </c>
      <c r="S221" s="28"/>
    </row>
    <row r="222" spans="1:19" x14ac:dyDescent="0.3">
      <c r="A222" s="29"/>
      <c r="B222" s="18" t="s">
        <v>61</v>
      </c>
      <c r="C222" s="19">
        <v>5</v>
      </c>
      <c r="D222" s="19">
        <v>8</v>
      </c>
      <c r="E222" s="20">
        <f t="shared" si="31"/>
        <v>40</v>
      </c>
      <c r="F222" s="20">
        <f t="shared" si="32"/>
        <v>480</v>
      </c>
      <c r="G222" s="19">
        <v>60</v>
      </c>
      <c r="H222" s="19">
        <v>420</v>
      </c>
      <c r="I222" s="21">
        <v>0.875</v>
      </c>
      <c r="J222" s="21">
        <v>0.95669999999999999</v>
      </c>
      <c r="K222" s="22">
        <v>12909</v>
      </c>
      <c r="L222" s="23">
        <v>13493</v>
      </c>
      <c r="M222" s="23">
        <v>15113</v>
      </c>
      <c r="N222" s="24">
        <f>SUM(N220:N221)</f>
        <v>33333.800000000003</v>
      </c>
      <c r="O222" s="25">
        <f t="shared" si="33"/>
        <v>833.34500000000003</v>
      </c>
      <c r="P222" s="26">
        <f t="shared" si="34"/>
        <v>64.545000000000002</v>
      </c>
      <c r="Q222" s="27">
        <f t="shared" si="35"/>
        <v>1.6136250000000001</v>
      </c>
      <c r="R222" s="27">
        <f t="shared" si="36"/>
        <v>4166.7250000000004</v>
      </c>
      <c r="S222" s="28"/>
    </row>
    <row r="223" spans="1:19" x14ac:dyDescent="0.3">
      <c r="A223" s="29" t="s">
        <v>353</v>
      </c>
      <c r="B223" s="18" t="s">
        <v>352</v>
      </c>
      <c r="C223" s="19"/>
      <c r="D223" s="19"/>
      <c r="E223" s="20">
        <f t="shared" si="31"/>
        <v>0</v>
      </c>
      <c r="F223" s="20">
        <f t="shared" si="32"/>
        <v>0</v>
      </c>
      <c r="G223" s="19"/>
      <c r="H223" s="19"/>
      <c r="I223" s="21"/>
      <c r="J223" s="21"/>
      <c r="K223" s="22"/>
      <c r="L223" s="23"/>
      <c r="M223" s="23"/>
      <c r="N223" s="24">
        <v>13002</v>
      </c>
      <c r="O223" s="25" t="e">
        <f t="shared" si="33"/>
        <v>#DIV/0!</v>
      </c>
      <c r="P223" s="26" t="e">
        <f t="shared" si="34"/>
        <v>#DIV/0!</v>
      </c>
      <c r="Q223" s="27" t="e">
        <f t="shared" si="35"/>
        <v>#DIV/0!</v>
      </c>
      <c r="R223" s="27" t="e">
        <f t="shared" si="36"/>
        <v>#DIV/0!</v>
      </c>
      <c r="S223" s="28"/>
    </row>
    <row r="224" spans="1:19" x14ac:dyDescent="0.3">
      <c r="A224" s="29"/>
      <c r="B224" s="18" t="s">
        <v>355</v>
      </c>
      <c r="C224" s="19"/>
      <c r="D224" s="19"/>
      <c r="E224" s="20">
        <f t="shared" si="31"/>
        <v>0</v>
      </c>
      <c r="F224" s="20">
        <f t="shared" si="32"/>
        <v>0</v>
      </c>
      <c r="G224" s="19"/>
      <c r="H224" s="19"/>
      <c r="I224" s="21"/>
      <c r="J224" s="21"/>
      <c r="K224" s="22"/>
      <c r="L224" s="23"/>
      <c r="M224" s="23"/>
      <c r="N224" s="24">
        <v>17242.5</v>
      </c>
      <c r="O224" s="25" t="e">
        <f t="shared" si="33"/>
        <v>#DIV/0!</v>
      </c>
      <c r="P224" s="26" t="e">
        <f t="shared" si="34"/>
        <v>#DIV/0!</v>
      </c>
      <c r="Q224" s="27" t="e">
        <f t="shared" si="35"/>
        <v>#DIV/0!</v>
      </c>
      <c r="R224" s="27" t="e">
        <f t="shared" si="36"/>
        <v>#DIV/0!</v>
      </c>
      <c r="S224" s="28"/>
    </row>
    <row r="225" spans="1:19" x14ac:dyDescent="0.3">
      <c r="A225" s="29"/>
      <c r="B225" s="18" t="s">
        <v>61</v>
      </c>
      <c r="C225" s="19">
        <v>5</v>
      </c>
      <c r="D225" s="19">
        <v>10</v>
      </c>
      <c r="E225" s="20">
        <f t="shared" si="31"/>
        <v>50</v>
      </c>
      <c r="F225" s="20">
        <f t="shared" si="32"/>
        <v>600</v>
      </c>
      <c r="G225" s="19">
        <v>150</v>
      </c>
      <c r="H225" s="19">
        <v>450</v>
      </c>
      <c r="I225" s="21">
        <v>0.75</v>
      </c>
      <c r="J225" s="21">
        <v>0.87119999999999997</v>
      </c>
      <c r="K225" s="22">
        <v>9483</v>
      </c>
      <c r="L225" s="23">
        <v>10885</v>
      </c>
      <c r="M225" s="23">
        <v>0</v>
      </c>
      <c r="N225" s="24">
        <f>SUM(N223:N224)</f>
        <v>30244.5</v>
      </c>
      <c r="O225" s="25">
        <f t="shared" si="33"/>
        <v>604.89</v>
      </c>
      <c r="P225" s="26">
        <f t="shared" si="34"/>
        <v>37.932000000000002</v>
      </c>
      <c r="Q225" s="27">
        <f t="shared" si="35"/>
        <v>0.94829999999999992</v>
      </c>
      <c r="R225" s="27">
        <f t="shared" si="36"/>
        <v>3024.45</v>
      </c>
      <c r="S225" s="28"/>
    </row>
    <row r="226" spans="1:19" x14ac:dyDescent="0.3">
      <c r="A226" s="29">
        <v>20</v>
      </c>
      <c r="B226" s="18" t="s">
        <v>355</v>
      </c>
      <c r="C226" s="19"/>
      <c r="D226" s="19"/>
      <c r="E226" s="20">
        <f t="shared" si="31"/>
        <v>0</v>
      </c>
      <c r="F226" s="20">
        <f t="shared" si="32"/>
        <v>0</v>
      </c>
      <c r="G226" s="19"/>
      <c r="H226" s="19"/>
      <c r="I226" s="21"/>
      <c r="J226" s="21"/>
      <c r="K226" s="22"/>
      <c r="L226" s="23"/>
      <c r="M226" s="23"/>
      <c r="N226" s="24">
        <v>5557.5</v>
      </c>
      <c r="O226" s="25" t="e">
        <f t="shared" si="33"/>
        <v>#DIV/0!</v>
      </c>
      <c r="P226" s="26" t="e">
        <f t="shared" si="34"/>
        <v>#DIV/0!</v>
      </c>
      <c r="Q226" s="27" t="e">
        <f t="shared" si="35"/>
        <v>#DIV/0!</v>
      </c>
      <c r="R226" s="27" t="e">
        <f t="shared" si="36"/>
        <v>#DIV/0!</v>
      </c>
      <c r="S226" s="28"/>
    </row>
    <row r="227" spans="1:19" ht="15" customHeight="1" x14ac:dyDescent="0.3">
      <c r="A227" s="29"/>
      <c r="B227" s="18" t="s">
        <v>358</v>
      </c>
      <c r="C227" s="19"/>
      <c r="D227" s="19"/>
      <c r="E227" s="20">
        <f t="shared" si="31"/>
        <v>0</v>
      </c>
      <c r="F227" s="20">
        <f t="shared" si="32"/>
        <v>0</v>
      </c>
      <c r="G227" s="19"/>
      <c r="H227" s="19"/>
      <c r="I227" s="21"/>
      <c r="J227" s="21"/>
      <c r="K227" s="22"/>
      <c r="L227" s="23"/>
      <c r="M227" s="23"/>
      <c r="N227" s="24">
        <v>23850</v>
      </c>
      <c r="O227" s="25" t="e">
        <f t="shared" si="33"/>
        <v>#DIV/0!</v>
      </c>
      <c r="P227" s="26" t="e">
        <f t="shared" si="34"/>
        <v>#DIV/0!</v>
      </c>
      <c r="Q227" s="27" t="e">
        <f t="shared" si="35"/>
        <v>#DIV/0!</v>
      </c>
      <c r="R227" s="27" t="e">
        <f t="shared" si="36"/>
        <v>#DIV/0!</v>
      </c>
      <c r="S227" s="28"/>
    </row>
    <row r="228" spans="1:19" x14ac:dyDescent="0.3">
      <c r="A228" s="29"/>
      <c r="B228" s="18" t="s">
        <v>359</v>
      </c>
      <c r="C228" s="19"/>
      <c r="D228" s="19"/>
      <c r="E228" s="20">
        <f t="shared" si="31"/>
        <v>0</v>
      </c>
      <c r="F228" s="20">
        <f t="shared" si="32"/>
        <v>0</v>
      </c>
      <c r="G228" s="19"/>
      <c r="H228" s="19"/>
      <c r="I228" s="21"/>
      <c r="J228" s="21"/>
      <c r="K228" s="22"/>
      <c r="L228" s="23"/>
      <c r="M228" s="23"/>
      <c r="N228" s="24">
        <v>5000</v>
      </c>
      <c r="O228" s="25" t="e">
        <f t="shared" si="33"/>
        <v>#DIV/0!</v>
      </c>
      <c r="P228" s="26" t="e">
        <f t="shared" si="34"/>
        <v>#DIV/0!</v>
      </c>
      <c r="Q228" s="27" t="e">
        <f t="shared" si="35"/>
        <v>#DIV/0!</v>
      </c>
      <c r="R228" s="27" t="e">
        <f t="shared" si="36"/>
        <v>#DIV/0!</v>
      </c>
      <c r="S228" s="28"/>
    </row>
    <row r="229" spans="1:19" x14ac:dyDescent="0.3">
      <c r="A229" s="29"/>
      <c r="B229" s="18" t="s">
        <v>61</v>
      </c>
      <c r="C229" s="19">
        <v>5</v>
      </c>
      <c r="D229" s="19">
        <v>8</v>
      </c>
      <c r="E229" s="20">
        <f t="shared" si="31"/>
        <v>40</v>
      </c>
      <c r="F229" s="20">
        <f t="shared" si="32"/>
        <v>480</v>
      </c>
      <c r="G229" s="19">
        <v>40</v>
      </c>
      <c r="H229" s="19">
        <v>440</v>
      </c>
      <c r="I229" s="21">
        <v>0.91669999999999996</v>
      </c>
      <c r="J229" s="21">
        <v>0.91279999999999994</v>
      </c>
      <c r="K229" s="22">
        <v>7636</v>
      </c>
      <c r="L229" s="23">
        <v>8366</v>
      </c>
      <c r="M229" s="23">
        <v>1976</v>
      </c>
      <c r="N229" s="24">
        <f>SUM(N226:N228)</f>
        <v>34407.5</v>
      </c>
      <c r="O229" s="25">
        <f t="shared" si="33"/>
        <v>860.1875</v>
      </c>
      <c r="P229" s="26">
        <f t="shared" si="34"/>
        <v>38.18</v>
      </c>
      <c r="Q229" s="27">
        <f t="shared" si="35"/>
        <v>0.95450000000000002</v>
      </c>
      <c r="R229" s="27">
        <f t="shared" si="36"/>
        <v>4300.9375</v>
      </c>
      <c r="S229" s="28"/>
    </row>
    <row r="230" spans="1:19" x14ac:dyDescent="0.3">
      <c r="A230" s="29" t="s">
        <v>360</v>
      </c>
      <c r="B230" s="18" t="s">
        <v>363</v>
      </c>
      <c r="C230" s="19"/>
      <c r="D230" s="19"/>
      <c r="E230" s="20">
        <f t="shared" si="31"/>
        <v>0</v>
      </c>
      <c r="F230" s="20">
        <f t="shared" si="32"/>
        <v>0</v>
      </c>
      <c r="G230" s="19"/>
      <c r="H230" s="19"/>
      <c r="I230" s="21"/>
      <c r="J230" s="21"/>
      <c r="K230" s="22"/>
      <c r="L230" s="23"/>
      <c r="M230" s="23"/>
      <c r="N230" s="24">
        <v>34280</v>
      </c>
      <c r="O230" s="25" t="e">
        <f t="shared" si="33"/>
        <v>#DIV/0!</v>
      </c>
      <c r="P230" s="26" t="e">
        <f t="shared" si="34"/>
        <v>#DIV/0!</v>
      </c>
      <c r="Q230" s="27" t="e">
        <f t="shared" si="35"/>
        <v>#DIV/0!</v>
      </c>
      <c r="R230" s="27" t="e">
        <f t="shared" si="36"/>
        <v>#DIV/0!</v>
      </c>
      <c r="S230" s="28"/>
    </row>
    <row r="231" spans="1:19" x14ac:dyDescent="0.3">
      <c r="A231" s="29"/>
      <c r="B231" s="18" t="s">
        <v>61</v>
      </c>
      <c r="C231" s="19">
        <v>5</v>
      </c>
      <c r="D231" s="19">
        <v>8</v>
      </c>
      <c r="E231" s="20">
        <f t="shared" si="31"/>
        <v>40</v>
      </c>
      <c r="F231" s="20">
        <f t="shared" si="32"/>
        <v>480</v>
      </c>
      <c r="G231" s="19">
        <v>50</v>
      </c>
      <c r="H231" s="19">
        <v>430</v>
      </c>
      <c r="I231" s="21">
        <v>0.89580000000000004</v>
      </c>
      <c r="J231" s="21">
        <v>0.93</v>
      </c>
      <c r="K231" s="22">
        <v>7608</v>
      </c>
      <c r="L231" s="23">
        <v>8181</v>
      </c>
      <c r="M231" s="23">
        <v>0</v>
      </c>
      <c r="N231" s="24">
        <f>SUM(N230)</f>
        <v>34280</v>
      </c>
      <c r="O231" s="25">
        <f t="shared" si="33"/>
        <v>857</v>
      </c>
      <c r="P231" s="26">
        <f t="shared" si="34"/>
        <v>38.04</v>
      </c>
      <c r="Q231" s="27">
        <f t="shared" si="35"/>
        <v>0.95099999999999996</v>
      </c>
      <c r="R231" s="27">
        <f t="shared" si="36"/>
        <v>4285</v>
      </c>
      <c r="S231" s="28"/>
    </row>
    <row r="232" spans="1:19" x14ac:dyDescent="0.3">
      <c r="A232" s="29">
        <v>21</v>
      </c>
      <c r="B232" s="18" t="s">
        <v>359</v>
      </c>
      <c r="C232" s="19"/>
      <c r="D232" s="19"/>
      <c r="E232" s="20">
        <f t="shared" si="31"/>
        <v>0</v>
      </c>
      <c r="F232" s="20">
        <f t="shared" si="32"/>
        <v>0</v>
      </c>
      <c r="G232" s="19"/>
      <c r="H232" s="19"/>
      <c r="I232" s="21"/>
      <c r="J232" s="21"/>
      <c r="K232" s="22"/>
      <c r="L232" s="23"/>
      <c r="M232" s="23"/>
      <c r="N232" s="24">
        <v>34685</v>
      </c>
      <c r="O232" s="25" t="e">
        <f t="shared" si="33"/>
        <v>#DIV/0!</v>
      </c>
      <c r="P232" s="26" t="e">
        <f t="shared" si="34"/>
        <v>#DIV/0!</v>
      </c>
      <c r="Q232" s="27" t="e">
        <f t="shared" si="35"/>
        <v>#DIV/0!</v>
      </c>
      <c r="R232" s="27" t="e">
        <f t="shared" si="36"/>
        <v>#DIV/0!</v>
      </c>
      <c r="S232" s="28"/>
    </row>
    <row r="233" spans="1:19" x14ac:dyDescent="0.3">
      <c r="A233" s="29"/>
      <c r="B233" s="18" t="s">
        <v>61</v>
      </c>
      <c r="C233" s="19">
        <v>5</v>
      </c>
      <c r="D233" s="19">
        <v>8</v>
      </c>
      <c r="E233" s="20">
        <f t="shared" si="31"/>
        <v>40</v>
      </c>
      <c r="F233" s="20">
        <f t="shared" si="32"/>
        <v>480</v>
      </c>
      <c r="G233" s="19">
        <v>40</v>
      </c>
      <c r="H233" s="19">
        <v>440</v>
      </c>
      <c r="I233" s="21">
        <v>0.91669999999999996</v>
      </c>
      <c r="J233" s="21">
        <v>0.95250000000000001</v>
      </c>
      <c r="K233" s="22">
        <v>7698</v>
      </c>
      <c r="L233" s="23">
        <v>8082</v>
      </c>
      <c r="M233" s="23">
        <v>22622</v>
      </c>
      <c r="N233" s="24">
        <f>SUM(N232)</f>
        <v>34685</v>
      </c>
      <c r="O233" s="25">
        <f t="shared" si="33"/>
        <v>867.125</v>
      </c>
      <c r="P233" s="26">
        <f t="shared" si="34"/>
        <v>38.49</v>
      </c>
      <c r="Q233" s="27">
        <f t="shared" si="35"/>
        <v>0.96225000000000005</v>
      </c>
      <c r="R233" s="27">
        <f t="shared" si="36"/>
        <v>4335.625</v>
      </c>
      <c r="S233" s="28"/>
    </row>
    <row r="234" spans="1:19" x14ac:dyDescent="0.3">
      <c r="A234" s="29" t="s">
        <v>365</v>
      </c>
      <c r="B234" s="18" t="s">
        <v>359</v>
      </c>
      <c r="C234" s="19"/>
      <c r="D234" s="19"/>
      <c r="E234" s="20">
        <f t="shared" si="31"/>
        <v>0</v>
      </c>
      <c r="F234" s="20">
        <f t="shared" si="32"/>
        <v>0</v>
      </c>
      <c r="G234" s="19"/>
      <c r="H234" s="19"/>
      <c r="I234" s="21"/>
      <c r="J234" s="21"/>
      <c r="K234" s="22"/>
      <c r="L234" s="23"/>
      <c r="M234" s="23"/>
      <c r="N234" s="24">
        <v>27885</v>
      </c>
      <c r="O234" s="25" t="e">
        <f t="shared" si="33"/>
        <v>#DIV/0!</v>
      </c>
      <c r="P234" s="26" t="e">
        <f t="shared" si="34"/>
        <v>#DIV/0!</v>
      </c>
      <c r="Q234" s="27" t="e">
        <f t="shared" si="35"/>
        <v>#DIV/0!</v>
      </c>
      <c r="R234" s="27" t="e">
        <f t="shared" si="36"/>
        <v>#DIV/0!</v>
      </c>
      <c r="S234" s="28"/>
    </row>
    <row r="235" spans="1:19" x14ac:dyDescent="0.3">
      <c r="A235" s="29"/>
      <c r="B235" s="18" t="s">
        <v>61</v>
      </c>
      <c r="C235" s="19">
        <v>5</v>
      </c>
      <c r="D235" s="19">
        <v>8</v>
      </c>
      <c r="E235" s="20">
        <f t="shared" si="31"/>
        <v>40</v>
      </c>
      <c r="F235" s="20">
        <f t="shared" si="32"/>
        <v>480</v>
      </c>
      <c r="G235" s="19">
        <v>130</v>
      </c>
      <c r="H235" s="19">
        <v>350</v>
      </c>
      <c r="I235" s="21">
        <v>0.72919999999999996</v>
      </c>
      <c r="J235" s="21">
        <v>0.94889999999999997</v>
      </c>
      <c r="K235" s="22">
        <v>6189</v>
      </c>
      <c r="L235" s="23">
        <v>6522</v>
      </c>
      <c r="M235" s="23">
        <v>0</v>
      </c>
      <c r="N235" s="24">
        <f>SUM(N234)</f>
        <v>27885</v>
      </c>
      <c r="O235" s="25">
        <f t="shared" si="33"/>
        <v>697.125</v>
      </c>
      <c r="P235" s="26">
        <f t="shared" si="34"/>
        <v>30.945</v>
      </c>
      <c r="Q235" s="27">
        <f t="shared" si="35"/>
        <v>0.77362500000000001</v>
      </c>
      <c r="R235" s="27">
        <f t="shared" si="36"/>
        <v>3485.625</v>
      </c>
      <c r="S235" s="28"/>
    </row>
    <row r="236" spans="1:19" x14ac:dyDescent="0.3">
      <c r="A236" s="29">
        <v>22</v>
      </c>
      <c r="B236" s="18" t="s">
        <v>370</v>
      </c>
      <c r="C236" s="19"/>
      <c r="D236" s="19"/>
      <c r="E236" s="20">
        <f t="shared" si="31"/>
        <v>0</v>
      </c>
      <c r="F236" s="20">
        <f t="shared" si="32"/>
        <v>0</v>
      </c>
      <c r="G236" s="19"/>
      <c r="H236" s="19"/>
      <c r="I236" s="21"/>
      <c r="J236" s="21"/>
      <c r="K236" s="22"/>
      <c r="L236" s="23"/>
      <c r="M236" s="23"/>
      <c r="N236" s="24">
        <v>11600</v>
      </c>
      <c r="O236" s="25" t="e">
        <f t="shared" si="33"/>
        <v>#DIV/0!</v>
      </c>
      <c r="P236" s="26" t="e">
        <f t="shared" si="34"/>
        <v>#DIV/0!</v>
      </c>
      <c r="Q236" s="27" t="e">
        <f t="shared" si="35"/>
        <v>#DIV/0!</v>
      </c>
      <c r="R236" s="27" t="e">
        <f t="shared" si="36"/>
        <v>#DIV/0!</v>
      </c>
      <c r="S236" s="28"/>
    </row>
    <row r="237" spans="1:19" x14ac:dyDescent="0.3">
      <c r="A237" s="29"/>
      <c r="B237" s="18" t="s">
        <v>371</v>
      </c>
      <c r="C237" s="19"/>
      <c r="D237" s="19"/>
      <c r="E237" s="20">
        <f t="shared" si="31"/>
        <v>0</v>
      </c>
      <c r="F237" s="20">
        <f t="shared" si="32"/>
        <v>0</v>
      </c>
      <c r="G237" s="19"/>
      <c r="H237" s="19"/>
      <c r="I237" s="21"/>
      <c r="J237" s="21"/>
      <c r="K237" s="22"/>
      <c r="L237" s="23"/>
      <c r="M237" s="23"/>
      <c r="N237" s="24">
        <v>18000</v>
      </c>
      <c r="O237" s="25" t="e">
        <f t="shared" si="33"/>
        <v>#DIV/0!</v>
      </c>
      <c r="P237" s="26" t="e">
        <f t="shared" si="34"/>
        <v>#DIV/0!</v>
      </c>
      <c r="Q237" s="27" t="e">
        <f t="shared" si="35"/>
        <v>#DIV/0!</v>
      </c>
      <c r="R237" s="27" t="e">
        <f t="shared" si="36"/>
        <v>#DIV/0!</v>
      </c>
      <c r="S237" s="28"/>
    </row>
    <row r="238" spans="1:19" x14ac:dyDescent="0.3">
      <c r="A238" s="29"/>
      <c r="B238" s="18" t="s">
        <v>372</v>
      </c>
      <c r="C238" s="19"/>
      <c r="D238" s="19"/>
      <c r="E238" s="20">
        <f t="shared" si="31"/>
        <v>0</v>
      </c>
      <c r="F238" s="20">
        <f t="shared" si="32"/>
        <v>0</v>
      </c>
      <c r="G238" s="19"/>
      <c r="H238" s="19"/>
      <c r="I238" s="21"/>
      <c r="J238" s="21"/>
      <c r="K238" s="22"/>
      <c r="L238" s="23"/>
      <c r="M238" s="23"/>
      <c r="N238" s="24">
        <v>5245.2</v>
      </c>
      <c r="O238" s="25" t="e">
        <f t="shared" si="33"/>
        <v>#DIV/0!</v>
      </c>
      <c r="P238" s="26" t="e">
        <f t="shared" si="34"/>
        <v>#DIV/0!</v>
      </c>
      <c r="Q238" s="27" t="e">
        <f t="shared" si="35"/>
        <v>#DIV/0!</v>
      </c>
      <c r="R238" s="27" t="e">
        <f t="shared" si="36"/>
        <v>#DIV/0!</v>
      </c>
      <c r="S238" s="28"/>
    </row>
    <row r="239" spans="1:19" x14ac:dyDescent="0.3">
      <c r="A239" s="29"/>
      <c r="B239" s="18" t="s">
        <v>61</v>
      </c>
      <c r="C239" s="19">
        <v>5</v>
      </c>
      <c r="D239" s="19">
        <v>8</v>
      </c>
      <c r="E239" s="20">
        <f t="shared" si="31"/>
        <v>40</v>
      </c>
      <c r="F239" s="20">
        <f t="shared" si="32"/>
        <v>480</v>
      </c>
      <c r="G239" s="19">
        <v>40</v>
      </c>
      <c r="H239" s="19">
        <v>440</v>
      </c>
      <c r="I239" s="21">
        <v>0.91669999999999996</v>
      </c>
      <c r="J239" s="21">
        <v>0.90969999999999995</v>
      </c>
      <c r="K239" s="22">
        <v>10208</v>
      </c>
      <c r="L239" s="23">
        <v>11222</v>
      </c>
      <c r="M239" s="23">
        <v>6451</v>
      </c>
      <c r="N239" s="24">
        <f>SUM(N236:N238)</f>
        <v>34845.199999999997</v>
      </c>
      <c r="O239" s="25">
        <f t="shared" si="33"/>
        <v>871.12999999999988</v>
      </c>
      <c r="P239" s="26">
        <f t="shared" si="34"/>
        <v>51.04</v>
      </c>
      <c r="Q239" s="27">
        <f t="shared" si="35"/>
        <v>1.276</v>
      </c>
      <c r="R239" s="27">
        <f t="shared" si="36"/>
        <v>4355.6499999999996</v>
      </c>
      <c r="S239" s="28"/>
    </row>
    <row r="240" spans="1:19" x14ac:dyDescent="0.3">
      <c r="A240" s="29" t="s">
        <v>375</v>
      </c>
      <c r="B240" s="18" t="s">
        <v>376</v>
      </c>
      <c r="C240" s="19"/>
      <c r="D240" s="19"/>
      <c r="E240" s="20">
        <f t="shared" si="31"/>
        <v>0</v>
      </c>
      <c r="F240" s="20">
        <f t="shared" si="32"/>
        <v>0</v>
      </c>
      <c r="G240" s="19"/>
      <c r="H240" s="19"/>
      <c r="I240" s="21"/>
      <c r="J240" s="21"/>
      <c r="K240" s="22"/>
      <c r="L240" s="23"/>
      <c r="M240" s="23"/>
      <c r="N240" s="24">
        <v>34881.199999999997</v>
      </c>
      <c r="O240" s="25" t="e">
        <f t="shared" si="33"/>
        <v>#DIV/0!</v>
      </c>
      <c r="P240" s="26" t="e">
        <f t="shared" si="34"/>
        <v>#DIV/0!</v>
      </c>
      <c r="Q240" s="27" t="e">
        <f t="shared" si="35"/>
        <v>#DIV/0!</v>
      </c>
      <c r="R240" s="27" t="e">
        <f t="shared" si="36"/>
        <v>#DIV/0!</v>
      </c>
      <c r="S240" s="28"/>
    </row>
    <row r="241" spans="1:19" x14ac:dyDescent="0.3">
      <c r="A241" s="29"/>
      <c r="B241" s="18" t="s">
        <v>61</v>
      </c>
      <c r="C241" s="19">
        <v>5</v>
      </c>
      <c r="D241" s="19">
        <v>8</v>
      </c>
      <c r="E241" s="20">
        <f t="shared" si="31"/>
        <v>40</v>
      </c>
      <c r="F241" s="20">
        <f t="shared" si="32"/>
        <v>480</v>
      </c>
      <c r="G241" s="19">
        <v>30</v>
      </c>
      <c r="H241" s="19">
        <v>450</v>
      </c>
      <c r="I241" s="21">
        <v>0.9375</v>
      </c>
      <c r="J241" s="21">
        <v>0.9325</v>
      </c>
      <c r="K241" s="22">
        <v>10219</v>
      </c>
      <c r="L241" s="23">
        <v>10958</v>
      </c>
      <c r="M241" s="23">
        <v>0</v>
      </c>
      <c r="N241" s="24">
        <f>SUM(N240)</f>
        <v>34881.199999999997</v>
      </c>
      <c r="O241" s="25">
        <f t="shared" si="33"/>
        <v>872.03</v>
      </c>
      <c r="P241" s="26">
        <f t="shared" si="34"/>
        <v>51.094999999999999</v>
      </c>
      <c r="Q241" s="27">
        <f t="shared" si="35"/>
        <v>1.2773749999999999</v>
      </c>
      <c r="R241" s="27">
        <f t="shared" si="36"/>
        <v>4360.1499999999996</v>
      </c>
      <c r="S241" s="28"/>
    </row>
    <row r="242" spans="1:19" x14ac:dyDescent="0.3">
      <c r="A242" s="29">
        <v>23</v>
      </c>
      <c r="B242" s="18" t="s">
        <v>376</v>
      </c>
      <c r="C242" s="19"/>
      <c r="D242" s="19"/>
      <c r="E242" s="20">
        <f t="shared" si="31"/>
        <v>0</v>
      </c>
      <c r="F242" s="20">
        <f t="shared" si="32"/>
        <v>0</v>
      </c>
      <c r="G242" s="19"/>
      <c r="H242" s="19"/>
      <c r="I242" s="21"/>
      <c r="J242" s="21"/>
      <c r="K242" s="22"/>
      <c r="L242" s="23"/>
      <c r="M242" s="23"/>
      <c r="N242" s="24">
        <v>10639.2</v>
      </c>
      <c r="O242" s="25" t="e">
        <f t="shared" si="33"/>
        <v>#DIV/0!</v>
      </c>
      <c r="P242" s="26" t="e">
        <f t="shared" si="34"/>
        <v>#DIV/0!</v>
      </c>
      <c r="Q242" s="27" t="e">
        <f t="shared" si="35"/>
        <v>#DIV/0!</v>
      </c>
      <c r="R242" s="27" t="e">
        <f t="shared" si="36"/>
        <v>#DIV/0!</v>
      </c>
      <c r="S242" s="28"/>
    </row>
    <row r="243" spans="1:19" x14ac:dyDescent="0.3">
      <c r="A243" s="29"/>
      <c r="B243" s="18" t="s">
        <v>379</v>
      </c>
      <c r="C243" s="19"/>
      <c r="D243" s="19"/>
      <c r="E243" s="20">
        <f t="shared" si="31"/>
        <v>0</v>
      </c>
      <c r="F243" s="20">
        <f t="shared" si="32"/>
        <v>0</v>
      </c>
      <c r="G243" s="19"/>
      <c r="H243" s="19"/>
      <c r="I243" s="21"/>
      <c r="J243" s="21"/>
      <c r="K243" s="22"/>
      <c r="L243" s="23"/>
      <c r="M243" s="23"/>
      <c r="N243" s="24">
        <v>9045</v>
      </c>
      <c r="O243" s="25" t="e">
        <f t="shared" si="33"/>
        <v>#DIV/0!</v>
      </c>
      <c r="P243" s="26" t="e">
        <f t="shared" si="34"/>
        <v>#DIV/0!</v>
      </c>
      <c r="Q243" s="27" t="e">
        <f t="shared" si="35"/>
        <v>#DIV/0!</v>
      </c>
      <c r="R243" s="27" t="e">
        <f t="shared" si="36"/>
        <v>#DIV/0!</v>
      </c>
      <c r="S243" s="28"/>
    </row>
    <row r="244" spans="1:19" x14ac:dyDescent="0.3">
      <c r="A244" s="29"/>
      <c r="B244" s="18" t="s">
        <v>380</v>
      </c>
      <c r="C244" s="19"/>
      <c r="D244" s="19"/>
      <c r="E244" s="20">
        <f t="shared" si="31"/>
        <v>0</v>
      </c>
      <c r="F244" s="20">
        <f t="shared" si="32"/>
        <v>0</v>
      </c>
      <c r="G244" s="19"/>
      <c r="H244" s="19"/>
      <c r="I244" s="21"/>
      <c r="J244" s="21"/>
      <c r="K244" s="22"/>
      <c r="L244" s="23"/>
      <c r="M244" s="23"/>
      <c r="N244" s="24">
        <v>1277.82</v>
      </c>
      <c r="O244" s="25" t="e">
        <f t="shared" si="33"/>
        <v>#DIV/0!</v>
      </c>
      <c r="P244" s="26" t="e">
        <f t="shared" si="34"/>
        <v>#DIV/0!</v>
      </c>
      <c r="Q244" s="27" t="e">
        <f t="shared" si="35"/>
        <v>#DIV/0!</v>
      </c>
      <c r="R244" s="27" t="e">
        <f t="shared" si="36"/>
        <v>#DIV/0!</v>
      </c>
      <c r="S244" s="28"/>
    </row>
    <row r="245" spans="1:19" x14ac:dyDescent="0.3">
      <c r="A245" s="29"/>
      <c r="B245" s="18" t="s">
        <v>61</v>
      </c>
      <c r="C245" s="19">
        <v>5</v>
      </c>
      <c r="D245" s="19">
        <v>8</v>
      </c>
      <c r="E245" s="20">
        <f t="shared" si="31"/>
        <v>40</v>
      </c>
      <c r="F245" s="20">
        <f t="shared" si="32"/>
        <v>480</v>
      </c>
      <c r="G245" s="19">
        <v>160</v>
      </c>
      <c r="H245" s="19">
        <v>320</v>
      </c>
      <c r="I245" s="21">
        <v>0.66669999999999996</v>
      </c>
      <c r="J245" s="21">
        <v>0.89459999999999995</v>
      </c>
      <c r="K245" s="22">
        <v>7108</v>
      </c>
      <c r="L245" s="23">
        <v>7946</v>
      </c>
      <c r="M245" s="23">
        <v>11146</v>
      </c>
      <c r="N245" s="24">
        <f>SUM(N242:N244)</f>
        <v>20962.02</v>
      </c>
      <c r="O245" s="25">
        <f t="shared" si="33"/>
        <v>524.05050000000006</v>
      </c>
      <c r="P245" s="26">
        <f t="shared" si="34"/>
        <v>35.54</v>
      </c>
      <c r="Q245" s="27">
        <f t="shared" si="35"/>
        <v>0.88849999999999996</v>
      </c>
      <c r="R245" s="27">
        <f t="shared" si="36"/>
        <v>2620.2525000000001</v>
      </c>
      <c r="S245" s="28"/>
    </row>
    <row r="246" spans="1:19" x14ac:dyDescent="0.3">
      <c r="A246" s="29" t="s">
        <v>385</v>
      </c>
      <c r="B246" s="18" t="s">
        <v>386</v>
      </c>
      <c r="C246" s="19"/>
      <c r="D246" s="19"/>
      <c r="E246" s="20">
        <f t="shared" si="31"/>
        <v>0</v>
      </c>
      <c r="F246" s="20">
        <f t="shared" si="32"/>
        <v>0</v>
      </c>
      <c r="G246" s="19"/>
      <c r="H246" s="19"/>
      <c r="I246" s="21"/>
      <c r="J246" s="21"/>
      <c r="K246" s="22"/>
      <c r="L246" s="23"/>
      <c r="M246" s="23"/>
      <c r="N246" s="24">
        <v>26214.84</v>
      </c>
      <c r="O246" s="25" t="e">
        <f t="shared" si="33"/>
        <v>#DIV/0!</v>
      </c>
      <c r="P246" s="26" t="e">
        <f t="shared" si="34"/>
        <v>#DIV/0!</v>
      </c>
      <c r="Q246" s="27" t="e">
        <f t="shared" si="35"/>
        <v>#DIV/0!</v>
      </c>
      <c r="R246" s="27" t="e">
        <f t="shared" si="36"/>
        <v>#DIV/0!</v>
      </c>
      <c r="S246" s="28"/>
    </row>
    <row r="247" spans="1:19" x14ac:dyDescent="0.3">
      <c r="A247" s="29"/>
      <c r="B247" s="18" t="s">
        <v>387</v>
      </c>
      <c r="C247" s="19">
        <v>5</v>
      </c>
      <c r="D247" s="19">
        <v>8</v>
      </c>
      <c r="E247" s="20">
        <f t="shared" si="31"/>
        <v>40</v>
      </c>
      <c r="F247" s="20">
        <f t="shared" si="32"/>
        <v>480</v>
      </c>
      <c r="G247" s="19">
        <v>30</v>
      </c>
      <c r="H247" s="19">
        <v>450</v>
      </c>
      <c r="I247" s="21">
        <v>0.9375</v>
      </c>
      <c r="J247" s="21">
        <v>0.91690000000000005</v>
      </c>
      <c r="K247" s="22">
        <v>10136</v>
      </c>
      <c r="L247" s="23">
        <v>11055</v>
      </c>
      <c r="M247" s="23">
        <v>0</v>
      </c>
      <c r="N247" s="24">
        <f>SUM(N246)</f>
        <v>26214.84</v>
      </c>
      <c r="O247" s="25">
        <f t="shared" si="33"/>
        <v>655.37099999999998</v>
      </c>
      <c r="P247" s="26">
        <f t="shared" si="34"/>
        <v>50.68</v>
      </c>
      <c r="Q247" s="27">
        <f t="shared" si="35"/>
        <v>1.2669999999999999</v>
      </c>
      <c r="R247" s="27">
        <f t="shared" si="36"/>
        <v>3276.855</v>
      </c>
      <c r="S247" s="28"/>
    </row>
    <row r="248" spans="1:19" x14ac:dyDescent="0.3">
      <c r="A248" s="29">
        <v>24</v>
      </c>
      <c r="B248" s="18" t="s">
        <v>386</v>
      </c>
      <c r="C248" s="19"/>
      <c r="D248" s="19"/>
      <c r="E248" s="20">
        <f t="shared" si="31"/>
        <v>0</v>
      </c>
      <c r="F248" s="20">
        <f t="shared" si="32"/>
        <v>0</v>
      </c>
      <c r="G248" s="19"/>
      <c r="H248" s="19"/>
      <c r="I248" s="21"/>
      <c r="J248" s="21"/>
      <c r="K248" s="22"/>
      <c r="L248" s="23"/>
      <c r="M248" s="23"/>
      <c r="N248" s="24">
        <v>11182.32</v>
      </c>
      <c r="O248" s="25" t="e">
        <f t="shared" si="33"/>
        <v>#DIV/0!</v>
      </c>
      <c r="P248" s="26" t="e">
        <f t="shared" si="34"/>
        <v>#DIV/0!</v>
      </c>
      <c r="Q248" s="27" t="e">
        <f t="shared" si="35"/>
        <v>#DIV/0!</v>
      </c>
      <c r="R248" s="27" t="e">
        <f t="shared" si="36"/>
        <v>#DIV/0!</v>
      </c>
      <c r="S248" s="28"/>
    </row>
    <row r="249" spans="1:19" x14ac:dyDescent="0.3">
      <c r="A249" s="29"/>
      <c r="B249" s="18" t="s">
        <v>390</v>
      </c>
      <c r="C249" s="19"/>
      <c r="D249" s="19"/>
      <c r="E249" s="20">
        <f t="shared" si="31"/>
        <v>0</v>
      </c>
      <c r="F249" s="20">
        <f t="shared" si="32"/>
        <v>0</v>
      </c>
      <c r="G249" s="19"/>
      <c r="H249" s="19"/>
      <c r="I249" s="21"/>
      <c r="J249" s="21"/>
      <c r="K249" s="22"/>
      <c r="L249" s="23"/>
      <c r="M249" s="23"/>
      <c r="N249" s="24">
        <v>15637.17</v>
      </c>
      <c r="O249" s="25" t="e">
        <f t="shared" si="33"/>
        <v>#DIV/0!</v>
      </c>
      <c r="P249" s="26" t="e">
        <f t="shared" si="34"/>
        <v>#DIV/0!</v>
      </c>
      <c r="Q249" s="27" t="e">
        <f t="shared" si="35"/>
        <v>#DIV/0!</v>
      </c>
      <c r="R249" s="27" t="e">
        <f t="shared" si="36"/>
        <v>#DIV/0!</v>
      </c>
      <c r="S249" s="28"/>
    </row>
    <row r="250" spans="1:19" x14ac:dyDescent="0.3">
      <c r="A250" s="29"/>
      <c r="B250" s="18" t="s">
        <v>61</v>
      </c>
      <c r="C250" s="19">
        <v>5</v>
      </c>
      <c r="D250" s="19">
        <v>8</v>
      </c>
      <c r="E250" s="20">
        <f t="shared" si="31"/>
        <v>40</v>
      </c>
      <c r="F250" s="20">
        <f t="shared" si="32"/>
        <v>480</v>
      </c>
      <c r="G250" s="19">
        <v>100</v>
      </c>
      <c r="H250" s="19">
        <v>380</v>
      </c>
      <c r="I250" s="21">
        <v>0.79169999999999996</v>
      </c>
      <c r="J250" s="21">
        <v>0.9254</v>
      </c>
      <c r="K250" s="22">
        <v>9337</v>
      </c>
      <c r="L250" s="23">
        <v>10089</v>
      </c>
      <c r="M250" s="23">
        <v>16250</v>
      </c>
      <c r="N250" s="24">
        <f>SUM(N248:N249)</f>
        <v>26819.489999999998</v>
      </c>
      <c r="O250" s="25">
        <f t="shared" si="33"/>
        <v>670.4872499999999</v>
      </c>
      <c r="P250" s="26">
        <f t="shared" si="34"/>
        <v>46.685000000000002</v>
      </c>
      <c r="Q250" s="27">
        <f t="shared" si="35"/>
        <v>1.167125</v>
      </c>
      <c r="R250" s="27">
        <f t="shared" si="36"/>
        <v>3352.4362499999997</v>
      </c>
      <c r="S250" s="28"/>
    </row>
    <row r="251" spans="1:19" x14ac:dyDescent="0.3">
      <c r="A251" s="29">
        <v>27</v>
      </c>
      <c r="B251" s="18" t="s">
        <v>390</v>
      </c>
      <c r="C251" s="19"/>
      <c r="D251" s="19"/>
      <c r="E251" s="20">
        <f t="shared" si="31"/>
        <v>0</v>
      </c>
      <c r="F251" s="20">
        <f t="shared" si="32"/>
        <v>0</v>
      </c>
      <c r="G251" s="19"/>
      <c r="H251" s="19"/>
      <c r="I251" s="21"/>
      <c r="J251" s="21"/>
      <c r="K251" s="22"/>
      <c r="L251" s="23"/>
      <c r="M251" s="23"/>
      <c r="N251" s="24">
        <v>23813.88</v>
      </c>
      <c r="O251" s="25" t="e">
        <f t="shared" si="33"/>
        <v>#DIV/0!</v>
      </c>
      <c r="P251" s="26" t="e">
        <f t="shared" si="34"/>
        <v>#DIV/0!</v>
      </c>
      <c r="Q251" s="27" t="e">
        <f t="shared" si="35"/>
        <v>#DIV/0!</v>
      </c>
      <c r="R251" s="27" t="e">
        <f t="shared" si="36"/>
        <v>#DIV/0!</v>
      </c>
      <c r="S251" s="28"/>
    </row>
    <row r="252" spans="1:19" x14ac:dyDescent="0.3">
      <c r="A252" s="29"/>
      <c r="B252" s="18" t="s">
        <v>395</v>
      </c>
      <c r="C252" s="19"/>
      <c r="D252" s="19"/>
      <c r="E252" s="20">
        <f t="shared" si="31"/>
        <v>0</v>
      </c>
      <c r="F252" s="20">
        <f t="shared" si="32"/>
        <v>0</v>
      </c>
      <c r="G252" s="19"/>
      <c r="H252" s="19"/>
      <c r="I252" s="21"/>
      <c r="J252" s="21"/>
      <c r="K252" s="22"/>
      <c r="L252" s="23"/>
      <c r="M252" s="23"/>
      <c r="N252" s="24">
        <v>5985</v>
      </c>
      <c r="O252" s="25" t="e">
        <f t="shared" si="33"/>
        <v>#DIV/0!</v>
      </c>
      <c r="P252" s="26" t="e">
        <f t="shared" si="34"/>
        <v>#DIV/0!</v>
      </c>
      <c r="Q252" s="27" t="e">
        <f t="shared" si="35"/>
        <v>#DIV/0!</v>
      </c>
      <c r="R252" s="27" t="e">
        <f t="shared" si="36"/>
        <v>#DIV/0!</v>
      </c>
      <c r="S252" s="28"/>
    </row>
    <row r="253" spans="1:19" x14ac:dyDescent="0.3">
      <c r="A253" s="29"/>
      <c r="B253" s="18" t="s">
        <v>61</v>
      </c>
      <c r="C253" s="19">
        <v>4</v>
      </c>
      <c r="D253" s="19">
        <v>8</v>
      </c>
      <c r="E253" s="20">
        <f t="shared" si="31"/>
        <v>32</v>
      </c>
      <c r="F253" s="20">
        <f t="shared" si="32"/>
        <v>480</v>
      </c>
      <c r="G253" s="19">
        <v>50</v>
      </c>
      <c r="H253" s="19">
        <v>430</v>
      </c>
      <c r="I253" s="21">
        <v>0.89580000000000004</v>
      </c>
      <c r="J253" s="21">
        <v>0.91369999999999996</v>
      </c>
      <c r="K253" s="22">
        <v>11176</v>
      </c>
      <c r="L253" s="23">
        <v>12232</v>
      </c>
      <c r="M253" s="23">
        <v>21975</v>
      </c>
      <c r="N253" s="24">
        <f>SUM(N251:N252)</f>
        <v>29798.880000000001</v>
      </c>
      <c r="O253" s="25">
        <f t="shared" si="33"/>
        <v>931.21500000000003</v>
      </c>
      <c r="P253" s="26">
        <f t="shared" si="34"/>
        <v>69.849999999999994</v>
      </c>
      <c r="Q253" s="27">
        <f t="shared" si="35"/>
        <v>1.397</v>
      </c>
      <c r="R253" s="27">
        <f t="shared" si="36"/>
        <v>3724.86</v>
      </c>
      <c r="S253" s="28"/>
    </row>
    <row r="254" spans="1:19" x14ac:dyDescent="0.3">
      <c r="A254" s="29" t="s">
        <v>398</v>
      </c>
      <c r="B254" s="18" t="s">
        <v>399</v>
      </c>
      <c r="C254" s="19"/>
      <c r="D254" s="19"/>
      <c r="E254" s="20">
        <f t="shared" si="31"/>
        <v>0</v>
      </c>
      <c r="F254" s="20">
        <f t="shared" si="32"/>
        <v>0</v>
      </c>
      <c r="G254" s="19"/>
      <c r="H254" s="19"/>
      <c r="I254" s="21"/>
      <c r="J254" s="21"/>
      <c r="K254" s="22"/>
      <c r="L254" s="23"/>
      <c r="M254" s="23"/>
      <c r="N254" s="24">
        <v>10727.4</v>
      </c>
      <c r="O254" s="25" t="e">
        <f t="shared" si="33"/>
        <v>#DIV/0!</v>
      </c>
      <c r="P254" s="26" t="e">
        <f t="shared" si="34"/>
        <v>#DIV/0!</v>
      </c>
      <c r="Q254" s="27" t="e">
        <f t="shared" si="35"/>
        <v>#DIV/0!</v>
      </c>
      <c r="R254" s="27" t="e">
        <f t="shared" si="36"/>
        <v>#DIV/0!</v>
      </c>
      <c r="S254" s="28"/>
    </row>
    <row r="255" spans="1:19" x14ac:dyDescent="0.3">
      <c r="A255" s="29"/>
      <c r="B255" s="18" t="s">
        <v>400</v>
      </c>
      <c r="C255" s="19"/>
      <c r="D255" s="19"/>
      <c r="E255" s="20">
        <f t="shared" si="31"/>
        <v>0</v>
      </c>
      <c r="F255" s="20">
        <f t="shared" si="32"/>
        <v>0</v>
      </c>
      <c r="G255" s="19"/>
      <c r="H255" s="19"/>
      <c r="I255" s="21"/>
      <c r="J255" s="21"/>
      <c r="K255" s="22"/>
      <c r="L255" s="23"/>
      <c r="M255" s="23"/>
      <c r="N255" s="24">
        <v>6000</v>
      </c>
      <c r="O255" s="25" t="e">
        <f t="shared" si="33"/>
        <v>#DIV/0!</v>
      </c>
      <c r="P255" s="26" t="e">
        <f t="shared" si="34"/>
        <v>#DIV/0!</v>
      </c>
      <c r="Q255" s="27" t="e">
        <f t="shared" si="35"/>
        <v>#DIV/0!</v>
      </c>
      <c r="R255" s="27" t="e">
        <f t="shared" si="36"/>
        <v>#DIV/0!</v>
      </c>
      <c r="S255" s="28"/>
    </row>
    <row r="256" spans="1:19" x14ac:dyDescent="0.3">
      <c r="A256" s="29"/>
      <c r="B256" s="18" t="s">
        <v>401</v>
      </c>
      <c r="C256" s="19"/>
      <c r="D256" s="19"/>
      <c r="E256" s="20">
        <f t="shared" si="31"/>
        <v>0</v>
      </c>
      <c r="F256" s="20">
        <f t="shared" si="32"/>
        <v>0</v>
      </c>
      <c r="G256" s="19"/>
      <c r="H256" s="19"/>
      <c r="I256" s="21"/>
      <c r="J256" s="21"/>
      <c r="K256" s="22"/>
      <c r="L256" s="23"/>
      <c r="M256" s="23"/>
      <c r="N256" s="24">
        <v>14375</v>
      </c>
      <c r="O256" s="25" t="e">
        <f t="shared" si="33"/>
        <v>#DIV/0!</v>
      </c>
      <c r="P256" s="26" t="e">
        <f t="shared" si="34"/>
        <v>#DIV/0!</v>
      </c>
      <c r="Q256" s="27" t="e">
        <f t="shared" si="35"/>
        <v>#DIV/0!</v>
      </c>
      <c r="R256" s="27" t="e">
        <f t="shared" si="36"/>
        <v>#DIV/0!</v>
      </c>
      <c r="S256" s="28"/>
    </row>
    <row r="257" spans="1:19" x14ac:dyDescent="0.3">
      <c r="A257" s="29"/>
      <c r="B257" s="18" t="s">
        <v>394</v>
      </c>
      <c r="C257" s="19">
        <v>5</v>
      </c>
      <c r="D257" s="19">
        <v>8</v>
      </c>
      <c r="E257" s="20">
        <f t="shared" si="31"/>
        <v>40</v>
      </c>
      <c r="F257" s="20">
        <f t="shared" si="32"/>
        <v>480</v>
      </c>
      <c r="G257" s="19">
        <v>120</v>
      </c>
      <c r="H257" s="19">
        <v>360</v>
      </c>
      <c r="I257" s="21">
        <v>0.75</v>
      </c>
      <c r="J257" s="21">
        <v>0.89690000000000003</v>
      </c>
      <c r="K257" s="22">
        <v>12725</v>
      </c>
      <c r="L257" s="23">
        <v>14188</v>
      </c>
      <c r="M257" s="23">
        <v>0</v>
      </c>
      <c r="N257" s="24">
        <f>SUM(N254:N256)</f>
        <v>31102.400000000001</v>
      </c>
      <c r="O257" s="25">
        <f t="shared" si="33"/>
        <v>777.56000000000006</v>
      </c>
      <c r="P257" s="26">
        <f t="shared" si="34"/>
        <v>63.625</v>
      </c>
      <c r="Q257" s="27">
        <f t="shared" si="35"/>
        <v>1.590625</v>
      </c>
      <c r="R257" s="27">
        <f t="shared" si="36"/>
        <v>3887.8</v>
      </c>
      <c r="S257" s="28"/>
    </row>
    <row r="258" spans="1:19" x14ac:dyDescent="0.3">
      <c r="A258" s="29">
        <v>28</v>
      </c>
      <c r="B258" s="18" t="s">
        <v>401</v>
      </c>
      <c r="C258" s="19"/>
      <c r="D258" s="19"/>
      <c r="E258" s="20">
        <f t="shared" si="31"/>
        <v>0</v>
      </c>
      <c r="F258" s="20">
        <f t="shared" si="32"/>
        <v>0</v>
      </c>
      <c r="G258" s="19"/>
      <c r="H258" s="19"/>
      <c r="I258" s="21"/>
      <c r="J258" s="21"/>
      <c r="K258" s="22"/>
      <c r="L258" s="23"/>
      <c r="M258" s="23"/>
      <c r="N258" s="24">
        <v>14064.5</v>
      </c>
      <c r="O258" s="25" t="e">
        <f t="shared" si="33"/>
        <v>#DIV/0!</v>
      </c>
      <c r="P258" s="26" t="e">
        <f t="shared" si="34"/>
        <v>#DIV/0!</v>
      </c>
      <c r="Q258" s="27" t="e">
        <f t="shared" si="35"/>
        <v>#DIV/0!</v>
      </c>
      <c r="R258" s="27" t="e">
        <f t="shared" si="36"/>
        <v>#DIV/0!</v>
      </c>
      <c r="S258" s="28"/>
    </row>
    <row r="259" spans="1:19" x14ac:dyDescent="0.3">
      <c r="A259" s="29"/>
      <c r="B259" s="18" t="s">
        <v>405</v>
      </c>
      <c r="C259" s="19"/>
      <c r="D259" s="19"/>
      <c r="E259" s="20">
        <f t="shared" si="31"/>
        <v>0</v>
      </c>
      <c r="F259" s="20">
        <f t="shared" si="32"/>
        <v>0</v>
      </c>
      <c r="G259" s="19"/>
      <c r="H259" s="19"/>
      <c r="I259" s="21"/>
      <c r="J259" s="21"/>
      <c r="K259" s="22"/>
      <c r="L259" s="23"/>
      <c r="M259" s="23"/>
      <c r="N259" s="24">
        <v>11609.84</v>
      </c>
      <c r="O259" s="25" t="e">
        <f t="shared" si="33"/>
        <v>#DIV/0!</v>
      </c>
      <c r="P259" s="26" t="e">
        <f t="shared" si="34"/>
        <v>#DIV/0!</v>
      </c>
      <c r="Q259" s="27" t="e">
        <f t="shared" si="35"/>
        <v>#DIV/0!</v>
      </c>
      <c r="R259" s="27" t="e">
        <f t="shared" si="36"/>
        <v>#DIV/0!</v>
      </c>
      <c r="S259" s="28"/>
    </row>
    <row r="260" spans="1:19" x14ac:dyDescent="0.3">
      <c r="A260" s="29"/>
      <c r="B260" s="18" t="s">
        <v>394</v>
      </c>
      <c r="C260" s="19">
        <v>4</v>
      </c>
      <c r="D260" s="19">
        <v>8</v>
      </c>
      <c r="E260" s="20">
        <f t="shared" si="31"/>
        <v>32</v>
      </c>
      <c r="F260" s="20">
        <f t="shared" si="32"/>
        <v>480</v>
      </c>
      <c r="G260" s="19">
        <v>60</v>
      </c>
      <c r="H260" s="19">
        <v>420</v>
      </c>
      <c r="I260" s="21">
        <v>0.875</v>
      </c>
      <c r="J260" s="21">
        <v>0.90190000000000003</v>
      </c>
      <c r="K260" s="22">
        <v>11845</v>
      </c>
      <c r="L260" s="23">
        <v>13133</v>
      </c>
      <c r="M260" s="23">
        <v>1945</v>
      </c>
      <c r="N260" s="24">
        <f>SUM(N258:N259)</f>
        <v>25674.34</v>
      </c>
      <c r="O260" s="25">
        <f t="shared" si="33"/>
        <v>802.323125</v>
      </c>
      <c r="P260" s="26">
        <f t="shared" si="34"/>
        <v>74.03125</v>
      </c>
      <c r="Q260" s="27">
        <f t="shared" si="35"/>
        <v>1.4806250000000001</v>
      </c>
      <c r="R260" s="27">
        <f t="shared" si="36"/>
        <v>3209.2925</v>
      </c>
      <c r="S260" s="28"/>
    </row>
    <row r="261" spans="1:19" x14ac:dyDescent="0.3">
      <c r="A261" s="29" t="s">
        <v>407</v>
      </c>
      <c r="B261" s="18" t="s">
        <v>408</v>
      </c>
      <c r="C261" s="19"/>
      <c r="D261" s="19"/>
      <c r="E261" s="20">
        <f t="shared" si="31"/>
        <v>0</v>
      </c>
      <c r="F261" s="20">
        <f t="shared" si="32"/>
        <v>0</v>
      </c>
      <c r="G261" s="19"/>
      <c r="H261" s="19"/>
      <c r="I261" s="21"/>
      <c r="J261" s="21"/>
      <c r="K261" s="22"/>
      <c r="L261" s="23"/>
      <c r="M261" s="23"/>
      <c r="N261" s="24">
        <v>6212.56</v>
      </c>
      <c r="O261" s="25" t="e">
        <f t="shared" si="33"/>
        <v>#DIV/0!</v>
      </c>
      <c r="P261" s="26" t="e">
        <f t="shared" si="34"/>
        <v>#DIV/0!</v>
      </c>
      <c r="Q261" s="27" t="e">
        <f t="shared" si="35"/>
        <v>#DIV/0!</v>
      </c>
      <c r="R261" s="27" t="e">
        <f t="shared" si="36"/>
        <v>#DIV/0!</v>
      </c>
      <c r="S261" s="28"/>
    </row>
    <row r="262" spans="1:19" x14ac:dyDescent="0.3">
      <c r="A262" s="29"/>
      <c r="B262" s="18" t="s">
        <v>409</v>
      </c>
      <c r="C262" s="19"/>
      <c r="D262" s="19"/>
      <c r="E262" s="20">
        <f t="shared" si="31"/>
        <v>0</v>
      </c>
      <c r="F262" s="20">
        <f t="shared" si="32"/>
        <v>0</v>
      </c>
      <c r="G262" s="19"/>
      <c r="H262" s="19"/>
      <c r="I262" s="21"/>
      <c r="J262" s="21"/>
      <c r="K262" s="22"/>
      <c r="L262" s="23"/>
      <c r="M262" s="23"/>
      <c r="N262" s="24">
        <v>24018</v>
      </c>
      <c r="O262" s="25" t="e">
        <f t="shared" si="33"/>
        <v>#DIV/0!</v>
      </c>
      <c r="P262" s="26" t="e">
        <f t="shared" si="34"/>
        <v>#DIV/0!</v>
      </c>
      <c r="Q262" s="27" t="e">
        <f t="shared" si="35"/>
        <v>#DIV/0!</v>
      </c>
      <c r="R262" s="27" t="e">
        <f t="shared" si="36"/>
        <v>#DIV/0!</v>
      </c>
      <c r="S262" s="28"/>
    </row>
    <row r="263" spans="1:19" x14ac:dyDescent="0.3">
      <c r="A263" s="29"/>
      <c r="B263" s="18" t="s">
        <v>61</v>
      </c>
      <c r="C263" s="19">
        <v>5</v>
      </c>
      <c r="D263" s="19">
        <v>8</v>
      </c>
      <c r="E263" s="20">
        <f t="shared" si="31"/>
        <v>40</v>
      </c>
      <c r="F263" s="20">
        <f t="shared" si="32"/>
        <v>480</v>
      </c>
      <c r="G263" s="19">
        <v>120</v>
      </c>
      <c r="H263" s="19">
        <v>360</v>
      </c>
      <c r="I263" s="21">
        <v>0.75</v>
      </c>
      <c r="J263" s="21">
        <v>0.92589999999999995</v>
      </c>
      <c r="K263" s="22">
        <v>16706</v>
      </c>
      <c r="L263" s="23">
        <v>18043</v>
      </c>
      <c r="M263" s="23">
        <v>0</v>
      </c>
      <c r="N263" s="24">
        <f>SUM(N261:N262)</f>
        <v>30230.560000000001</v>
      </c>
      <c r="O263" s="25">
        <f t="shared" si="33"/>
        <v>755.76400000000001</v>
      </c>
      <c r="P263" s="26">
        <f t="shared" si="34"/>
        <v>83.53</v>
      </c>
      <c r="Q263" s="27">
        <f t="shared" si="35"/>
        <v>2.0882499999999999</v>
      </c>
      <c r="R263" s="27">
        <f t="shared" si="36"/>
        <v>3778.82</v>
      </c>
      <c r="S263" s="28"/>
    </row>
    <row r="264" spans="1:19" x14ac:dyDescent="0.3">
      <c r="A264" s="29"/>
      <c r="B264" s="18"/>
      <c r="C264" s="19"/>
      <c r="D264" s="19"/>
      <c r="E264" s="20">
        <f t="shared" si="31"/>
        <v>0</v>
      </c>
      <c r="F264" s="20">
        <f t="shared" si="32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33"/>
        <v>#DIV/0!</v>
      </c>
      <c r="P264" s="26" t="e">
        <f t="shared" si="34"/>
        <v>#DIV/0!</v>
      </c>
      <c r="Q264" s="27" t="e">
        <f t="shared" si="35"/>
        <v>#DIV/0!</v>
      </c>
      <c r="R264" s="27" t="e">
        <f t="shared" si="36"/>
        <v>#DIV/0!</v>
      </c>
      <c r="S264" s="28"/>
    </row>
    <row r="265" spans="1:19" x14ac:dyDescent="0.3">
      <c r="A265" s="29"/>
      <c r="B265" s="18"/>
      <c r="C265" s="19"/>
      <c r="D265" s="19"/>
      <c r="E265" s="20">
        <f t="shared" si="31"/>
        <v>0</v>
      </c>
      <c r="F265" s="20">
        <f t="shared" si="32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33"/>
        <v>#DIV/0!</v>
      </c>
      <c r="P265" s="26" t="e">
        <f t="shared" si="34"/>
        <v>#DIV/0!</v>
      </c>
      <c r="Q265" s="27" t="e">
        <f t="shared" si="35"/>
        <v>#DIV/0!</v>
      </c>
      <c r="R265" s="27" t="e">
        <f t="shared" si="36"/>
        <v>#DIV/0!</v>
      </c>
      <c r="S265" s="28"/>
    </row>
    <row r="266" spans="1:19" x14ac:dyDescent="0.3">
      <c r="A266" s="29"/>
      <c r="B266" s="18"/>
      <c r="C266" s="19"/>
      <c r="D266" s="19"/>
      <c r="E266" s="20">
        <f t="shared" si="31"/>
        <v>0</v>
      </c>
      <c r="F266" s="20">
        <f t="shared" si="32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3"/>
        <v>#DIV/0!</v>
      </c>
      <c r="P266" s="26" t="e">
        <f t="shared" si="34"/>
        <v>#DIV/0!</v>
      </c>
      <c r="Q266" s="27" t="e">
        <f t="shared" si="35"/>
        <v>#DIV/0!</v>
      </c>
      <c r="R266" s="27" t="e">
        <f t="shared" si="36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31"/>
        <v>0</v>
      </c>
      <c r="F267" s="20">
        <f t="shared" si="32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3"/>
        <v>#DIV/0!</v>
      </c>
      <c r="P267" s="26" t="e">
        <f t="shared" si="34"/>
        <v>#DIV/0!</v>
      </c>
      <c r="Q267" s="27" t="e">
        <f t="shared" si="35"/>
        <v>#DIV/0!</v>
      </c>
      <c r="R267" s="27" t="e">
        <f t="shared" si="36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31"/>
        <v>0</v>
      </c>
      <c r="F268" s="20">
        <f t="shared" si="32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3"/>
        <v>#DIV/0!</v>
      </c>
      <c r="P268" s="26" t="e">
        <f t="shared" si="34"/>
        <v>#DIV/0!</v>
      </c>
      <c r="Q268" s="27" t="e">
        <f t="shared" si="35"/>
        <v>#DIV/0!</v>
      </c>
      <c r="R268" s="27" t="e">
        <f t="shared" si="36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31"/>
        <v>0</v>
      </c>
      <c r="F269" s="20">
        <f t="shared" si="32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3"/>
        <v>#DIV/0!</v>
      </c>
      <c r="P269" s="26" t="e">
        <f t="shared" si="34"/>
        <v>#DIV/0!</v>
      </c>
      <c r="Q269" s="27" t="e">
        <f t="shared" si="35"/>
        <v>#DIV/0!</v>
      </c>
      <c r="R269" s="27" t="e">
        <f t="shared" si="36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1"/>
        <v>0</v>
      </c>
      <c r="F270" s="20">
        <f t="shared" si="32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3"/>
        <v>#DIV/0!</v>
      </c>
      <c r="P270" s="26" t="e">
        <f t="shared" si="34"/>
        <v>#DIV/0!</v>
      </c>
      <c r="Q270" s="27" t="e">
        <f t="shared" si="35"/>
        <v>#DIV/0!</v>
      </c>
      <c r="R270" s="27" t="e">
        <f t="shared" si="36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1"/>
        <v>0</v>
      </c>
      <c r="F271" s="20">
        <f t="shared" si="32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3"/>
        <v>#DIV/0!</v>
      </c>
      <c r="P271" s="26" t="e">
        <f t="shared" si="34"/>
        <v>#DIV/0!</v>
      </c>
      <c r="Q271" s="27" t="e">
        <f t="shared" si="35"/>
        <v>#DIV/0!</v>
      </c>
      <c r="R271" s="27" t="e">
        <f t="shared" si="36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1"/>
        <v>0</v>
      </c>
      <c r="F272" s="20">
        <f t="shared" si="32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3"/>
        <v>#DIV/0!</v>
      </c>
      <c r="P272" s="26" t="e">
        <f t="shared" si="34"/>
        <v>#DIV/0!</v>
      </c>
      <c r="Q272" s="27" t="e">
        <f t="shared" si="35"/>
        <v>#DIV/0!</v>
      </c>
      <c r="R272" s="27" t="e">
        <f t="shared" si="36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1"/>
        <v>0</v>
      </c>
      <c r="F273" s="20">
        <f t="shared" si="32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3"/>
        <v>#DIV/0!</v>
      </c>
      <c r="P273" s="26" t="e">
        <f t="shared" si="34"/>
        <v>#DIV/0!</v>
      </c>
      <c r="Q273" s="27" t="e">
        <f t="shared" si="35"/>
        <v>#DIV/0!</v>
      </c>
      <c r="R273" s="27" t="e">
        <f t="shared" si="36"/>
        <v>#DIV/0!</v>
      </c>
      <c r="S273" s="28"/>
    </row>
    <row r="274" spans="1:19" ht="17.25" thickBot="1" x14ac:dyDescent="0.35">
      <c r="A274" s="29"/>
      <c r="B274" s="18"/>
      <c r="C274" s="19"/>
      <c r="D274" s="19"/>
      <c r="E274" s="20">
        <f>C274*D274</f>
        <v>0</v>
      </c>
      <c r="F274" s="20">
        <f>SUM(G274:H274)</f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3"/>
        <v>#DIV/0!</v>
      </c>
      <c r="P274" s="26" t="e">
        <f t="shared" si="34"/>
        <v>#DIV/0!</v>
      </c>
      <c r="Q274" s="27" t="e">
        <f t="shared" si="35"/>
        <v>#DIV/0!</v>
      </c>
      <c r="R274" s="27" t="e">
        <f t="shared" si="36"/>
        <v>#DIV/0!</v>
      </c>
      <c r="S274" s="28"/>
    </row>
    <row r="275" spans="1:19" ht="16.5" customHeight="1" x14ac:dyDescent="0.3">
      <c r="A275" s="205" t="s">
        <v>23</v>
      </c>
      <c r="B275" s="206"/>
      <c r="C275" s="209">
        <f t="shared" ref="C275:H275" si="37">SUM(C146:C274)</f>
        <v>193</v>
      </c>
      <c r="D275" s="209">
        <f t="shared" si="37"/>
        <v>338</v>
      </c>
      <c r="E275" s="209">
        <f t="shared" si="37"/>
        <v>1674</v>
      </c>
      <c r="F275" s="209">
        <f t="shared" si="37"/>
        <v>20280</v>
      </c>
      <c r="G275" s="209">
        <f t="shared" si="37"/>
        <v>3470</v>
      </c>
      <c r="H275" s="209">
        <f t="shared" si="37"/>
        <v>16810</v>
      </c>
      <c r="I275" s="198">
        <f>H145/D275</f>
        <v>0.8288954635108482</v>
      </c>
      <c r="J275" s="198">
        <f>K275/L275</f>
        <v>0.91168488739780962</v>
      </c>
      <c r="K275" s="187">
        <f>SUM(K146:K274)</f>
        <v>378269</v>
      </c>
      <c r="L275" s="187">
        <f>SUM(L146:L274)</f>
        <v>414912</v>
      </c>
      <c r="M275" s="187">
        <f>SUM(M146:M274)</f>
        <v>442374</v>
      </c>
      <c r="N275" s="200">
        <f>SUMIF(B146:B274,A275,N146:N274)</f>
        <v>1131094.4099999999</v>
      </c>
      <c r="O275" s="202">
        <f t="shared" si="33"/>
        <v>675.68363799283145</v>
      </c>
      <c r="P275" s="187">
        <f>((K275*200000)/E275)/1000000</f>
        <v>45.193428912783752</v>
      </c>
      <c r="Q275" s="189">
        <f t="shared" si="35"/>
        <v>1.1191390532544379</v>
      </c>
      <c r="R275" s="191">
        <f t="shared" si="36"/>
        <v>3346.4331656804729</v>
      </c>
      <c r="S275" s="193"/>
    </row>
    <row r="276" spans="1:19" ht="16.5" customHeight="1" thickBot="1" x14ac:dyDescent="0.35">
      <c r="A276" s="207"/>
      <c r="B276" s="208"/>
      <c r="C276" s="210"/>
      <c r="D276" s="210"/>
      <c r="E276" s="210"/>
      <c r="F276" s="210"/>
      <c r="G276" s="210"/>
      <c r="H276" s="210"/>
      <c r="I276" s="199"/>
      <c r="J276" s="199"/>
      <c r="K276" s="188"/>
      <c r="L276" s="188"/>
      <c r="M276" s="188"/>
      <c r="N276" s="201"/>
      <c r="O276" s="188"/>
      <c r="P276" s="188"/>
      <c r="Q276" s="190"/>
      <c r="R276" s="192"/>
      <c r="S276" s="194"/>
    </row>
    <row r="277" spans="1:19" ht="16.5" customHeight="1" x14ac:dyDescent="0.3">
      <c r="A277" s="195" t="s">
        <v>57</v>
      </c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</row>
    <row r="278" spans="1:19" ht="16.5" customHeight="1" x14ac:dyDescent="0.3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</row>
    <row r="279" spans="1:19" ht="17.25" thickBot="1" x14ac:dyDescent="0.35">
      <c r="A279" s="196" t="s">
        <v>0</v>
      </c>
      <c r="B279" s="196"/>
      <c r="C279" s="1"/>
      <c r="D279" s="1"/>
      <c r="E279" s="1"/>
      <c r="F279" s="1"/>
      <c r="G279" s="1"/>
      <c r="H279" s="1"/>
      <c r="I279" s="2"/>
      <c r="J279" s="2"/>
      <c r="K279" s="3"/>
      <c r="L279" s="3"/>
      <c r="M279" s="3"/>
      <c r="N279" s="3"/>
      <c r="O279" s="3"/>
      <c r="P279" s="197" t="str">
        <f>P3</f>
        <v>작성자 김숙영</v>
      </c>
      <c r="Q279" s="197"/>
      <c r="R279" s="197"/>
      <c r="S279" s="197"/>
    </row>
    <row r="280" spans="1:19" ht="23.25" customHeight="1" x14ac:dyDescent="0.3">
      <c r="A280" s="173"/>
      <c r="B280" s="174"/>
      <c r="C280" s="171" t="s">
        <v>3</v>
      </c>
      <c r="D280" s="171" t="s">
        <v>4</v>
      </c>
      <c r="E280" s="179" t="s">
        <v>5</v>
      </c>
      <c r="F280" s="179" t="s">
        <v>6</v>
      </c>
      <c r="G280" s="181" t="s">
        <v>7</v>
      </c>
      <c r="H280" s="181" t="s">
        <v>8</v>
      </c>
      <c r="I280" s="185" t="s">
        <v>9</v>
      </c>
      <c r="J280" s="185" t="s">
        <v>10</v>
      </c>
      <c r="K280" s="171" t="s">
        <v>11</v>
      </c>
      <c r="L280" s="171" t="s">
        <v>12</v>
      </c>
      <c r="M280" s="171" t="s">
        <v>13</v>
      </c>
      <c r="N280" s="171" t="s">
        <v>14</v>
      </c>
      <c r="O280" s="171" t="s">
        <v>15</v>
      </c>
      <c r="P280" s="171" t="s">
        <v>16</v>
      </c>
      <c r="Q280" s="171" t="s">
        <v>17</v>
      </c>
      <c r="R280" s="171" t="s">
        <v>18</v>
      </c>
      <c r="S280" s="183" t="s">
        <v>19</v>
      </c>
    </row>
    <row r="281" spans="1:19" ht="23.25" customHeight="1" thickBot="1" x14ac:dyDescent="0.35">
      <c r="A281" s="175"/>
      <c r="B281" s="176"/>
      <c r="C281" s="172"/>
      <c r="D281" s="172"/>
      <c r="E281" s="180"/>
      <c r="F281" s="180"/>
      <c r="G281" s="182"/>
      <c r="H281" s="182"/>
      <c r="I281" s="186"/>
      <c r="J281" s="186"/>
      <c r="K281" s="172"/>
      <c r="L281" s="172"/>
      <c r="M281" s="172"/>
      <c r="N281" s="172"/>
      <c r="O281" s="172"/>
      <c r="P281" s="172"/>
      <c r="Q281" s="172"/>
      <c r="R281" s="172"/>
      <c r="S281" s="184"/>
    </row>
    <row r="282" spans="1:19" ht="16.5" customHeight="1" x14ac:dyDescent="0.3">
      <c r="A282" s="175"/>
      <c r="B282" s="176"/>
      <c r="C282" s="5"/>
      <c r="D282" s="5"/>
      <c r="E282" s="5"/>
      <c r="F282" s="5"/>
      <c r="G282" s="5"/>
      <c r="H282" s="5"/>
      <c r="I282" s="6">
        <v>0.75</v>
      </c>
      <c r="J282" s="6">
        <v>0.94499999999999995</v>
      </c>
      <c r="K282" s="5"/>
      <c r="L282" s="5"/>
      <c r="M282" s="5"/>
      <c r="N282" s="5"/>
      <c r="O282" s="5">
        <v>600</v>
      </c>
      <c r="P282" s="5">
        <v>100</v>
      </c>
      <c r="Q282" s="5">
        <v>2.7</v>
      </c>
      <c r="R282" s="5"/>
      <c r="S282" s="7" t="s">
        <v>21</v>
      </c>
    </row>
    <row r="283" spans="1:19" ht="16.5" customHeight="1" thickBot="1" x14ac:dyDescent="0.35">
      <c r="A283" s="177"/>
      <c r="B283" s="178"/>
      <c r="C283" s="9">
        <f>'2월'!C288</f>
        <v>393</v>
      </c>
      <c r="D283" s="9">
        <f>'2월'!D288</f>
        <v>722</v>
      </c>
      <c r="E283" s="9">
        <f>'2월'!E288</f>
        <v>3594</v>
      </c>
      <c r="F283" s="9">
        <f>'2월'!F288</f>
        <v>43320</v>
      </c>
      <c r="G283" s="10">
        <f>'2월'!G288/60</f>
        <v>157.5</v>
      </c>
      <c r="H283" s="10">
        <f>'2월'!H288/60</f>
        <v>564.5</v>
      </c>
      <c r="I283" s="11">
        <f>H283/'2월'!D288</f>
        <v>0.78185595567867039</v>
      </c>
      <c r="J283" s="11">
        <f>'2월'!J288</f>
        <v>0.91538228413622136</v>
      </c>
      <c r="K283" s="12">
        <f>'2월'!K288</f>
        <v>1344097</v>
      </c>
      <c r="L283" s="12">
        <f>'2월'!L288</f>
        <v>1468345</v>
      </c>
      <c r="M283" s="12">
        <f>'2월'!M288</f>
        <v>1281505</v>
      </c>
      <c r="N283" s="12">
        <f>'2월'!N288</f>
        <v>2198834.12</v>
      </c>
      <c r="O283" s="12">
        <f>'2월'!O288</f>
        <v>611.80693377851981</v>
      </c>
      <c r="P283" s="12">
        <f>'2월'!P288</f>
        <v>74.796716750139112</v>
      </c>
      <c r="Q283" s="32">
        <f>'2월'!Q288</f>
        <v>1.8616301939058171</v>
      </c>
      <c r="R283" s="32">
        <f>'2월'!R288</f>
        <v>3045.4766204986149</v>
      </c>
      <c r="S283" s="17" t="s">
        <v>22</v>
      </c>
    </row>
    <row r="284" spans="1:19" ht="16.5" customHeight="1" x14ac:dyDescent="0.3">
      <c r="A284" s="134" t="s">
        <v>25</v>
      </c>
      <c r="B284" s="135"/>
      <c r="C284" s="138">
        <f>'2월'!C137</f>
        <v>200</v>
      </c>
      <c r="D284" s="140">
        <f>'2월'!D137</f>
        <v>384</v>
      </c>
      <c r="E284" s="140">
        <f>'2월'!E137</f>
        <v>1920</v>
      </c>
      <c r="F284" s="140">
        <f>'2월'!F137</f>
        <v>23040</v>
      </c>
      <c r="G284" s="140">
        <f>'2월'!G137</f>
        <v>5980</v>
      </c>
      <c r="H284" s="140">
        <f>'2월'!H137</f>
        <v>17060</v>
      </c>
      <c r="I284" s="163">
        <f>'2월'!I137</f>
        <v>0.74045138888888884</v>
      </c>
      <c r="J284" s="163">
        <f>'2월'!J137</f>
        <v>0.91683856495856875</v>
      </c>
      <c r="K284" s="165">
        <f>'2월'!K137</f>
        <v>965828</v>
      </c>
      <c r="L284" s="165">
        <f>'2월'!L137</f>
        <v>1053433</v>
      </c>
      <c r="M284" s="165">
        <f>'2월'!M137</f>
        <v>839131</v>
      </c>
      <c r="N284" s="165">
        <f>'2월'!N137</f>
        <v>1067739.71</v>
      </c>
      <c r="O284" s="167">
        <f>'2월'!O137</f>
        <v>556.11443229166662</v>
      </c>
      <c r="P284" s="169">
        <f>'2월'!P137</f>
        <v>100.60708333333334</v>
      </c>
      <c r="Q284" s="159">
        <f>'2월'!Q137</f>
        <v>2.5151770833333336</v>
      </c>
      <c r="R284" s="159">
        <f>'2월'!R137</f>
        <v>2780.5721614583331</v>
      </c>
      <c r="S284" s="161"/>
    </row>
    <row r="285" spans="1:19" ht="16.5" customHeight="1" thickBot="1" x14ac:dyDescent="0.35">
      <c r="A285" s="136"/>
      <c r="B285" s="137"/>
      <c r="C285" s="139"/>
      <c r="D285" s="141"/>
      <c r="E285" s="141"/>
      <c r="F285" s="141"/>
      <c r="G285" s="141"/>
      <c r="H285" s="141"/>
      <c r="I285" s="164"/>
      <c r="J285" s="164"/>
      <c r="K285" s="166"/>
      <c r="L285" s="166"/>
      <c r="M285" s="166"/>
      <c r="N285" s="166"/>
      <c r="O285" s="168"/>
      <c r="P285" s="170"/>
      <c r="Q285" s="160"/>
      <c r="R285" s="160"/>
      <c r="S285" s="162"/>
    </row>
    <row r="286" spans="1:19" ht="16.5" customHeight="1" x14ac:dyDescent="0.3">
      <c r="A286" s="134" t="s">
        <v>26</v>
      </c>
      <c r="B286" s="135"/>
      <c r="C286" s="138">
        <f>'2월'!C275</f>
        <v>193</v>
      </c>
      <c r="D286" s="140">
        <f>'2월'!D275</f>
        <v>338</v>
      </c>
      <c r="E286" s="140">
        <f>'2월'!E275</f>
        <v>1674</v>
      </c>
      <c r="F286" s="140">
        <f>'2월'!F275</f>
        <v>20280</v>
      </c>
      <c r="G286" s="140">
        <f>'2월'!G275</f>
        <v>3470</v>
      </c>
      <c r="H286" s="140">
        <f>'2월'!H275</f>
        <v>16810</v>
      </c>
      <c r="I286" s="163">
        <f>'2월'!I275</f>
        <v>0.8288954635108482</v>
      </c>
      <c r="J286" s="163">
        <f>'2월'!J275</f>
        <v>0.91168488739780962</v>
      </c>
      <c r="K286" s="165">
        <f>'2월'!K275</f>
        <v>378269</v>
      </c>
      <c r="L286" s="165">
        <f>'2월'!L275</f>
        <v>414912</v>
      </c>
      <c r="M286" s="165">
        <f>'2월'!M275</f>
        <v>442374</v>
      </c>
      <c r="N286" s="165">
        <f>'2월'!N275</f>
        <v>1131094.4099999999</v>
      </c>
      <c r="O286" s="167">
        <f>'2월'!O275</f>
        <v>675.68363799283145</v>
      </c>
      <c r="P286" s="169">
        <f>'2월'!P275</f>
        <v>45.193428912783752</v>
      </c>
      <c r="Q286" s="159">
        <f>'2월'!Q275</f>
        <v>1.1191390532544379</v>
      </c>
      <c r="R286" s="159">
        <f>'2월'!R275</f>
        <v>3346.4331656804729</v>
      </c>
      <c r="S286" s="161"/>
    </row>
    <row r="287" spans="1:19" ht="16.5" customHeight="1" thickBot="1" x14ac:dyDescent="0.35">
      <c r="A287" s="136"/>
      <c r="B287" s="137"/>
      <c r="C287" s="139"/>
      <c r="D287" s="141"/>
      <c r="E287" s="141"/>
      <c r="F287" s="141"/>
      <c r="G287" s="141"/>
      <c r="H287" s="141"/>
      <c r="I287" s="164"/>
      <c r="J287" s="164"/>
      <c r="K287" s="166"/>
      <c r="L287" s="166"/>
      <c r="M287" s="166"/>
      <c r="N287" s="166"/>
      <c r="O287" s="168"/>
      <c r="P287" s="170"/>
      <c r="Q287" s="160"/>
      <c r="R287" s="160"/>
      <c r="S287" s="162"/>
    </row>
    <row r="288" spans="1:19" ht="16.5" customHeight="1" x14ac:dyDescent="0.3">
      <c r="A288" s="152" t="s">
        <v>27</v>
      </c>
      <c r="B288" s="153"/>
      <c r="C288" s="146">
        <f t="shared" ref="C288:H288" si="38">SUM(C284:C287)</f>
        <v>393</v>
      </c>
      <c r="D288" s="146">
        <f t="shared" si="38"/>
        <v>722</v>
      </c>
      <c r="E288" s="146">
        <f t="shared" si="38"/>
        <v>3594</v>
      </c>
      <c r="F288" s="146">
        <f t="shared" si="38"/>
        <v>43320</v>
      </c>
      <c r="G288" s="146">
        <f t="shared" si="38"/>
        <v>9450</v>
      </c>
      <c r="H288" s="146">
        <f t="shared" si="38"/>
        <v>33870</v>
      </c>
      <c r="I288" s="148">
        <f>'2월'!H283/D288</f>
        <v>0.78185595567867039</v>
      </c>
      <c r="J288" s="148">
        <f>K288/L288</f>
        <v>0.91538228413622136</v>
      </c>
      <c r="K288" s="150">
        <f>SUM(K284:K287)</f>
        <v>1344097</v>
      </c>
      <c r="L288" s="150">
        <f>SUM(L284:L287)</f>
        <v>1468345</v>
      </c>
      <c r="M288" s="150">
        <f>SUM(M284:M287)</f>
        <v>1281505</v>
      </c>
      <c r="N288" s="156">
        <f>SUM(N284:N287)</f>
        <v>2198834.12</v>
      </c>
      <c r="O288" s="158">
        <f>N288/E288</f>
        <v>611.80693377851981</v>
      </c>
      <c r="P288" s="150">
        <f>((K288*200000)/E288)/1000000</f>
        <v>74.796716750139112</v>
      </c>
      <c r="Q288" s="142">
        <f>(K288/D288)/1000</f>
        <v>1.8616301939058171</v>
      </c>
      <c r="R288" s="144">
        <f>N288/D288</f>
        <v>3045.4766204986149</v>
      </c>
      <c r="S288" s="33" t="s">
        <v>28</v>
      </c>
    </row>
    <row r="289" spans="1:19" ht="16.5" customHeight="1" thickBot="1" x14ac:dyDescent="0.35">
      <c r="A289" s="154"/>
      <c r="B289" s="155"/>
      <c r="C289" s="147"/>
      <c r="D289" s="147"/>
      <c r="E289" s="147"/>
      <c r="F289" s="147"/>
      <c r="G289" s="147"/>
      <c r="H289" s="147"/>
      <c r="I289" s="149"/>
      <c r="J289" s="149"/>
      <c r="K289" s="151"/>
      <c r="L289" s="151"/>
      <c r="M289" s="151"/>
      <c r="N289" s="157"/>
      <c r="O289" s="151"/>
      <c r="P289" s="151"/>
      <c r="Q289" s="143"/>
      <c r="R289" s="145"/>
      <c r="S289" s="34">
        <f>('2월'!K288/'2월'!N288/0.02466+1.44)/1.2</f>
        <v>21.856837163835827</v>
      </c>
    </row>
    <row r="290" spans="1:19" x14ac:dyDescent="0.3">
      <c r="A290" s="35"/>
      <c r="B290" s="36"/>
      <c r="S290" s="39"/>
    </row>
    <row r="291" spans="1:19" x14ac:dyDescent="0.3">
      <c r="A291" s="35"/>
      <c r="B291" s="36"/>
      <c r="S291" s="39"/>
    </row>
    <row r="292" spans="1:19" x14ac:dyDescent="0.3">
      <c r="A292" s="35"/>
      <c r="B292" s="36"/>
      <c r="S292" s="39"/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C296" s="40"/>
      <c r="D296" s="40"/>
      <c r="E296" s="40"/>
      <c r="F296" s="40"/>
      <c r="G296" s="40"/>
      <c r="H296" s="40"/>
      <c r="I296" s="41"/>
      <c r="J296" s="41"/>
      <c r="K296" s="42"/>
      <c r="L296" s="43"/>
      <c r="M296" s="44"/>
      <c r="N296" s="39"/>
      <c r="O296" s="42"/>
      <c r="P296" s="45"/>
      <c r="Q296" s="46"/>
      <c r="R296" s="46"/>
      <c r="S296" s="39"/>
    </row>
    <row r="297" spans="1:19" x14ac:dyDescent="0.3">
      <c r="A297" s="35"/>
      <c r="B297" s="36"/>
      <c r="C297" s="40"/>
      <c r="D297" s="40"/>
      <c r="E297" s="40"/>
      <c r="F297" s="40"/>
      <c r="G297" s="40"/>
      <c r="H297" s="40"/>
      <c r="I297" s="41"/>
      <c r="J297" s="41"/>
      <c r="K297" s="42"/>
      <c r="L297" s="42"/>
      <c r="M297" s="44"/>
      <c r="N297" s="39"/>
      <c r="O297" s="42"/>
      <c r="P297" s="45"/>
      <c r="Q297" s="46"/>
      <c r="R297" s="46"/>
      <c r="S297" s="39"/>
    </row>
    <row r="298" spans="1:19" x14ac:dyDescent="0.3">
      <c r="A298" s="35"/>
      <c r="B298" s="36"/>
      <c r="C298" s="40"/>
      <c r="D298" s="40"/>
      <c r="E298" s="40"/>
      <c r="F298" s="40"/>
      <c r="G298" s="40"/>
      <c r="H298" s="40"/>
      <c r="I298" s="41"/>
      <c r="J298" s="41"/>
      <c r="K298" s="42"/>
      <c r="L298" s="42"/>
      <c r="M298" s="44"/>
      <c r="N298" s="39"/>
      <c r="O298" s="42"/>
      <c r="P298" s="45"/>
      <c r="Q298" s="46"/>
      <c r="R298" s="4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2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47"/>
      <c r="B304" s="48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49"/>
      <c r="B305" s="50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51"/>
    </row>
    <row r="306" spans="1:19" x14ac:dyDescent="0.3">
      <c r="A306" s="49"/>
      <c r="B306" s="50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51"/>
    </row>
    <row r="307" spans="1:19" x14ac:dyDescent="0.3">
      <c r="A307" s="49"/>
      <c r="B307" s="50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51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35"/>
      <c r="B310" s="36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39"/>
    </row>
    <row r="311" spans="1:19" x14ac:dyDescent="0.3">
      <c r="A311" s="35"/>
      <c r="B311" s="36"/>
      <c r="C311" s="52"/>
      <c r="D311" s="52"/>
      <c r="E311" s="52"/>
      <c r="F311" s="52"/>
      <c r="G311" s="52"/>
      <c r="H311" s="52"/>
      <c r="I311" s="53"/>
      <c r="J311" s="53"/>
      <c r="K311" s="54"/>
      <c r="L311" s="54"/>
      <c r="M311" s="55"/>
      <c r="N311" s="51"/>
      <c r="O311" s="56"/>
      <c r="P311" s="57"/>
      <c r="Q311" s="58"/>
      <c r="R311" s="58"/>
      <c r="S311" s="39"/>
    </row>
    <row r="312" spans="1:19" x14ac:dyDescent="0.3">
      <c r="A312" s="35"/>
      <c r="B312" s="36"/>
      <c r="C312" s="52"/>
      <c r="D312" s="52"/>
      <c r="E312" s="52"/>
      <c r="F312" s="52"/>
      <c r="G312" s="52"/>
      <c r="H312" s="52"/>
      <c r="I312" s="53"/>
      <c r="J312" s="53"/>
      <c r="K312" s="54"/>
      <c r="L312" s="54"/>
      <c r="M312" s="55"/>
      <c r="N312" s="51"/>
      <c r="O312" s="56"/>
      <c r="P312" s="57"/>
      <c r="Q312" s="58"/>
      <c r="R312" s="58"/>
      <c r="S312" s="39"/>
    </row>
    <row r="313" spans="1:19" x14ac:dyDescent="0.3">
      <c r="A313" s="35"/>
      <c r="B313" s="36"/>
      <c r="C313" s="52"/>
      <c r="D313" s="52"/>
      <c r="E313" s="52"/>
      <c r="F313" s="52"/>
      <c r="G313" s="52"/>
      <c r="H313" s="52"/>
      <c r="I313" s="53"/>
      <c r="J313" s="53"/>
      <c r="K313" s="56"/>
      <c r="L313" s="56"/>
      <c r="M313" s="55"/>
      <c r="N313" s="51"/>
      <c r="O313" s="56"/>
      <c r="P313" s="57"/>
      <c r="Q313" s="58"/>
      <c r="R313" s="58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6"/>
      <c r="L314" s="56"/>
      <c r="M314" s="55"/>
      <c r="N314" s="51"/>
      <c r="O314" s="42"/>
      <c r="P314" s="45"/>
      <c r="Q314" s="46"/>
      <c r="R314" s="46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6"/>
      <c r="L315" s="56"/>
      <c r="M315" s="55"/>
      <c r="N315" s="51"/>
      <c r="O315" s="42"/>
      <c r="P315" s="45"/>
      <c r="Q315" s="46"/>
      <c r="R315" s="46"/>
      <c r="S315" s="39"/>
    </row>
    <row r="316" spans="1:19" x14ac:dyDescent="0.3">
      <c r="A316" s="35"/>
      <c r="B316" s="36"/>
      <c r="C316" s="40"/>
      <c r="D316" s="40"/>
      <c r="E316" s="40"/>
      <c r="F316" s="40"/>
      <c r="G316" s="40"/>
      <c r="H316" s="40"/>
      <c r="I316" s="41"/>
      <c r="J316" s="41"/>
      <c r="K316" s="42"/>
      <c r="L316" s="42"/>
      <c r="M316" s="44"/>
      <c r="N316" s="39"/>
      <c r="O316" s="42"/>
      <c r="P316" s="45"/>
      <c r="Q316" s="46"/>
      <c r="R316" s="46"/>
      <c r="S316" s="39"/>
    </row>
    <row r="317" spans="1:19" x14ac:dyDescent="0.3">
      <c r="A317" s="35"/>
      <c r="B317" s="36"/>
      <c r="C317" s="40"/>
      <c r="D317" s="40"/>
      <c r="E317" s="40"/>
      <c r="F317" s="40"/>
      <c r="G317" s="40"/>
      <c r="H317" s="40"/>
      <c r="I317" s="41"/>
      <c r="J317" s="41"/>
      <c r="K317" s="42"/>
      <c r="L317" s="42"/>
      <c r="M317" s="44"/>
      <c r="N317" s="39"/>
      <c r="O317" s="42"/>
      <c r="P317" s="45"/>
      <c r="Q317" s="46"/>
      <c r="R317" s="46"/>
      <c r="S317" s="39"/>
    </row>
    <row r="318" spans="1:19" x14ac:dyDescent="0.3">
      <c r="A318" s="35"/>
      <c r="B318" s="36"/>
      <c r="C318" s="40"/>
      <c r="D318" s="40"/>
      <c r="E318" s="40"/>
      <c r="F318" s="40"/>
      <c r="G318" s="40"/>
      <c r="H318" s="40"/>
      <c r="I318" s="41"/>
      <c r="J318" s="41"/>
      <c r="K318" s="42"/>
      <c r="L318" s="43"/>
      <c r="M318" s="44"/>
      <c r="N318" s="39"/>
      <c r="O318" s="42"/>
      <c r="P318" s="45"/>
      <c r="Q318" s="46"/>
      <c r="R318" s="46"/>
      <c r="S318" s="39"/>
    </row>
    <row r="319" spans="1:19" x14ac:dyDescent="0.3">
      <c r="A319" s="47"/>
      <c r="B319" s="48"/>
      <c r="C319" s="40"/>
      <c r="D319" s="40"/>
      <c r="E319" s="40"/>
      <c r="F319" s="40"/>
      <c r="G319" s="40"/>
      <c r="H319" s="40"/>
      <c r="I319" s="41"/>
      <c r="J319" s="41"/>
      <c r="K319" s="42"/>
      <c r="L319" s="43"/>
      <c r="M319" s="44"/>
      <c r="N319" s="39"/>
      <c r="O319" s="42"/>
      <c r="P319" s="45"/>
      <c r="Q319" s="46"/>
      <c r="R319" s="46"/>
      <c r="S319" s="39"/>
    </row>
    <row r="320" spans="1:19" ht="16.5" customHeight="1" x14ac:dyDescent="0.3">
      <c r="A320" s="120"/>
      <c r="B320" s="59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59"/>
    </row>
    <row r="321" spans="1:19" ht="16.5" customHeight="1" x14ac:dyDescent="0.3">
      <c r="A321" s="121"/>
      <c r="B321" s="59"/>
      <c r="C321" s="40"/>
      <c r="D321" s="40"/>
      <c r="E321" s="40"/>
      <c r="F321" s="40"/>
      <c r="G321" s="40"/>
      <c r="H321" s="40"/>
      <c r="I321" s="41"/>
      <c r="J321" s="41"/>
      <c r="K321" s="42"/>
      <c r="L321" s="42"/>
      <c r="M321" s="44"/>
      <c r="N321" s="39"/>
      <c r="O321" s="42"/>
      <c r="P321" s="45"/>
      <c r="Q321" s="46"/>
      <c r="R321" s="46"/>
      <c r="S321" s="59"/>
    </row>
    <row r="322" spans="1:19" x14ac:dyDescent="0.3">
      <c r="A322" s="35"/>
      <c r="B322" s="36"/>
      <c r="C322" s="40"/>
      <c r="D322" s="40"/>
      <c r="E322" s="40"/>
      <c r="F322" s="40"/>
      <c r="G322" s="40"/>
      <c r="H322" s="40"/>
      <c r="I322" s="41"/>
      <c r="J322" s="41"/>
      <c r="K322" s="42"/>
      <c r="L322" s="42"/>
      <c r="M322" s="44"/>
      <c r="N322" s="39"/>
      <c r="O322" s="42"/>
      <c r="P322" s="45"/>
      <c r="Q322" s="46"/>
      <c r="R322" s="46"/>
      <c r="S322" s="60"/>
    </row>
    <row r="323" spans="1:19" ht="23.25" customHeight="1" x14ac:dyDescent="0.3">
      <c r="A323" s="122"/>
      <c r="B323" s="61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62"/>
    </row>
    <row r="324" spans="1:19" ht="23.25" customHeight="1" x14ac:dyDescent="0.3">
      <c r="A324" s="122"/>
      <c r="B324" s="61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63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39"/>
    </row>
    <row r="326" spans="1:19" ht="25.5" x14ac:dyDescent="0.3">
      <c r="A326" s="35"/>
      <c r="B326" s="36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39"/>
    </row>
    <row r="327" spans="1:19" ht="25.5" x14ac:dyDescent="0.3">
      <c r="A327" s="64"/>
      <c r="B327" s="65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39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66"/>
      <c r="J328" s="66"/>
      <c r="K328" s="67"/>
      <c r="L328" s="67"/>
      <c r="M328" s="67"/>
      <c r="N328" s="67"/>
      <c r="O328" s="67"/>
      <c r="P328" s="60"/>
      <c r="Q328" s="60"/>
      <c r="R328" s="60"/>
      <c r="S328" s="39"/>
    </row>
    <row r="329" spans="1:19" x14ac:dyDescent="0.3">
      <c r="A329" s="35"/>
      <c r="B329" s="36"/>
      <c r="C329" s="68"/>
      <c r="D329" s="68"/>
      <c r="E329" s="69"/>
      <c r="F329" s="69"/>
      <c r="G329" s="70"/>
      <c r="H329" s="70"/>
      <c r="I329" s="71"/>
      <c r="J329" s="71"/>
      <c r="K329" s="68"/>
      <c r="L329" s="68"/>
      <c r="M329" s="68"/>
      <c r="N329" s="68"/>
      <c r="O329" s="68"/>
      <c r="P329" s="68"/>
      <c r="Q329" s="68"/>
      <c r="R329" s="68"/>
      <c r="S329" s="39"/>
    </row>
    <row r="330" spans="1:19" x14ac:dyDescent="0.3">
      <c r="A330" s="35"/>
      <c r="B330" s="36"/>
      <c r="C330" s="61"/>
      <c r="D330" s="61"/>
      <c r="E330" s="72"/>
      <c r="F330" s="72"/>
      <c r="G330" s="73"/>
      <c r="H330" s="73"/>
      <c r="I330" s="74"/>
      <c r="J330" s="74"/>
      <c r="K330" s="61"/>
      <c r="L330" s="61"/>
      <c r="M330" s="61"/>
      <c r="N330" s="61"/>
      <c r="O330" s="61"/>
      <c r="P330" s="61"/>
      <c r="Q330" s="61"/>
      <c r="R330" s="61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41"/>
      <c r="J331" s="41"/>
      <c r="K331" s="42"/>
      <c r="L331" s="42"/>
      <c r="M331" s="44"/>
      <c r="N331" s="39"/>
      <c r="O331" s="42"/>
      <c r="P331" s="45"/>
      <c r="Q331" s="46"/>
      <c r="R331" s="46"/>
      <c r="S331" s="39"/>
    </row>
    <row r="332" spans="1:19" x14ac:dyDescent="0.3">
      <c r="A332" s="35"/>
      <c r="B332" s="36"/>
      <c r="C332" s="40"/>
      <c r="D332" s="40"/>
      <c r="E332" s="40"/>
      <c r="F332" s="40"/>
      <c r="G332" s="40"/>
      <c r="H332" s="40"/>
      <c r="I332" s="41"/>
      <c r="J332" s="41"/>
      <c r="K332" s="42"/>
      <c r="L332" s="42"/>
      <c r="M332" s="44"/>
      <c r="N332" s="39"/>
      <c r="O332" s="42"/>
      <c r="P332" s="45"/>
      <c r="Q332" s="46"/>
      <c r="R332" s="46"/>
      <c r="S332" s="39"/>
    </row>
    <row r="333" spans="1:19" x14ac:dyDescent="0.3">
      <c r="A333" s="35"/>
      <c r="B333" s="36"/>
      <c r="C333" s="40"/>
      <c r="D333" s="40"/>
      <c r="E333" s="40"/>
      <c r="F333" s="40"/>
      <c r="G333" s="40"/>
      <c r="H333" s="40"/>
      <c r="I333" s="41"/>
      <c r="J333" s="41"/>
      <c r="K333" s="42"/>
      <c r="L333" s="42"/>
      <c r="M333" s="44"/>
      <c r="N333" s="39"/>
      <c r="O333" s="42"/>
      <c r="P333" s="45"/>
      <c r="Q333" s="46"/>
      <c r="R333" s="46"/>
      <c r="S333" s="39"/>
    </row>
    <row r="334" spans="1:19" x14ac:dyDescent="0.3">
      <c r="A334" s="47"/>
      <c r="B334" s="48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75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75"/>
    </row>
    <row r="337" spans="1:19" x14ac:dyDescent="0.3">
      <c r="A337" s="35"/>
      <c r="B337" s="76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123"/>
      <c r="B338" s="78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9"/>
    </row>
    <row r="339" spans="1:19" x14ac:dyDescent="0.3">
      <c r="A339" s="123"/>
      <c r="B339" s="80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9"/>
    </row>
    <row r="340" spans="1:19" x14ac:dyDescent="0.3">
      <c r="A340" s="123"/>
      <c r="B340" s="80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79"/>
    </row>
    <row r="341" spans="1:19" x14ac:dyDescent="0.3">
      <c r="A341" s="123"/>
      <c r="B341" s="80"/>
      <c r="C341" s="36"/>
      <c r="D341" s="36"/>
      <c r="E341" s="36"/>
      <c r="F341" s="36"/>
      <c r="G341" s="36"/>
      <c r="H341" s="36"/>
      <c r="I341" s="81"/>
      <c r="J341" s="81"/>
      <c r="K341" s="43"/>
      <c r="L341" s="43"/>
      <c r="M341" s="43"/>
      <c r="N341" s="43"/>
      <c r="O341" s="82"/>
      <c r="P341" s="83"/>
      <c r="Q341" s="84"/>
      <c r="R341" s="84"/>
      <c r="S341" s="79"/>
    </row>
    <row r="342" spans="1:19" x14ac:dyDescent="0.3">
      <c r="A342" s="123"/>
      <c r="B342" s="80"/>
      <c r="C342" s="36"/>
      <c r="D342" s="36"/>
      <c r="E342" s="36"/>
      <c r="F342" s="36"/>
      <c r="G342" s="36"/>
      <c r="H342" s="36"/>
      <c r="I342" s="81"/>
      <c r="J342" s="81"/>
      <c r="K342" s="43"/>
      <c r="L342" s="43"/>
      <c r="M342" s="43"/>
      <c r="N342" s="43"/>
      <c r="O342" s="82"/>
      <c r="P342" s="83"/>
      <c r="Q342" s="84"/>
      <c r="R342" s="84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66"/>
      <c r="J343" s="66"/>
      <c r="K343" s="67"/>
      <c r="L343" s="67"/>
      <c r="M343" s="67"/>
      <c r="N343" s="67"/>
      <c r="O343" s="67"/>
      <c r="P343" s="40"/>
      <c r="Q343" s="85"/>
      <c r="R343" s="85"/>
      <c r="S343" s="79"/>
    </row>
    <row r="344" spans="1:19" x14ac:dyDescent="0.3">
      <c r="A344" s="123"/>
      <c r="B344" s="80"/>
      <c r="C344" s="78"/>
      <c r="D344" s="78"/>
      <c r="E344" s="78"/>
      <c r="F344" s="78"/>
      <c r="G344" s="78"/>
      <c r="H344" s="78"/>
      <c r="I344" s="78"/>
      <c r="J344" s="78"/>
      <c r="K344" s="78"/>
      <c r="L344" s="86"/>
      <c r="M344" s="86"/>
      <c r="N344" s="86"/>
      <c r="O344" s="86"/>
      <c r="P344" s="87"/>
      <c r="Q344" s="87"/>
      <c r="R344" s="87"/>
      <c r="S344" s="79"/>
    </row>
    <row r="345" spans="1:19" x14ac:dyDescent="0.3">
      <c r="A345" s="123"/>
      <c r="B345" s="80"/>
      <c r="C345" s="87"/>
      <c r="D345" s="87"/>
      <c r="E345" s="87"/>
      <c r="F345" s="87"/>
      <c r="G345" s="87"/>
      <c r="H345" s="87"/>
      <c r="I345" s="88"/>
      <c r="J345" s="88"/>
      <c r="K345" s="86"/>
      <c r="L345" s="86"/>
      <c r="M345" s="86"/>
      <c r="N345" s="86"/>
      <c r="O345" s="86"/>
      <c r="P345" s="87"/>
      <c r="Q345" s="87"/>
      <c r="R345" s="87"/>
      <c r="S345" s="79"/>
    </row>
    <row r="346" spans="1:19" x14ac:dyDescent="0.3">
      <c r="A346" s="123"/>
      <c r="B346" s="80"/>
      <c r="C346" s="87"/>
      <c r="D346" s="87"/>
      <c r="E346" s="87"/>
      <c r="F346" s="87"/>
      <c r="G346" s="87"/>
      <c r="H346" s="87"/>
      <c r="I346" s="88"/>
      <c r="J346" s="88"/>
      <c r="K346" s="86"/>
      <c r="L346" s="86"/>
      <c r="M346" s="86"/>
      <c r="N346" s="86"/>
      <c r="O346" s="86"/>
      <c r="P346" s="87"/>
      <c r="Q346" s="87"/>
      <c r="R346" s="87"/>
      <c r="S346" s="79"/>
    </row>
    <row r="347" spans="1:19" x14ac:dyDescent="0.3">
      <c r="A347" s="123"/>
      <c r="B347" s="80"/>
      <c r="C347" s="87"/>
      <c r="D347" s="87"/>
      <c r="E347" s="87"/>
      <c r="F347" s="87"/>
      <c r="G347" s="87"/>
      <c r="H347" s="87"/>
      <c r="I347" s="88"/>
      <c r="J347" s="88"/>
      <c r="K347" s="86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ht="16.5" customHeight="1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ht="16.5" customHeight="1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23.2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23.2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x14ac:dyDescent="0.3"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</row>
    <row r="363" spans="1:19" x14ac:dyDescent="0.3"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</row>
    <row r="364" spans="1:19" x14ac:dyDescent="0.3"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7:B138"/>
    <mergeCell ref="C137:C138"/>
    <mergeCell ref="D137:D138"/>
    <mergeCell ref="E137:E138"/>
    <mergeCell ref="F137:F138"/>
    <mergeCell ref="N4:N5"/>
    <mergeCell ref="O4:O5"/>
    <mergeCell ref="P4:P5"/>
    <mergeCell ref="S137:S138"/>
    <mergeCell ref="A139:S140"/>
    <mergeCell ref="A141:B141"/>
    <mergeCell ref="P141:S141"/>
    <mergeCell ref="A142:A143"/>
    <mergeCell ref="B142:B143"/>
    <mergeCell ref="C142:C143"/>
    <mergeCell ref="D142:D143"/>
    <mergeCell ref="E142:E143"/>
    <mergeCell ref="F142:F143"/>
    <mergeCell ref="M137:M138"/>
    <mergeCell ref="N137:N138"/>
    <mergeCell ref="O137:O138"/>
    <mergeCell ref="P137:P138"/>
    <mergeCell ref="Q137:Q138"/>
    <mergeCell ref="R137:R138"/>
    <mergeCell ref="G137:G138"/>
    <mergeCell ref="H137:H138"/>
    <mergeCell ref="I137:I138"/>
    <mergeCell ref="J137:J138"/>
    <mergeCell ref="K137:K138"/>
    <mergeCell ref="L137:L138"/>
    <mergeCell ref="S142:S143"/>
    <mergeCell ref="M142:M143"/>
    <mergeCell ref="A144:A145"/>
    <mergeCell ref="A275:B276"/>
    <mergeCell ref="C275:C276"/>
    <mergeCell ref="D275:D276"/>
    <mergeCell ref="E275:E276"/>
    <mergeCell ref="F275:F276"/>
    <mergeCell ref="G275:G276"/>
    <mergeCell ref="H275:H276"/>
    <mergeCell ref="I275:I276"/>
    <mergeCell ref="N142:N143"/>
    <mergeCell ref="O142:O143"/>
    <mergeCell ref="P142:P143"/>
    <mergeCell ref="Q142:Q143"/>
    <mergeCell ref="R142:R143"/>
    <mergeCell ref="G142:G143"/>
    <mergeCell ref="H142:H143"/>
    <mergeCell ref="I142:I143"/>
    <mergeCell ref="J142:J143"/>
    <mergeCell ref="K142:K143"/>
    <mergeCell ref="L142:L143"/>
    <mergeCell ref="P275:P276"/>
    <mergeCell ref="Q275:Q276"/>
    <mergeCell ref="R275:R276"/>
    <mergeCell ref="S275:S276"/>
    <mergeCell ref="A277:S278"/>
    <mergeCell ref="A279:B279"/>
    <mergeCell ref="P279:S279"/>
    <mergeCell ref="J275:J276"/>
    <mergeCell ref="K275:K276"/>
    <mergeCell ref="L275:L276"/>
    <mergeCell ref="M275:M276"/>
    <mergeCell ref="N275:N276"/>
    <mergeCell ref="O275:O276"/>
    <mergeCell ref="Q280:Q281"/>
    <mergeCell ref="R280:R281"/>
    <mergeCell ref="S280:S281"/>
    <mergeCell ref="H280:H281"/>
    <mergeCell ref="I280:I281"/>
    <mergeCell ref="J280:J281"/>
    <mergeCell ref="K280:K281"/>
    <mergeCell ref="L280:L281"/>
    <mergeCell ref="M280:M281"/>
    <mergeCell ref="A284:B285"/>
    <mergeCell ref="C284:C285"/>
    <mergeCell ref="D284:D285"/>
    <mergeCell ref="E284:E285"/>
    <mergeCell ref="F284:F285"/>
    <mergeCell ref="G284:G285"/>
    <mergeCell ref="N280:N281"/>
    <mergeCell ref="O280:O281"/>
    <mergeCell ref="P280:P281"/>
    <mergeCell ref="A280:B283"/>
    <mergeCell ref="C280:C281"/>
    <mergeCell ref="D280:D281"/>
    <mergeCell ref="E280:E281"/>
    <mergeCell ref="F280:F281"/>
    <mergeCell ref="G280:G281"/>
    <mergeCell ref="N284:N285"/>
    <mergeCell ref="O284:O285"/>
    <mergeCell ref="P284:P285"/>
    <mergeCell ref="Q284:Q285"/>
    <mergeCell ref="R284:R285"/>
    <mergeCell ref="S284:S285"/>
    <mergeCell ref="H284:H285"/>
    <mergeCell ref="I284:I285"/>
    <mergeCell ref="J284:J285"/>
    <mergeCell ref="K284:K285"/>
    <mergeCell ref="L284:L285"/>
    <mergeCell ref="M284:M285"/>
    <mergeCell ref="R286:R287"/>
    <mergeCell ref="S286:S287"/>
    <mergeCell ref="H286:H287"/>
    <mergeCell ref="I286:I287"/>
    <mergeCell ref="J286:J287"/>
    <mergeCell ref="K286:K287"/>
    <mergeCell ref="L286:L287"/>
    <mergeCell ref="M286:M287"/>
    <mergeCell ref="N286:N287"/>
    <mergeCell ref="O286:O287"/>
    <mergeCell ref="P286:P287"/>
    <mergeCell ref="A286:B287"/>
    <mergeCell ref="C286:C287"/>
    <mergeCell ref="D286:D287"/>
    <mergeCell ref="E286:E287"/>
    <mergeCell ref="F286:F287"/>
    <mergeCell ref="G286:G287"/>
    <mergeCell ref="Q288:Q289"/>
    <mergeCell ref="R288:R289"/>
    <mergeCell ref="H288:H289"/>
    <mergeCell ref="I288:I289"/>
    <mergeCell ref="J288:J289"/>
    <mergeCell ref="K288:K289"/>
    <mergeCell ref="L288:L289"/>
    <mergeCell ref="M288:M289"/>
    <mergeCell ref="A288:B289"/>
    <mergeCell ref="C288:C289"/>
    <mergeCell ref="D288:D289"/>
    <mergeCell ref="E288:E289"/>
    <mergeCell ref="F288:F289"/>
    <mergeCell ref="G288:G289"/>
    <mergeCell ref="N288:N289"/>
    <mergeCell ref="O288:O289"/>
    <mergeCell ref="P288:P289"/>
    <mergeCell ref="Q286:Q287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8" max="19" man="1"/>
    <brk id="276" max="19" man="1"/>
    <brk id="3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topLeftCell="A212" zoomScaleNormal="100" zoomScaleSheetLayoutView="80" workbookViewId="0">
      <selection activeCell="I304" sqref="I304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410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C137</f>
        <v>208</v>
      </c>
      <c r="D7" s="9">
        <f>D137</f>
        <v>399</v>
      </c>
      <c r="E7" s="9">
        <f>E137</f>
        <v>1977</v>
      </c>
      <c r="F7" s="9">
        <f>F137</f>
        <v>23940</v>
      </c>
      <c r="G7" s="10">
        <f>G137/60</f>
        <v>108.83333333333333</v>
      </c>
      <c r="H7" s="10">
        <f>H137/60</f>
        <v>290.16666666666669</v>
      </c>
      <c r="I7" s="11">
        <f>H7/D137</f>
        <v>0.72723475355054312</v>
      </c>
      <c r="J7" s="11">
        <f t="shared" ref="J7:R7" si="0">J137</f>
        <v>0.9167661213076258</v>
      </c>
      <c r="K7" s="12">
        <f t="shared" si="0"/>
        <v>949447</v>
      </c>
      <c r="L7" s="12">
        <f t="shared" si="0"/>
        <v>1035648</v>
      </c>
      <c r="M7" s="12">
        <f t="shared" si="0"/>
        <v>839555</v>
      </c>
      <c r="N7" s="12">
        <f t="shared" si="0"/>
        <v>950435.21999999986</v>
      </c>
      <c r="O7" s="13">
        <f t="shared" si="0"/>
        <v>480.74619119878599</v>
      </c>
      <c r="P7" s="14">
        <f t="shared" si="0"/>
        <v>96.049266565503288</v>
      </c>
      <c r="Q7" s="15">
        <f t="shared" si="0"/>
        <v>2.3795664160401002</v>
      </c>
      <c r="R7" s="16">
        <f t="shared" si="0"/>
        <v>2382.0431578947364</v>
      </c>
      <c r="S7" s="17" t="s">
        <v>22</v>
      </c>
    </row>
    <row r="8" spans="1:19" ht="16.5" customHeight="1" x14ac:dyDescent="0.3">
      <c r="A8" s="130">
        <v>2</v>
      </c>
      <c r="B8" s="18" t="s">
        <v>413</v>
      </c>
      <c r="C8" s="19"/>
      <c r="D8" s="19"/>
      <c r="E8" s="20">
        <f t="shared" ref="E8:E71" si="1">C8*D8</f>
        <v>0</v>
      </c>
      <c r="F8" s="20">
        <f t="shared" ref="F8:F71" si="2">SUM(G8:H8)</f>
        <v>0</v>
      </c>
      <c r="G8" s="19"/>
      <c r="H8" s="19"/>
      <c r="I8" s="21"/>
      <c r="J8" s="21"/>
      <c r="K8" s="22"/>
      <c r="L8" s="23"/>
      <c r="M8" s="23"/>
      <c r="N8" s="24">
        <v>16949.25</v>
      </c>
      <c r="O8" s="25" t="e">
        <f t="shared" ref="O8:O71" si="3">N8/E8</f>
        <v>#DIV/0!</v>
      </c>
      <c r="P8" s="26" t="e">
        <f t="shared" ref="P8:P71" si="4">((K8*200000)/E8)/1000000</f>
        <v>#DIV/0!</v>
      </c>
      <c r="Q8" s="27" t="e">
        <f t="shared" ref="Q8:Q71" si="5">(K8/D8)/1000</f>
        <v>#DIV/0!</v>
      </c>
      <c r="R8" s="27" t="e">
        <f t="shared" ref="R8:R71" si="6">N8/D8</f>
        <v>#DIV/0!</v>
      </c>
      <c r="S8" s="28"/>
    </row>
    <row r="9" spans="1:19" x14ac:dyDescent="0.3">
      <c r="A9" s="29"/>
      <c r="B9" s="18" t="s">
        <v>414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10298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61</v>
      </c>
      <c r="C10" s="19">
        <v>5</v>
      </c>
      <c r="D10" s="19">
        <v>11</v>
      </c>
      <c r="E10" s="20">
        <f t="shared" si="1"/>
        <v>55</v>
      </c>
      <c r="F10" s="20">
        <f t="shared" si="2"/>
        <v>660</v>
      </c>
      <c r="G10" s="19">
        <v>210</v>
      </c>
      <c r="H10" s="19">
        <v>450</v>
      </c>
      <c r="I10" s="21">
        <v>0.68179999999999996</v>
      </c>
      <c r="J10" s="21">
        <v>0.90700000000000003</v>
      </c>
      <c r="K10" s="22">
        <v>21910</v>
      </c>
      <c r="L10" s="23">
        <v>24156</v>
      </c>
      <c r="M10" s="23">
        <v>62119</v>
      </c>
      <c r="N10" s="24">
        <f>SUM(N8:N9)</f>
        <v>27247.25</v>
      </c>
      <c r="O10" s="25">
        <f t="shared" si="3"/>
        <v>495.40454545454543</v>
      </c>
      <c r="P10" s="26">
        <f t="shared" si="4"/>
        <v>79.672727272727272</v>
      </c>
      <c r="Q10" s="27">
        <f t="shared" si="5"/>
        <v>1.9918181818181817</v>
      </c>
      <c r="R10" s="27">
        <f t="shared" si="6"/>
        <v>2477.0227272727275</v>
      </c>
      <c r="S10" s="28"/>
    </row>
    <row r="11" spans="1:19" x14ac:dyDescent="0.3">
      <c r="A11" s="29" t="s">
        <v>254</v>
      </c>
      <c r="B11" s="18" t="s">
        <v>415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29032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61</v>
      </c>
      <c r="C12" s="19">
        <v>5</v>
      </c>
      <c r="D12" s="19">
        <v>10</v>
      </c>
      <c r="E12" s="20">
        <f t="shared" si="1"/>
        <v>50</v>
      </c>
      <c r="F12" s="20">
        <f t="shared" si="2"/>
        <v>600</v>
      </c>
      <c r="G12" s="19">
        <v>100</v>
      </c>
      <c r="H12" s="19">
        <v>500</v>
      </c>
      <c r="I12" s="21">
        <v>0.83330000000000004</v>
      </c>
      <c r="J12" s="21">
        <v>0.95109999999999995</v>
      </c>
      <c r="K12" s="22">
        <v>23024</v>
      </c>
      <c r="L12" s="23">
        <v>24209</v>
      </c>
      <c r="M12" s="23">
        <v>0</v>
      </c>
      <c r="N12" s="24">
        <f>SUM(N11)</f>
        <v>29032</v>
      </c>
      <c r="O12" s="25">
        <f t="shared" si="3"/>
        <v>580.64</v>
      </c>
      <c r="P12" s="26">
        <f t="shared" si="4"/>
        <v>92.096000000000004</v>
      </c>
      <c r="Q12" s="27">
        <f t="shared" si="5"/>
        <v>2.3024</v>
      </c>
      <c r="R12" s="27">
        <f t="shared" si="6"/>
        <v>2903.2</v>
      </c>
      <c r="S12" s="28"/>
    </row>
    <row r="13" spans="1:19" x14ac:dyDescent="0.3">
      <c r="A13" s="29">
        <v>3</v>
      </c>
      <c r="B13" s="18" t="s">
        <v>416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7587.5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417</v>
      </c>
      <c r="C14" s="19"/>
      <c r="D14" s="19"/>
      <c r="E14" s="20">
        <f t="shared" si="1"/>
        <v>0</v>
      </c>
      <c r="F14" s="20">
        <f t="shared" si="2"/>
        <v>0</v>
      </c>
      <c r="G14" s="19"/>
      <c r="H14" s="19"/>
      <c r="I14" s="21"/>
      <c r="J14" s="21"/>
      <c r="K14" s="22"/>
      <c r="L14" s="23"/>
      <c r="M14" s="23"/>
      <c r="N14" s="24">
        <v>3642</v>
      </c>
      <c r="O14" s="25" t="e">
        <f t="shared" si="3"/>
        <v>#DIV/0!</v>
      </c>
      <c r="P14" s="26" t="e">
        <f t="shared" si="4"/>
        <v>#DIV/0!</v>
      </c>
      <c r="Q14" s="27" t="e">
        <f t="shared" si="5"/>
        <v>#DIV/0!</v>
      </c>
      <c r="R14" s="27" t="e">
        <f t="shared" si="6"/>
        <v>#DIV/0!</v>
      </c>
      <c r="S14" s="28"/>
    </row>
    <row r="15" spans="1:19" x14ac:dyDescent="0.3">
      <c r="A15" s="29"/>
      <c r="B15" s="18" t="s">
        <v>61</v>
      </c>
      <c r="C15" s="19">
        <v>5</v>
      </c>
      <c r="D15" s="19">
        <v>8</v>
      </c>
      <c r="E15" s="20">
        <f t="shared" si="1"/>
        <v>40</v>
      </c>
      <c r="F15" s="20">
        <f t="shared" si="2"/>
        <v>480</v>
      </c>
      <c r="G15" s="19">
        <v>170</v>
      </c>
      <c r="H15" s="19">
        <v>310</v>
      </c>
      <c r="I15" s="21">
        <v>0.64580000000000004</v>
      </c>
      <c r="J15" s="21">
        <v>0.81459999999999999</v>
      </c>
      <c r="K15" s="22">
        <v>13102</v>
      </c>
      <c r="L15" s="23">
        <v>16084</v>
      </c>
      <c r="M15" s="23">
        <v>76424</v>
      </c>
      <c r="N15" s="24">
        <f>SUM(N13:N14)</f>
        <v>11229.5</v>
      </c>
      <c r="O15" s="25">
        <f t="shared" si="3"/>
        <v>280.73750000000001</v>
      </c>
      <c r="P15" s="26">
        <f t="shared" si="4"/>
        <v>65.510000000000005</v>
      </c>
      <c r="Q15" s="27">
        <f t="shared" si="5"/>
        <v>1.63775</v>
      </c>
      <c r="R15" s="27">
        <f t="shared" si="6"/>
        <v>1403.6875</v>
      </c>
      <c r="S15" s="28"/>
    </row>
    <row r="16" spans="1:19" x14ac:dyDescent="0.3">
      <c r="A16" s="29" t="s">
        <v>64</v>
      </c>
      <c r="B16" s="18" t="s">
        <v>417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3362.78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418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11844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61</v>
      </c>
      <c r="C18" s="19">
        <v>5</v>
      </c>
      <c r="D18" s="19">
        <v>10</v>
      </c>
      <c r="E18" s="20">
        <f t="shared" si="1"/>
        <v>50</v>
      </c>
      <c r="F18" s="20">
        <f t="shared" si="2"/>
        <v>600</v>
      </c>
      <c r="G18" s="19">
        <v>280</v>
      </c>
      <c r="H18" s="19">
        <v>320</v>
      </c>
      <c r="I18" s="21">
        <v>0.5333</v>
      </c>
      <c r="J18" s="21">
        <v>0.86909999999999998</v>
      </c>
      <c r="K18" s="22">
        <v>14588</v>
      </c>
      <c r="L18" s="23">
        <v>16784</v>
      </c>
      <c r="M18" s="23">
        <v>0</v>
      </c>
      <c r="N18" s="24">
        <f>SUM(N16:N17)</f>
        <v>15206.78</v>
      </c>
      <c r="O18" s="25">
        <f t="shared" si="3"/>
        <v>304.13560000000001</v>
      </c>
      <c r="P18" s="26">
        <f t="shared" si="4"/>
        <v>58.351999999999997</v>
      </c>
      <c r="Q18" s="27">
        <f t="shared" si="5"/>
        <v>1.4587999999999999</v>
      </c>
      <c r="R18" s="27">
        <f t="shared" si="6"/>
        <v>1520.6780000000001</v>
      </c>
      <c r="S18" s="28"/>
    </row>
    <row r="19" spans="1:19" ht="16.5" customHeight="1" x14ac:dyDescent="0.3">
      <c r="A19" s="29">
        <v>6</v>
      </c>
      <c r="B19" s="18" t="s">
        <v>75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1777.88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67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11228.36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66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6852.66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61</v>
      </c>
      <c r="C22" s="19">
        <v>5</v>
      </c>
      <c r="D22" s="19">
        <v>11</v>
      </c>
      <c r="E22" s="20">
        <f t="shared" si="1"/>
        <v>55</v>
      </c>
      <c r="F22" s="20">
        <f t="shared" si="2"/>
        <v>660</v>
      </c>
      <c r="G22" s="19">
        <v>190</v>
      </c>
      <c r="H22" s="19">
        <v>470</v>
      </c>
      <c r="I22" s="21">
        <v>0.71209999999999996</v>
      </c>
      <c r="J22" s="21">
        <v>0.93620000000000003</v>
      </c>
      <c r="K22" s="22">
        <v>35726</v>
      </c>
      <c r="L22" s="23">
        <v>38162</v>
      </c>
      <c r="M22" s="23">
        <v>83633</v>
      </c>
      <c r="N22" s="24">
        <f>SUM(N19:N21)</f>
        <v>19858.900000000001</v>
      </c>
      <c r="O22" s="25">
        <f t="shared" si="3"/>
        <v>361.07090909090914</v>
      </c>
      <c r="P22" s="26">
        <f t="shared" si="4"/>
        <v>129.91272727272727</v>
      </c>
      <c r="Q22" s="27">
        <f t="shared" si="5"/>
        <v>3.2478181818181819</v>
      </c>
      <c r="R22" s="27">
        <f t="shared" si="6"/>
        <v>1805.3545454545456</v>
      </c>
      <c r="S22" s="28"/>
    </row>
    <row r="23" spans="1:19" ht="16.5" customHeight="1" x14ac:dyDescent="0.3">
      <c r="A23" s="29" t="s">
        <v>100</v>
      </c>
      <c r="B23" s="18" t="s">
        <v>66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9659.9699999999993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75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12445.16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419</v>
      </c>
      <c r="C25" s="19">
        <v>5</v>
      </c>
      <c r="D25" s="19">
        <v>10</v>
      </c>
      <c r="E25" s="20">
        <f t="shared" si="1"/>
        <v>50</v>
      </c>
      <c r="F25" s="20">
        <f t="shared" si="2"/>
        <v>600</v>
      </c>
      <c r="G25" s="19">
        <v>70</v>
      </c>
      <c r="H25" s="19">
        <v>530</v>
      </c>
      <c r="I25" s="21">
        <v>0.88329999999999997</v>
      </c>
      <c r="J25" s="21">
        <v>0.91539999999999999</v>
      </c>
      <c r="K25" s="22">
        <v>39767</v>
      </c>
      <c r="L25" s="23">
        <v>43441</v>
      </c>
      <c r="M25" s="23">
        <v>0</v>
      </c>
      <c r="N25" s="24">
        <f>SUM(N23:N24)</f>
        <v>22105.129999999997</v>
      </c>
      <c r="O25" s="25">
        <f t="shared" si="3"/>
        <v>442.10259999999994</v>
      </c>
      <c r="P25" s="26">
        <f t="shared" si="4"/>
        <v>159.06800000000001</v>
      </c>
      <c r="Q25" s="27">
        <f t="shared" si="5"/>
        <v>3.9766999999999997</v>
      </c>
      <c r="R25" s="27">
        <f t="shared" si="6"/>
        <v>2210.5129999999999</v>
      </c>
      <c r="S25" s="28"/>
    </row>
    <row r="26" spans="1:19" x14ac:dyDescent="0.3">
      <c r="A26" s="29">
        <v>7</v>
      </c>
      <c r="B26" s="18" t="s">
        <v>75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16000.92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420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4241.05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61</v>
      </c>
      <c r="C28" s="19">
        <v>5</v>
      </c>
      <c r="D28" s="19">
        <v>11</v>
      </c>
      <c r="E28" s="20">
        <f t="shared" si="1"/>
        <v>55</v>
      </c>
      <c r="F28" s="20">
        <f t="shared" si="2"/>
        <v>660</v>
      </c>
      <c r="G28" s="19">
        <v>140</v>
      </c>
      <c r="H28" s="19">
        <v>520</v>
      </c>
      <c r="I28" s="21">
        <v>0.78790000000000004</v>
      </c>
      <c r="J28" s="21">
        <v>0.91800000000000004</v>
      </c>
      <c r="K28" s="22">
        <v>36415</v>
      </c>
      <c r="L28" s="23">
        <v>39670</v>
      </c>
      <c r="M28" s="23">
        <v>70679</v>
      </c>
      <c r="N28" s="24">
        <f>SUM(N26:N27)</f>
        <v>20241.97</v>
      </c>
      <c r="O28" s="25">
        <f t="shared" si="3"/>
        <v>368.03581818181823</v>
      </c>
      <c r="P28" s="26">
        <f t="shared" si="4"/>
        <v>132.41818181818181</v>
      </c>
      <c r="Q28" s="27">
        <f t="shared" si="5"/>
        <v>3.3104545454545455</v>
      </c>
      <c r="R28" s="27">
        <f t="shared" si="6"/>
        <v>1840.179090909091</v>
      </c>
      <c r="S28" s="28"/>
    </row>
    <row r="29" spans="1:19" x14ac:dyDescent="0.3">
      <c r="A29" s="29" t="s">
        <v>421</v>
      </c>
      <c r="B29" s="18" t="s">
        <v>422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19469.759999999998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419</v>
      </c>
      <c r="C30" s="19">
        <v>5</v>
      </c>
      <c r="D30" s="19">
        <v>10</v>
      </c>
      <c r="E30" s="20">
        <f t="shared" si="1"/>
        <v>50</v>
      </c>
      <c r="F30" s="20">
        <f t="shared" si="2"/>
        <v>600</v>
      </c>
      <c r="G30" s="19">
        <v>110</v>
      </c>
      <c r="H30" s="19">
        <v>490</v>
      </c>
      <c r="I30" s="21">
        <v>0.81669999999999998</v>
      </c>
      <c r="J30" s="21">
        <v>0.86399999999999999</v>
      </c>
      <c r="K30" s="22">
        <v>30606</v>
      </c>
      <c r="L30" s="23">
        <v>35425</v>
      </c>
      <c r="M30" s="23">
        <v>0</v>
      </c>
      <c r="N30" s="24">
        <f>SUM(N29)</f>
        <v>19469.759999999998</v>
      </c>
      <c r="O30" s="25">
        <f t="shared" si="3"/>
        <v>389.39519999999999</v>
      </c>
      <c r="P30" s="26">
        <f t="shared" si="4"/>
        <v>122.42400000000001</v>
      </c>
      <c r="Q30" s="27">
        <f t="shared" si="5"/>
        <v>3.0606</v>
      </c>
      <c r="R30" s="27">
        <f t="shared" si="6"/>
        <v>1946.9759999999999</v>
      </c>
      <c r="S30" s="28"/>
    </row>
    <row r="31" spans="1:19" x14ac:dyDescent="0.3">
      <c r="A31" s="29">
        <v>8</v>
      </c>
      <c r="B31" s="18" t="s">
        <v>218</v>
      </c>
      <c r="C31" s="19"/>
      <c r="D31" s="19"/>
      <c r="E31" s="20">
        <f t="shared" si="1"/>
        <v>0</v>
      </c>
      <c r="F31" s="20">
        <f t="shared" si="2"/>
        <v>0</v>
      </c>
      <c r="G31" s="19"/>
      <c r="H31" s="19"/>
      <c r="I31" s="21"/>
      <c r="J31" s="21"/>
      <c r="K31" s="22"/>
      <c r="L31" s="23"/>
      <c r="M31" s="23"/>
      <c r="N31" s="24">
        <v>4550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85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5552.4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86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13929.3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61</v>
      </c>
      <c r="C34" s="19">
        <v>5</v>
      </c>
      <c r="D34" s="19">
        <v>8</v>
      </c>
      <c r="E34" s="20">
        <f t="shared" si="1"/>
        <v>40</v>
      </c>
      <c r="F34" s="20">
        <f t="shared" si="2"/>
        <v>480</v>
      </c>
      <c r="G34" s="19">
        <v>140</v>
      </c>
      <c r="H34" s="19">
        <v>340</v>
      </c>
      <c r="I34" s="21">
        <v>0.70830000000000004</v>
      </c>
      <c r="J34" s="21">
        <v>0.93600000000000005</v>
      </c>
      <c r="K34" s="22">
        <v>20149</v>
      </c>
      <c r="L34" s="23">
        <v>21528</v>
      </c>
      <c r="M34" s="23">
        <v>11572</v>
      </c>
      <c r="N34" s="24">
        <f>SUM(N31:N33)</f>
        <v>24031.699999999997</v>
      </c>
      <c r="O34" s="25">
        <f t="shared" si="3"/>
        <v>600.7924999999999</v>
      </c>
      <c r="P34" s="26">
        <f t="shared" si="4"/>
        <v>100.745</v>
      </c>
      <c r="Q34" s="27">
        <f t="shared" si="5"/>
        <v>2.5186250000000001</v>
      </c>
      <c r="R34" s="27">
        <f t="shared" si="6"/>
        <v>3003.9624999999996</v>
      </c>
      <c r="S34" s="28"/>
    </row>
    <row r="35" spans="1:19" x14ac:dyDescent="0.3">
      <c r="A35" s="29" t="s">
        <v>290</v>
      </c>
      <c r="B35" s="18" t="s">
        <v>423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14157.99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225</v>
      </c>
      <c r="C36" s="19"/>
      <c r="D36" s="19"/>
      <c r="E36" s="20">
        <f t="shared" si="1"/>
        <v>0</v>
      </c>
      <c r="F36" s="20">
        <f t="shared" si="2"/>
        <v>0</v>
      </c>
      <c r="G36" s="19"/>
      <c r="H36" s="19"/>
      <c r="I36" s="21"/>
      <c r="J36" s="21"/>
      <c r="K36" s="22"/>
      <c r="L36" s="23"/>
      <c r="M36" s="23"/>
      <c r="N36" s="24">
        <v>4270</v>
      </c>
      <c r="O36" s="25" t="e">
        <f t="shared" si="3"/>
        <v>#DIV/0!</v>
      </c>
      <c r="P36" s="26" t="e">
        <f t="shared" si="4"/>
        <v>#DIV/0!</v>
      </c>
      <c r="Q36" s="27" t="e">
        <f t="shared" si="5"/>
        <v>#DIV/0!</v>
      </c>
      <c r="R36" s="27" t="e">
        <f t="shared" si="6"/>
        <v>#DIV/0!</v>
      </c>
      <c r="S36" s="28"/>
    </row>
    <row r="37" spans="1:19" ht="16.5" customHeight="1" x14ac:dyDescent="0.3">
      <c r="A37" s="29"/>
      <c r="B37" s="18" t="s">
        <v>226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3956.4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90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11604.6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61</v>
      </c>
      <c r="C39" s="19">
        <v>5</v>
      </c>
      <c r="D39" s="19">
        <v>10</v>
      </c>
      <c r="E39" s="20">
        <f t="shared" si="1"/>
        <v>50</v>
      </c>
      <c r="F39" s="20">
        <f t="shared" si="2"/>
        <v>600</v>
      </c>
      <c r="G39" s="19">
        <v>110</v>
      </c>
      <c r="H39" s="19">
        <v>490</v>
      </c>
      <c r="I39" s="21">
        <v>0.81669999999999998</v>
      </c>
      <c r="J39" s="21">
        <v>0.9375</v>
      </c>
      <c r="K39" s="22">
        <v>31042</v>
      </c>
      <c r="L39" s="23">
        <v>33113</v>
      </c>
      <c r="M39" s="23">
        <v>0</v>
      </c>
      <c r="N39" s="24">
        <f>SUM(N35:N38)</f>
        <v>33988.99</v>
      </c>
      <c r="O39" s="25">
        <f t="shared" si="3"/>
        <v>679.77979999999991</v>
      </c>
      <c r="P39" s="26">
        <f t="shared" si="4"/>
        <v>124.16800000000001</v>
      </c>
      <c r="Q39" s="27">
        <f t="shared" si="5"/>
        <v>3.1041999999999996</v>
      </c>
      <c r="R39" s="27">
        <f t="shared" si="6"/>
        <v>3398.8989999999999</v>
      </c>
      <c r="S39" s="28"/>
    </row>
    <row r="40" spans="1:19" ht="16.5" customHeight="1" x14ac:dyDescent="0.3">
      <c r="A40" s="29">
        <v>9</v>
      </c>
      <c r="B40" s="18" t="s">
        <v>90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33616.5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61</v>
      </c>
      <c r="C41" s="19">
        <v>5</v>
      </c>
      <c r="D41" s="19">
        <v>11</v>
      </c>
      <c r="E41" s="20">
        <f t="shared" si="1"/>
        <v>55</v>
      </c>
      <c r="F41" s="20">
        <f t="shared" si="2"/>
        <v>660</v>
      </c>
      <c r="G41" s="19">
        <v>180</v>
      </c>
      <c r="H41" s="19">
        <v>480</v>
      </c>
      <c r="I41" s="21">
        <v>0.72729999999999995</v>
      </c>
      <c r="J41" s="21">
        <v>0.95589999999999997</v>
      </c>
      <c r="K41" s="22">
        <v>33624</v>
      </c>
      <c r="L41" s="23">
        <v>35174</v>
      </c>
      <c r="M41" s="23">
        <v>40172</v>
      </c>
      <c r="N41" s="24">
        <f>SUM(N40)</f>
        <v>33616.5</v>
      </c>
      <c r="O41" s="25">
        <f t="shared" si="3"/>
        <v>611.20909090909095</v>
      </c>
      <c r="P41" s="26">
        <f t="shared" si="4"/>
        <v>122.26909090909091</v>
      </c>
      <c r="Q41" s="27">
        <f t="shared" si="5"/>
        <v>3.0567272727272727</v>
      </c>
      <c r="R41" s="27">
        <f t="shared" si="6"/>
        <v>3056.0454545454545</v>
      </c>
      <c r="S41" s="28"/>
    </row>
    <row r="42" spans="1:19" x14ac:dyDescent="0.3">
      <c r="A42" s="29" t="s">
        <v>107</v>
      </c>
      <c r="B42" s="18" t="s">
        <v>424</v>
      </c>
      <c r="C42" s="19"/>
      <c r="D42" s="19"/>
      <c r="E42" s="20">
        <f t="shared" si="1"/>
        <v>0</v>
      </c>
      <c r="F42" s="20">
        <f t="shared" si="2"/>
        <v>0</v>
      </c>
      <c r="G42" s="19"/>
      <c r="H42" s="19"/>
      <c r="I42" s="21"/>
      <c r="J42" s="21"/>
      <c r="K42" s="22"/>
      <c r="L42" s="23"/>
      <c r="M42" s="23"/>
      <c r="N42" s="24">
        <v>20244</v>
      </c>
      <c r="O42" s="25" t="e">
        <f t="shared" si="3"/>
        <v>#DIV/0!</v>
      </c>
      <c r="P42" s="26" t="e">
        <f t="shared" si="4"/>
        <v>#DIV/0!</v>
      </c>
      <c r="Q42" s="27" t="e">
        <f t="shared" si="5"/>
        <v>#DIV/0!</v>
      </c>
      <c r="R42" s="27" t="e">
        <f t="shared" si="6"/>
        <v>#DIV/0!</v>
      </c>
      <c r="S42" s="28"/>
    </row>
    <row r="43" spans="1:19" x14ac:dyDescent="0.3">
      <c r="A43" s="29"/>
      <c r="B43" s="18" t="s">
        <v>419</v>
      </c>
      <c r="C43" s="19">
        <v>5</v>
      </c>
      <c r="D43" s="19">
        <v>10</v>
      </c>
      <c r="E43" s="20">
        <f t="shared" si="1"/>
        <v>50</v>
      </c>
      <c r="F43" s="20">
        <f t="shared" si="2"/>
        <v>600</v>
      </c>
      <c r="G43" s="19">
        <v>240</v>
      </c>
      <c r="H43" s="19">
        <v>360</v>
      </c>
      <c r="I43" s="21">
        <v>0.6</v>
      </c>
      <c r="J43" s="21">
        <v>0.92459999999999998</v>
      </c>
      <c r="K43" s="22">
        <v>31870</v>
      </c>
      <c r="L43" s="23">
        <v>34470</v>
      </c>
      <c r="M43" s="23">
        <v>0</v>
      </c>
      <c r="N43" s="24">
        <f>SUM(N42)</f>
        <v>20244</v>
      </c>
      <c r="O43" s="25">
        <f t="shared" si="3"/>
        <v>404.88</v>
      </c>
      <c r="P43" s="26">
        <f t="shared" si="4"/>
        <v>127.48</v>
      </c>
      <c r="Q43" s="27">
        <f t="shared" si="5"/>
        <v>3.1869999999999998</v>
      </c>
      <c r="R43" s="27">
        <f t="shared" si="6"/>
        <v>2024.4</v>
      </c>
      <c r="S43" s="28"/>
    </row>
    <row r="44" spans="1:19" x14ac:dyDescent="0.3">
      <c r="A44" s="29">
        <v>10</v>
      </c>
      <c r="B44" s="18" t="s">
        <v>425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18108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426</v>
      </c>
      <c r="C45" s="19"/>
      <c r="D45" s="19"/>
      <c r="E45" s="20">
        <f t="shared" si="1"/>
        <v>0</v>
      </c>
      <c r="F45" s="20">
        <f t="shared" si="2"/>
        <v>0</v>
      </c>
      <c r="G45" s="19"/>
      <c r="H45" s="19"/>
      <c r="I45" s="21"/>
      <c r="J45" s="21"/>
      <c r="K45" s="22"/>
      <c r="L45" s="23"/>
      <c r="M45" s="23"/>
      <c r="N45" s="24">
        <v>1033.5</v>
      </c>
      <c r="O45" s="25" t="e">
        <f t="shared" si="3"/>
        <v>#DIV/0!</v>
      </c>
      <c r="P45" s="26" t="e">
        <f t="shared" si="4"/>
        <v>#DIV/0!</v>
      </c>
      <c r="Q45" s="27" t="e">
        <f t="shared" si="5"/>
        <v>#DIV/0!</v>
      </c>
      <c r="R45" s="27" t="e">
        <f t="shared" si="6"/>
        <v>#DIV/0!</v>
      </c>
      <c r="S45" s="28"/>
    </row>
    <row r="46" spans="1:19" x14ac:dyDescent="0.3">
      <c r="A46" s="29"/>
      <c r="B46" s="18" t="s">
        <v>61</v>
      </c>
      <c r="C46" s="19">
        <v>5</v>
      </c>
      <c r="D46" s="19">
        <v>8</v>
      </c>
      <c r="E46" s="20">
        <f t="shared" si="1"/>
        <v>40</v>
      </c>
      <c r="F46" s="20">
        <f t="shared" si="2"/>
        <v>480</v>
      </c>
      <c r="G46" s="19">
        <v>130</v>
      </c>
      <c r="H46" s="19">
        <v>350</v>
      </c>
      <c r="I46" s="21">
        <v>0.72919999999999996</v>
      </c>
      <c r="J46" s="21">
        <v>0.93179999999999996</v>
      </c>
      <c r="K46" s="22">
        <v>31439</v>
      </c>
      <c r="L46" s="23">
        <v>33739</v>
      </c>
      <c r="M46" s="23">
        <v>62495</v>
      </c>
      <c r="N46" s="24">
        <f>SUM(N44:N45)</f>
        <v>19141.5</v>
      </c>
      <c r="O46" s="25">
        <f t="shared" si="3"/>
        <v>478.53750000000002</v>
      </c>
      <c r="P46" s="26">
        <f t="shared" si="4"/>
        <v>157.19499999999999</v>
      </c>
      <c r="Q46" s="27">
        <f t="shared" si="5"/>
        <v>3.929875</v>
      </c>
      <c r="R46" s="27">
        <f t="shared" si="6"/>
        <v>2392.6875</v>
      </c>
      <c r="S46" s="28"/>
    </row>
    <row r="47" spans="1:19" x14ac:dyDescent="0.3">
      <c r="A47" s="29" t="s">
        <v>114</v>
      </c>
      <c r="B47" s="18" t="s">
        <v>427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8261.5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428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11591.8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61</v>
      </c>
      <c r="C49" s="19">
        <v>5</v>
      </c>
      <c r="D49" s="19">
        <v>10</v>
      </c>
      <c r="E49" s="20">
        <f t="shared" si="1"/>
        <v>50</v>
      </c>
      <c r="F49" s="20">
        <f t="shared" si="2"/>
        <v>600</v>
      </c>
      <c r="G49" s="19">
        <v>260</v>
      </c>
      <c r="H49" s="19">
        <v>340</v>
      </c>
      <c r="I49" s="21">
        <v>0.56669999999999998</v>
      </c>
      <c r="J49" s="21">
        <v>0.93140000000000001</v>
      </c>
      <c r="K49" s="22">
        <v>20886</v>
      </c>
      <c r="L49" s="23">
        <v>22425</v>
      </c>
      <c r="M49" s="23">
        <v>0</v>
      </c>
      <c r="N49" s="24">
        <f>SUM(N47:N48)</f>
        <v>19853.3</v>
      </c>
      <c r="O49" s="25">
        <f t="shared" si="3"/>
        <v>397.06599999999997</v>
      </c>
      <c r="P49" s="26">
        <f t="shared" si="4"/>
        <v>83.543999999999997</v>
      </c>
      <c r="Q49" s="27">
        <f t="shared" si="5"/>
        <v>2.0886</v>
      </c>
      <c r="R49" s="27">
        <f t="shared" si="6"/>
        <v>1985.33</v>
      </c>
      <c r="S49" s="28"/>
    </row>
    <row r="50" spans="1:19" x14ac:dyDescent="0.3">
      <c r="A50" s="29">
        <v>13</v>
      </c>
      <c r="B50" s="18" t="s">
        <v>429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44673.2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430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3684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61</v>
      </c>
      <c r="C52" s="19">
        <v>5</v>
      </c>
      <c r="D52" s="19">
        <v>11</v>
      </c>
      <c r="E52" s="20">
        <f t="shared" si="1"/>
        <v>55</v>
      </c>
      <c r="F52" s="20">
        <f t="shared" si="2"/>
        <v>660</v>
      </c>
      <c r="G52" s="19">
        <v>50</v>
      </c>
      <c r="H52" s="19">
        <v>610</v>
      </c>
      <c r="I52" s="21">
        <v>0.92420000000000002</v>
      </c>
      <c r="J52" s="21">
        <v>0.96140000000000003</v>
      </c>
      <c r="K52" s="22">
        <v>17947</v>
      </c>
      <c r="L52" s="23">
        <v>18668</v>
      </c>
      <c r="M52" s="23">
        <v>23716</v>
      </c>
      <c r="N52" s="24">
        <f>SUM(N50:N51)</f>
        <v>48357.2</v>
      </c>
      <c r="O52" s="25">
        <f t="shared" si="3"/>
        <v>879.22181818181809</v>
      </c>
      <c r="P52" s="26">
        <f t="shared" si="4"/>
        <v>65.261818181818185</v>
      </c>
      <c r="Q52" s="27">
        <f t="shared" si="5"/>
        <v>1.6315454545454544</v>
      </c>
      <c r="R52" s="27">
        <f t="shared" si="6"/>
        <v>4396.1090909090908</v>
      </c>
      <c r="S52" s="28"/>
    </row>
    <row r="53" spans="1:19" ht="16.5" customHeight="1" x14ac:dyDescent="0.3">
      <c r="A53" s="29" t="s">
        <v>431</v>
      </c>
      <c r="B53" s="18" t="s">
        <v>432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42366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61</v>
      </c>
      <c r="C54" s="19">
        <v>5</v>
      </c>
      <c r="D54" s="19">
        <v>10</v>
      </c>
      <c r="E54" s="20">
        <f t="shared" si="1"/>
        <v>50</v>
      </c>
      <c r="F54" s="20">
        <f t="shared" si="2"/>
        <v>600</v>
      </c>
      <c r="G54" s="19">
        <v>70</v>
      </c>
      <c r="H54" s="19">
        <v>530</v>
      </c>
      <c r="I54" s="21">
        <v>0.88329999999999997</v>
      </c>
      <c r="J54" s="21">
        <v>0.96840000000000004</v>
      </c>
      <c r="K54" s="22">
        <v>15723</v>
      </c>
      <c r="L54" s="23">
        <v>16236</v>
      </c>
      <c r="M54" s="23">
        <v>0</v>
      </c>
      <c r="N54" s="24">
        <f>SUM(N53)</f>
        <v>42366</v>
      </c>
      <c r="O54" s="25">
        <f t="shared" si="3"/>
        <v>847.32</v>
      </c>
      <c r="P54" s="26">
        <f t="shared" si="4"/>
        <v>62.892000000000003</v>
      </c>
      <c r="Q54" s="27">
        <f t="shared" si="5"/>
        <v>1.5723</v>
      </c>
      <c r="R54" s="27">
        <f t="shared" si="6"/>
        <v>4236.6000000000004</v>
      </c>
      <c r="S54" s="28"/>
    </row>
    <row r="55" spans="1:19" x14ac:dyDescent="0.3">
      <c r="A55" s="29">
        <v>14</v>
      </c>
      <c r="B55" s="18" t="s">
        <v>432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2290.2199999999998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433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25223.5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434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6347.25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61</v>
      </c>
      <c r="C58" s="19">
        <v>5</v>
      </c>
      <c r="D58" s="19">
        <v>11</v>
      </c>
      <c r="E58" s="20">
        <f t="shared" si="1"/>
        <v>55</v>
      </c>
      <c r="F58" s="20">
        <f t="shared" si="2"/>
        <v>660</v>
      </c>
      <c r="G58" s="19">
        <v>140</v>
      </c>
      <c r="H58" s="19">
        <v>520</v>
      </c>
      <c r="I58" s="21">
        <v>0.78790000000000004</v>
      </c>
      <c r="J58" s="21">
        <v>0.91659999999999997</v>
      </c>
      <c r="K58" s="22">
        <v>22848</v>
      </c>
      <c r="L58" s="23">
        <v>24928</v>
      </c>
      <c r="M58" s="23">
        <v>23553</v>
      </c>
      <c r="N58" s="24">
        <f>SUM(N55:N57)</f>
        <v>33860.97</v>
      </c>
      <c r="O58" s="25">
        <f t="shared" si="3"/>
        <v>615.654</v>
      </c>
      <c r="P58" s="26">
        <f t="shared" si="4"/>
        <v>83.083636363636359</v>
      </c>
      <c r="Q58" s="27">
        <f t="shared" si="5"/>
        <v>2.0770909090909089</v>
      </c>
      <c r="R58" s="27">
        <f t="shared" si="6"/>
        <v>3078.27</v>
      </c>
      <c r="S58" s="28"/>
    </row>
    <row r="59" spans="1:19" x14ac:dyDescent="0.3">
      <c r="A59" s="29" t="s">
        <v>435</v>
      </c>
      <c r="B59" s="18" t="s">
        <v>436</v>
      </c>
      <c r="C59" s="19"/>
      <c r="D59" s="19"/>
      <c r="E59" s="20">
        <f t="shared" si="1"/>
        <v>0</v>
      </c>
      <c r="F59" s="20">
        <f t="shared" si="2"/>
        <v>0</v>
      </c>
      <c r="G59" s="19"/>
      <c r="H59" s="19"/>
      <c r="I59" s="21"/>
      <c r="J59" s="21"/>
      <c r="K59" s="22"/>
      <c r="L59" s="23"/>
      <c r="M59" s="23"/>
      <c r="N59" s="24">
        <v>15110.55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437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7767.9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438</v>
      </c>
      <c r="C61" s="19">
        <v>5</v>
      </c>
      <c r="D61" s="19">
        <v>10</v>
      </c>
      <c r="E61" s="20">
        <f t="shared" si="1"/>
        <v>50</v>
      </c>
      <c r="F61" s="20">
        <f t="shared" si="2"/>
        <v>600</v>
      </c>
      <c r="G61" s="19">
        <v>100</v>
      </c>
      <c r="H61" s="19">
        <v>500</v>
      </c>
      <c r="I61" s="21">
        <v>0.83330000000000004</v>
      </c>
      <c r="J61" s="21">
        <v>0.90029999999999999</v>
      </c>
      <c r="K61" s="22">
        <v>25459</v>
      </c>
      <c r="L61" s="23">
        <v>28280</v>
      </c>
      <c r="M61" s="23">
        <v>0</v>
      </c>
      <c r="N61" s="24">
        <f>SUM(N59:N60)</f>
        <v>22878.449999999997</v>
      </c>
      <c r="O61" s="25">
        <f t="shared" si="3"/>
        <v>457.56899999999996</v>
      </c>
      <c r="P61" s="26">
        <f t="shared" si="4"/>
        <v>101.836</v>
      </c>
      <c r="Q61" s="27">
        <f t="shared" si="5"/>
        <v>2.5459000000000001</v>
      </c>
      <c r="R61" s="27">
        <f t="shared" si="6"/>
        <v>2287.8449999999998</v>
      </c>
      <c r="S61" s="28"/>
    </row>
    <row r="62" spans="1:19" x14ac:dyDescent="0.3">
      <c r="A62" s="29">
        <v>15</v>
      </c>
      <c r="B62" s="18" t="s">
        <v>439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8744.4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440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2097.6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61</v>
      </c>
      <c r="C64" s="19">
        <v>5</v>
      </c>
      <c r="D64" s="19">
        <v>8</v>
      </c>
      <c r="E64" s="20">
        <f t="shared" si="1"/>
        <v>40</v>
      </c>
      <c r="F64" s="20">
        <f t="shared" si="2"/>
        <v>480</v>
      </c>
      <c r="G64" s="19">
        <v>190</v>
      </c>
      <c r="H64" s="19">
        <v>290</v>
      </c>
      <c r="I64" s="21">
        <v>0.60419999999999996</v>
      </c>
      <c r="J64" s="21">
        <v>0.88270000000000004</v>
      </c>
      <c r="K64" s="22">
        <v>15270</v>
      </c>
      <c r="L64" s="23">
        <v>17298</v>
      </c>
      <c r="M64" s="23">
        <v>25073</v>
      </c>
      <c r="N64" s="24">
        <f>SUM(N62:N63)</f>
        <v>10842</v>
      </c>
      <c r="O64" s="25">
        <f t="shared" si="3"/>
        <v>271.05</v>
      </c>
      <c r="P64" s="26">
        <f t="shared" si="4"/>
        <v>76.349999999999994</v>
      </c>
      <c r="Q64" s="27">
        <f t="shared" si="5"/>
        <v>1.9087499999999999</v>
      </c>
      <c r="R64" s="27">
        <f t="shared" si="6"/>
        <v>1355.25</v>
      </c>
      <c r="S64" s="28"/>
    </row>
    <row r="65" spans="1:19" x14ac:dyDescent="0.3">
      <c r="A65" s="29" t="s">
        <v>441</v>
      </c>
      <c r="B65" s="18" t="s">
        <v>440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11012.4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442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4857.92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61</v>
      </c>
      <c r="C67" s="19">
        <v>5</v>
      </c>
      <c r="D67" s="19">
        <v>10</v>
      </c>
      <c r="E67" s="20">
        <f t="shared" si="1"/>
        <v>50</v>
      </c>
      <c r="F67" s="20">
        <f t="shared" si="2"/>
        <v>600</v>
      </c>
      <c r="G67" s="19">
        <v>170</v>
      </c>
      <c r="H67" s="19">
        <v>430</v>
      </c>
      <c r="I67" s="21">
        <v>0.7167</v>
      </c>
      <c r="J67" s="21">
        <v>0.90990000000000004</v>
      </c>
      <c r="K67" s="22">
        <v>26577</v>
      </c>
      <c r="L67" s="23">
        <v>29208</v>
      </c>
      <c r="M67" s="23">
        <v>0</v>
      </c>
      <c r="N67" s="24">
        <f>SUM(N65:N66)</f>
        <v>15870.32</v>
      </c>
      <c r="O67" s="25">
        <f t="shared" si="3"/>
        <v>317.40640000000002</v>
      </c>
      <c r="P67" s="26">
        <f t="shared" si="4"/>
        <v>106.30800000000001</v>
      </c>
      <c r="Q67" s="27">
        <f t="shared" si="5"/>
        <v>2.6576999999999997</v>
      </c>
      <c r="R67" s="27">
        <f t="shared" si="6"/>
        <v>1587.0319999999999</v>
      </c>
      <c r="S67" s="28"/>
    </row>
    <row r="68" spans="1:19" x14ac:dyDescent="0.3">
      <c r="A68" s="29">
        <v>16</v>
      </c>
      <c r="B68" s="18" t="s">
        <v>442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9113.92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443</v>
      </c>
      <c r="C69" s="19"/>
      <c r="D69" s="19"/>
      <c r="E69" s="20">
        <f t="shared" si="1"/>
        <v>0</v>
      </c>
      <c r="F69" s="20">
        <f t="shared" si="2"/>
        <v>0</v>
      </c>
      <c r="G69" s="19"/>
      <c r="H69" s="19"/>
      <c r="I69" s="21"/>
      <c r="J69" s="21"/>
      <c r="K69" s="22"/>
      <c r="L69" s="23"/>
      <c r="M69" s="23"/>
      <c r="N69" s="24">
        <v>6325.7</v>
      </c>
      <c r="O69" s="25" t="e">
        <f t="shared" si="3"/>
        <v>#DIV/0!</v>
      </c>
      <c r="P69" s="26" t="e">
        <f t="shared" si="4"/>
        <v>#DIV/0!</v>
      </c>
      <c r="Q69" s="27" t="e">
        <f t="shared" si="5"/>
        <v>#DIV/0!</v>
      </c>
      <c r="R69" s="27" t="e">
        <f t="shared" si="6"/>
        <v>#DIV/0!</v>
      </c>
      <c r="S69" s="28"/>
    </row>
    <row r="70" spans="1:19" x14ac:dyDescent="0.3">
      <c r="A70" s="29"/>
      <c r="B70" s="18" t="s">
        <v>61</v>
      </c>
      <c r="C70" s="19">
        <v>5</v>
      </c>
      <c r="D70" s="19">
        <v>11</v>
      </c>
      <c r="E70" s="20">
        <f t="shared" si="1"/>
        <v>55</v>
      </c>
      <c r="F70" s="20">
        <f t="shared" si="2"/>
        <v>660</v>
      </c>
      <c r="G70" s="19">
        <v>250</v>
      </c>
      <c r="H70" s="19">
        <v>410</v>
      </c>
      <c r="I70" s="21">
        <v>0.62119999999999997</v>
      </c>
      <c r="J70" s="21">
        <v>0.89700000000000002</v>
      </c>
      <c r="K70" s="22">
        <v>19363</v>
      </c>
      <c r="L70" s="23">
        <v>21588</v>
      </c>
      <c r="M70" s="23">
        <v>17024</v>
      </c>
      <c r="N70" s="24">
        <f>SUM(N68:N69)</f>
        <v>15439.619999999999</v>
      </c>
      <c r="O70" s="25">
        <f t="shared" si="3"/>
        <v>280.72036363636363</v>
      </c>
      <c r="P70" s="26">
        <f t="shared" si="4"/>
        <v>70.410909090909087</v>
      </c>
      <c r="Q70" s="27">
        <f t="shared" si="5"/>
        <v>1.7602727272727272</v>
      </c>
      <c r="R70" s="27">
        <f t="shared" si="6"/>
        <v>1403.6018181818181</v>
      </c>
      <c r="S70" s="28"/>
    </row>
    <row r="71" spans="1:19" x14ac:dyDescent="0.3">
      <c r="A71" s="29" t="s">
        <v>444</v>
      </c>
      <c r="B71" s="18" t="s">
        <v>443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8802.2999999999993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445</v>
      </c>
      <c r="C72" s="19"/>
      <c r="D72" s="19"/>
      <c r="E72" s="20">
        <f t="shared" ref="E72:E135" si="7">C72*D72</f>
        <v>0</v>
      </c>
      <c r="F72" s="20">
        <f t="shared" ref="F72:F74" si="8">SUM(G72:H72)</f>
        <v>0</v>
      </c>
      <c r="G72" s="19"/>
      <c r="H72" s="19"/>
      <c r="I72" s="21"/>
      <c r="J72" s="21"/>
      <c r="K72" s="22"/>
      <c r="L72" s="23"/>
      <c r="M72" s="23"/>
      <c r="N72" s="24">
        <v>15745.84</v>
      </c>
      <c r="O72" s="25" t="e">
        <f t="shared" ref="O72:O73" si="9">N72/E72</f>
        <v>#DIV/0!</v>
      </c>
      <c r="P72" s="26" t="e">
        <f t="shared" ref="P72:P73" si="10">((K72*200000)/E72)/1000000</f>
        <v>#DIV/0!</v>
      </c>
      <c r="Q72" s="27" t="e">
        <f t="shared" ref="Q72:Q73" si="11">(K72/D72)/1000</f>
        <v>#DIV/0!</v>
      </c>
      <c r="R72" s="27" t="e">
        <f t="shared" ref="R72:R73" si="12">N72/D72</f>
        <v>#DIV/0!</v>
      </c>
      <c r="S72" s="28"/>
    </row>
    <row r="73" spans="1:19" x14ac:dyDescent="0.3">
      <c r="A73" s="29"/>
      <c r="B73" s="18" t="s">
        <v>61</v>
      </c>
      <c r="C73" s="19">
        <v>5</v>
      </c>
      <c r="D73" s="19">
        <v>10</v>
      </c>
      <c r="E73" s="20">
        <f t="shared" si="7"/>
        <v>50</v>
      </c>
      <c r="F73" s="20">
        <f t="shared" si="8"/>
        <v>600</v>
      </c>
      <c r="G73" s="19">
        <v>200</v>
      </c>
      <c r="H73" s="19">
        <v>400</v>
      </c>
      <c r="I73" s="21">
        <v>0.66669999999999996</v>
      </c>
      <c r="J73" s="21">
        <v>0.92700000000000005</v>
      </c>
      <c r="K73" s="22">
        <v>20224</v>
      </c>
      <c r="L73" s="23">
        <v>21816</v>
      </c>
      <c r="M73" s="23">
        <v>0</v>
      </c>
      <c r="N73" s="24">
        <f>SUM(N71:N72)</f>
        <v>24548.14</v>
      </c>
      <c r="O73" s="25">
        <f t="shared" si="9"/>
        <v>490.96280000000002</v>
      </c>
      <c r="P73" s="26">
        <f t="shared" si="10"/>
        <v>80.896000000000001</v>
      </c>
      <c r="Q73" s="27">
        <f t="shared" si="11"/>
        <v>2.0224000000000002</v>
      </c>
      <c r="R73" s="27">
        <f t="shared" si="12"/>
        <v>2454.8139999999999</v>
      </c>
      <c r="S73" s="28"/>
    </row>
    <row r="74" spans="1:19" x14ac:dyDescent="0.3">
      <c r="A74" s="29">
        <v>17</v>
      </c>
      <c r="B74" s="18" t="s">
        <v>445</v>
      </c>
      <c r="C74" s="19"/>
      <c r="D74" s="19"/>
      <c r="E74" s="20">
        <f t="shared" si="7"/>
        <v>0</v>
      </c>
      <c r="F74" s="20">
        <f t="shared" si="8"/>
        <v>0</v>
      </c>
      <c r="G74" s="19"/>
      <c r="H74" s="19"/>
      <c r="I74" s="21"/>
      <c r="J74" s="21"/>
      <c r="K74" s="22"/>
      <c r="L74" s="23"/>
      <c r="M74" s="23"/>
      <c r="N74" s="24">
        <v>24420.86</v>
      </c>
      <c r="O74" s="25" t="e">
        <f>N74/E74</f>
        <v>#DIV/0!</v>
      </c>
      <c r="P74" s="26" t="e">
        <f>((K74*200000)/E74)/1000000</f>
        <v>#DIV/0!</v>
      </c>
      <c r="Q74" s="27" t="e">
        <f>(K74/D74)/1000</f>
        <v>#DIV/0!</v>
      </c>
      <c r="R74" s="27" t="e">
        <f>N74/D74</f>
        <v>#DIV/0!</v>
      </c>
      <c r="S74" s="28"/>
    </row>
    <row r="75" spans="1:19" x14ac:dyDescent="0.3">
      <c r="A75" s="29"/>
      <c r="B75" s="18" t="s">
        <v>446</v>
      </c>
      <c r="C75" s="19">
        <v>5</v>
      </c>
      <c r="D75" s="19">
        <v>8</v>
      </c>
      <c r="E75" s="20">
        <f t="shared" si="7"/>
        <v>40</v>
      </c>
      <c r="F75" s="20">
        <f t="shared" ref="F75:F135" si="13">SUM(G75:H75)</f>
        <v>480</v>
      </c>
      <c r="G75" s="19">
        <v>70</v>
      </c>
      <c r="H75" s="19">
        <v>410</v>
      </c>
      <c r="I75" s="21">
        <v>0.85419999999999996</v>
      </c>
      <c r="J75" s="21">
        <v>0.93110000000000004</v>
      </c>
      <c r="K75" s="22">
        <v>21590</v>
      </c>
      <c r="L75" s="23">
        <v>23186</v>
      </c>
      <c r="M75" s="23">
        <v>20958</v>
      </c>
      <c r="N75" s="24">
        <f>SUM(N74)</f>
        <v>24420.86</v>
      </c>
      <c r="O75" s="25">
        <f t="shared" ref="O75:O88" si="14">N75/E75</f>
        <v>610.52150000000006</v>
      </c>
      <c r="P75" s="26">
        <f t="shared" ref="P75:P88" si="15">((K75*200000)/E75)/1000000</f>
        <v>107.95</v>
      </c>
      <c r="Q75" s="27">
        <f t="shared" ref="Q75:Q88" si="16">(K75/D75)/1000</f>
        <v>2.69875</v>
      </c>
      <c r="R75" s="27">
        <f t="shared" ref="R75:R88" si="17">N75/D75</f>
        <v>3052.6075000000001</v>
      </c>
      <c r="S75" s="28"/>
    </row>
    <row r="76" spans="1:19" x14ac:dyDescent="0.3">
      <c r="A76" s="29" t="s">
        <v>448</v>
      </c>
      <c r="B76" s="18" t="s">
        <v>445</v>
      </c>
      <c r="C76" s="19"/>
      <c r="D76" s="19"/>
      <c r="E76" s="20">
        <f t="shared" si="7"/>
        <v>0</v>
      </c>
      <c r="F76" s="20">
        <f t="shared" si="13"/>
        <v>0</v>
      </c>
      <c r="G76" s="19"/>
      <c r="H76" s="19"/>
      <c r="I76" s="21"/>
      <c r="J76" s="21"/>
      <c r="K76" s="22"/>
      <c r="L76" s="23"/>
      <c r="M76" s="23"/>
      <c r="N76" s="24">
        <v>7379.32</v>
      </c>
      <c r="O76" s="25" t="e">
        <f t="shared" si="14"/>
        <v>#DIV/0!</v>
      </c>
      <c r="P76" s="26" t="e">
        <f t="shared" si="15"/>
        <v>#DIV/0!</v>
      </c>
      <c r="Q76" s="27" t="e">
        <f t="shared" si="16"/>
        <v>#DIV/0!</v>
      </c>
      <c r="R76" s="27" t="e">
        <f t="shared" si="17"/>
        <v>#DIV/0!</v>
      </c>
      <c r="S76" s="28"/>
    </row>
    <row r="77" spans="1:19" x14ac:dyDescent="0.3">
      <c r="A77" s="29"/>
      <c r="B77" s="18" t="s">
        <v>447</v>
      </c>
      <c r="C77" s="19"/>
      <c r="D77" s="19"/>
      <c r="E77" s="20">
        <f t="shared" si="7"/>
        <v>0</v>
      </c>
      <c r="F77" s="20">
        <f t="shared" si="13"/>
        <v>0</v>
      </c>
      <c r="G77" s="19"/>
      <c r="H77" s="19"/>
      <c r="I77" s="21"/>
      <c r="J77" s="21"/>
      <c r="K77" s="22"/>
      <c r="L77" s="23"/>
      <c r="M77" s="23"/>
      <c r="N77" s="24">
        <v>8082.5</v>
      </c>
      <c r="O77" s="25" t="e">
        <f t="shared" si="14"/>
        <v>#DIV/0!</v>
      </c>
      <c r="P77" s="26" t="e">
        <f t="shared" si="15"/>
        <v>#DIV/0!</v>
      </c>
      <c r="Q77" s="27" t="e">
        <f t="shared" si="16"/>
        <v>#DIV/0!</v>
      </c>
      <c r="R77" s="27" t="e">
        <f t="shared" si="17"/>
        <v>#DIV/0!</v>
      </c>
      <c r="S77" s="28"/>
    </row>
    <row r="78" spans="1:19" x14ac:dyDescent="0.3">
      <c r="A78" s="29"/>
      <c r="B78" s="18" t="s">
        <v>61</v>
      </c>
      <c r="C78" s="19">
        <v>5</v>
      </c>
      <c r="D78" s="19">
        <v>10</v>
      </c>
      <c r="E78" s="20">
        <f t="shared" si="7"/>
        <v>50</v>
      </c>
      <c r="F78" s="20">
        <f t="shared" si="13"/>
        <v>600</v>
      </c>
      <c r="G78" s="19">
        <v>280</v>
      </c>
      <c r="H78" s="19">
        <v>320</v>
      </c>
      <c r="I78" s="21">
        <v>0.5333</v>
      </c>
      <c r="J78" s="21">
        <v>0.88649999999999995</v>
      </c>
      <c r="K78" s="22">
        <v>17855</v>
      </c>
      <c r="L78" s="23">
        <v>20141</v>
      </c>
      <c r="M78" s="23">
        <v>0</v>
      </c>
      <c r="N78" s="24">
        <f>SUM(N76:N77)</f>
        <v>15461.82</v>
      </c>
      <c r="O78" s="25">
        <f t="shared" si="14"/>
        <v>309.2364</v>
      </c>
      <c r="P78" s="26">
        <f t="shared" si="15"/>
        <v>71.42</v>
      </c>
      <c r="Q78" s="27">
        <f t="shared" si="16"/>
        <v>1.7855000000000001</v>
      </c>
      <c r="R78" s="27">
        <f t="shared" si="17"/>
        <v>1546.182</v>
      </c>
      <c r="S78" s="28"/>
    </row>
    <row r="79" spans="1:19" x14ac:dyDescent="0.3">
      <c r="A79" s="29">
        <v>20</v>
      </c>
      <c r="B79" s="18" t="s">
        <v>447</v>
      </c>
      <c r="C79" s="19"/>
      <c r="D79" s="19"/>
      <c r="E79" s="20">
        <f t="shared" si="7"/>
        <v>0</v>
      </c>
      <c r="F79" s="20">
        <f t="shared" si="13"/>
        <v>0</v>
      </c>
      <c r="G79" s="19"/>
      <c r="H79" s="19"/>
      <c r="I79" s="21"/>
      <c r="J79" s="21"/>
      <c r="K79" s="22"/>
      <c r="L79" s="23"/>
      <c r="M79" s="23"/>
      <c r="N79" s="24">
        <v>19093</v>
      </c>
      <c r="O79" s="25" t="e">
        <f t="shared" si="14"/>
        <v>#DIV/0!</v>
      </c>
      <c r="P79" s="26" t="e">
        <f t="shared" si="15"/>
        <v>#DIV/0!</v>
      </c>
      <c r="Q79" s="27" t="e">
        <f t="shared" si="16"/>
        <v>#DIV/0!</v>
      </c>
      <c r="R79" s="27" t="e">
        <f t="shared" si="17"/>
        <v>#DIV/0!</v>
      </c>
      <c r="S79" s="28"/>
    </row>
    <row r="80" spans="1:19" x14ac:dyDescent="0.3">
      <c r="A80" s="29"/>
      <c r="B80" s="18" t="s">
        <v>61</v>
      </c>
      <c r="C80" s="19">
        <v>5</v>
      </c>
      <c r="D80" s="19">
        <v>8</v>
      </c>
      <c r="E80" s="20">
        <f t="shared" si="7"/>
        <v>40</v>
      </c>
      <c r="F80" s="20">
        <f t="shared" si="13"/>
        <v>480</v>
      </c>
      <c r="G80" s="19">
        <v>70</v>
      </c>
      <c r="H80" s="19">
        <v>410</v>
      </c>
      <c r="I80" s="21">
        <v>0.85419999999999996</v>
      </c>
      <c r="J80" s="21">
        <v>0.93079999999999996</v>
      </c>
      <c r="K80" s="22">
        <v>26768</v>
      </c>
      <c r="L80" s="23">
        <v>28759</v>
      </c>
      <c r="M80" s="23">
        <v>28742</v>
      </c>
      <c r="N80" s="24">
        <f>SUM(N79)</f>
        <v>19093</v>
      </c>
      <c r="O80" s="25">
        <f t="shared" si="14"/>
        <v>477.32499999999999</v>
      </c>
      <c r="P80" s="26">
        <f t="shared" si="15"/>
        <v>133.84</v>
      </c>
      <c r="Q80" s="27">
        <f t="shared" si="16"/>
        <v>3.3460000000000001</v>
      </c>
      <c r="R80" s="27">
        <f t="shared" si="17"/>
        <v>2386.625</v>
      </c>
      <c r="S80" s="28"/>
    </row>
    <row r="81" spans="1:19" x14ac:dyDescent="0.3">
      <c r="A81" s="29" t="s">
        <v>449</v>
      </c>
      <c r="B81" s="18" t="s">
        <v>450</v>
      </c>
      <c r="C81" s="19"/>
      <c r="D81" s="19"/>
      <c r="E81" s="20">
        <f t="shared" si="7"/>
        <v>0</v>
      </c>
      <c r="F81" s="20">
        <f t="shared" si="13"/>
        <v>0</v>
      </c>
      <c r="G81" s="19"/>
      <c r="H81" s="19"/>
      <c r="I81" s="21"/>
      <c r="J81" s="21"/>
      <c r="K81" s="22"/>
      <c r="L81" s="23"/>
      <c r="M81" s="23"/>
      <c r="N81" s="24">
        <v>34684</v>
      </c>
      <c r="O81" s="25" t="e">
        <f t="shared" si="14"/>
        <v>#DIV/0!</v>
      </c>
      <c r="P81" s="26" t="e">
        <f t="shared" si="15"/>
        <v>#DIV/0!</v>
      </c>
      <c r="Q81" s="27" t="e">
        <f t="shared" si="16"/>
        <v>#DIV/0!</v>
      </c>
      <c r="R81" s="27" t="e">
        <f t="shared" si="17"/>
        <v>#DIV/0!</v>
      </c>
      <c r="S81" s="28"/>
    </row>
    <row r="82" spans="1:19" x14ac:dyDescent="0.3">
      <c r="A82" s="29"/>
      <c r="B82" s="18" t="s">
        <v>61</v>
      </c>
      <c r="C82" s="19">
        <v>5</v>
      </c>
      <c r="D82" s="19">
        <v>10</v>
      </c>
      <c r="E82" s="20">
        <f t="shared" si="7"/>
        <v>50</v>
      </c>
      <c r="F82" s="20">
        <f t="shared" si="13"/>
        <v>600</v>
      </c>
      <c r="G82" s="19">
        <v>100</v>
      </c>
      <c r="H82" s="19">
        <v>500</v>
      </c>
      <c r="I82" s="21">
        <v>0.83330000000000004</v>
      </c>
      <c r="J82" s="21">
        <v>0.91949999999999998</v>
      </c>
      <c r="K82" s="22">
        <v>36402</v>
      </c>
      <c r="L82" s="23">
        <v>39590</v>
      </c>
      <c r="M82" s="23">
        <v>0</v>
      </c>
      <c r="N82" s="24">
        <f>SUM(N81)</f>
        <v>34684</v>
      </c>
      <c r="O82" s="25">
        <f t="shared" si="14"/>
        <v>693.68</v>
      </c>
      <c r="P82" s="26">
        <f t="shared" si="15"/>
        <v>145.608</v>
      </c>
      <c r="Q82" s="27">
        <f t="shared" si="16"/>
        <v>3.6401999999999997</v>
      </c>
      <c r="R82" s="27">
        <f t="shared" si="17"/>
        <v>3468.4</v>
      </c>
      <c r="S82" s="28"/>
    </row>
    <row r="83" spans="1:19" x14ac:dyDescent="0.3">
      <c r="A83" s="29">
        <v>21</v>
      </c>
      <c r="B83" s="18" t="s">
        <v>451</v>
      </c>
      <c r="C83" s="19"/>
      <c r="D83" s="19"/>
      <c r="E83" s="20">
        <f t="shared" si="7"/>
        <v>0</v>
      </c>
      <c r="F83" s="20">
        <f t="shared" si="13"/>
        <v>0</v>
      </c>
      <c r="G83" s="19"/>
      <c r="H83" s="19"/>
      <c r="I83" s="21"/>
      <c r="J83" s="21"/>
      <c r="K83" s="22"/>
      <c r="L83" s="23"/>
      <c r="M83" s="23"/>
      <c r="N83" s="24">
        <v>28353</v>
      </c>
      <c r="O83" s="25" t="e">
        <f t="shared" si="14"/>
        <v>#DIV/0!</v>
      </c>
      <c r="P83" s="26" t="e">
        <f t="shared" si="15"/>
        <v>#DIV/0!</v>
      </c>
      <c r="Q83" s="27" t="e">
        <f t="shared" si="16"/>
        <v>#DIV/0!</v>
      </c>
      <c r="R83" s="27" t="e">
        <f t="shared" si="17"/>
        <v>#DIV/0!</v>
      </c>
      <c r="S83" s="28"/>
    </row>
    <row r="84" spans="1:19" x14ac:dyDescent="0.3">
      <c r="A84" s="29"/>
      <c r="B84" s="18" t="s">
        <v>61</v>
      </c>
      <c r="C84" s="19">
        <v>5</v>
      </c>
      <c r="D84" s="19">
        <v>8</v>
      </c>
      <c r="E84" s="20">
        <f t="shared" si="7"/>
        <v>40</v>
      </c>
      <c r="F84" s="20">
        <f t="shared" si="13"/>
        <v>480</v>
      </c>
      <c r="G84" s="19">
        <v>50</v>
      </c>
      <c r="H84" s="19">
        <v>430</v>
      </c>
      <c r="I84" s="21">
        <v>0.89580000000000004</v>
      </c>
      <c r="J84" s="21">
        <v>0.92279999999999995</v>
      </c>
      <c r="K84" s="22">
        <v>29757</v>
      </c>
      <c r="L84" s="23">
        <v>32248</v>
      </c>
      <c r="M84" s="23">
        <v>49707</v>
      </c>
      <c r="N84" s="24">
        <f>SUM(N83)</f>
        <v>28353</v>
      </c>
      <c r="O84" s="25">
        <f t="shared" si="14"/>
        <v>708.82500000000005</v>
      </c>
      <c r="P84" s="26">
        <f t="shared" si="15"/>
        <v>148.785</v>
      </c>
      <c r="Q84" s="27">
        <f t="shared" si="16"/>
        <v>3.7196250000000002</v>
      </c>
      <c r="R84" s="27">
        <f t="shared" si="17"/>
        <v>3544.125</v>
      </c>
      <c r="S84" s="28"/>
    </row>
    <row r="85" spans="1:19" x14ac:dyDescent="0.3">
      <c r="A85" s="29" t="s">
        <v>452</v>
      </c>
      <c r="B85" s="18" t="s">
        <v>450</v>
      </c>
      <c r="C85" s="19"/>
      <c r="D85" s="19"/>
      <c r="E85" s="20">
        <f t="shared" si="7"/>
        <v>0</v>
      </c>
      <c r="F85" s="20">
        <f t="shared" si="13"/>
        <v>0</v>
      </c>
      <c r="G85" s="19"/>
      <c r="H85" s="19"/>
      <c r="I85" s="21"/>
      <c r="J85" s="21"/>
      <c r="K85" s="22"/>
      <c r="L85" s="23"/>
      <c r="M85" s="23"/>
      <c r="N85" s="24">
        <v>21242</v>
      </c>
      <c r="O85" s="25" t="e">
        <f t="shared" si="14"/>
        <v>#DIV/0!</v>
      </c>
      <c r="P85" s="26" t="e">
        <f t="shared" si="15"/>
        <v>#DIV/0!</v>
      </c>
      <c r="Q85" s="27" t="e">
        <f t="shared" si="16"/>
        <v>#DIV/0!</v>
      </c>
      <c r="R85" s="27" t="e">
        <f t="shared" si="17"/>
        <v>#DIV/0!</v>
      </c>
      <c r="S85" s="28"/>
    </row>
    <row r="86" spans="1:19" x14ac:dyDescent="0.3">
      <c r="A86" s="29"/>
      <c r="B86" s="18" t="s">
        <v>453</v>
      </c>
      <c r="C86" s="19"/>
      <c r="D86" s="19"/>
      <c r="E86" s="20">
        <f t="shared" si="7"/>
        <v>0</v>
      </c>
      <c r="F86" s="20">
        <f t="shared" si="13"/>
        <v>0</v>
      </c>
      <c r="G86" s="19"/>
      <c r="H86" s="19"/>
      <c r="I86" s="21"/>
      <c r="J86" s="21"/>
      <c r="K86" s="22"/>
      <c r="L86" s="23"/>
      <c r="M86" s="23"/>
      <c r="N86" s="24">
        <v>2116</v>
      </c>
      <c r="O86" s="25" t="e">
        <f t="shared" si="14"/>
        <v>#DIV/0!</v>
      </c>
      <c r="P86" s="26" t="e">
        <f t="shared" si="15"/>
        <v>#DIV/0!</v>
      </c>
      <c r="Q86" s="27" t="e">
        <f t="shared" si="16"/>
        <v>#DIV/0!</v>
      </c>
      <c r="R86" s="27" t="e">
        <f t="shared" si="17"/>
        <v>#DIV/0!</v>
      </c>
      <c r="S86" s="28"/>
    </row>
    <row r="87" spans="1:19" x14ac:dyDescent="0.3">
      <c r="A87" s="29"/>
      <c r="B87" s="18" t="s">
        <v>454</v>
      </c>
      <c r="C87" s="19"/>
      <c r="D87" s="19"/>
      <c r="E87" s="20">
        <f t="shared" si="7"/>
        <v>0</v>
      </c>
      <c r="F87" s="20">
        <f t="shared" si="13"/>
        <v>0</v>
      </c>
      <c r="G87" s="19"/>
      <c r="H87" s="19"/>
      <c r="I87" s="21"/>
      <c r="J87" s="21"/>
      <c r="K87" s="22"/>
      <c r="L87" s="23"/>
      <c r="M87" s="23"/>
      <c r="N87" s="24">
        <v>3405.84</v>
      </c>
      <c r="O87" s="25" t="e">
        <f t="shared" si="14"/>
        <v>#DIV/0!</v>
      </c>
      <c r="P87" s="26" t="e">
        <f t="shared" si="15"/>
        <v>#DIV/0!</v>
      </c>
      <c r="Q87" s="27" t="e">
        <f t="shared" si="16"/>
        <v>#DIV/0!</v>
      </c>
      <c r="R87" s="27" t="e">
        <f t="shared" si="17"/>
        <v>#DIV/0!</v>
      </c>
      <c r="S87" s="28"/>
    </row>
    <row r="88" spans="1:19" x14ac:dyDescent="0.3">
      <c r="A88" s="29"/>
      <c r="B88" s="18" t="s">
        <v>455</v>
      </c>
      <c r="C88" s="19"/>
      <c r="D88" s="19"/>
      <c r="E88" s="20">
        <f t="shared" si="7"/>
        <v>0</v>
      </c>
      <c r="F88" s="20">
        <f t="shared" si="13"/>
        <v>0</v>
      </c>
      <c r="G88" s="19"/>
      <c r="H88" s="19"/>
      <c r="I88" s="21"/>
      <c r="J88" s="21"/>
      <c r="K88" s="22"/>
      <c r="L88" s="23"/>
      <c r="M88" s="23"/>
      <c r="N88" s="24">
        <v>2022.3</v>
      </c>
      <c r="O88" s="25" t="e">
        <f t="shared" si="14"/>
        <v>#DIV/0!</v>
      </c>
      <c r="P88" s="26" t="e">
        <f t="shared" si="15"/>
        <v>#DIV/0!</v>
      </c>
      <c r="Q88" s="27" t="e">
        <f t="shared" si="16"/>
        <v>#DIV/0!</v>
      </c>
      <c r="R88" s="27" t="e">
        <f t="shared" si="17"/>
        <v>#DIV/0!</v>
      </c>
      <c r="S88" s="28"/>
    </row>
    <row r="89" spans="1:19" x14ac:dyDescent="0.3">
      <c r="A89" s="29"/>
      <c r="B89" s="18" t="s">
        <v>61</v>
      </c>
      <c r="C89" s="19">
        <v>5</v>
      </c>
      <c r="D89" s="19">
        <v>10</v>
      </c>
      <c r="E89" s="20">
        <f t="shared" si="7"/>
        <v>50</v>
      </c>
      <c r="F89" s="20">
        <f t="shared" si="13"/>
        <v>600</v>
      </c>
      <c r="G89" s="19">
        <v>130</v>
      </c>
      <c r="H89" s="19">
        <v>470</v>
      </c>
      <c r="I89" s="21">
        <v>0.7833</v>
      </c>
      <c r="J89" s="21">
        <v>0.92030000000000001</v>
      </c>
      <c r="K89" s="22">
        <v>31017</v>
      </c>
      <c r="L89" s="23">
        <v>33702</v>
      </c>
      <c r="M89" s="23">
        <v>0</v>
      </c>
      <c r="N89" s="24">
        <f>SUM(N85:N88)</f>
        <v>28786.14</v>
      </c>
      <c r="O89" s="25">
        <f>N89/E89</f>
        <v>575.72280000000001</v>
      </c>
      <c r="P89" s="26">
        <f>((K89*200000)/E89)/1000000</f>
        <v>124.068</v>
      </c>
      <c r="Q89" s="27">
        <f>(K89/D89)/1000</f>
        <v>3.1016999999999997</v>
      </c>
      <c r="R89" s="27">
        <f>N89/D89</f>
        <v>2878.614</v>
      </c>
      <c r="S89" s="28"/>
    </row>
    <row r="90" spans="1:19" x14ac:dyDescent="0.3">
      <c r="A90" s="29">
        <v>22</v>
      </c>
      <c r="B90" s="18" t="s">
        <v>456</v>
      </c>
      <c r="C90" s="19"/>
      <c r="D90" s="19"/>
      <c r="E90" s="20">
        <f t="shared" si="7"/>
        <v>0</v>
      </c>
      <c r="F90" s="20">
        <f t="shared" si="13"/>
        <v>0</v>
      </c>
      <c r="G90" s="19"/>
      <c r="H90" s="19"/>
      <c r="I90" s="21"/>
      <c r="J90" s="21"/>
      <c r="K90" s="22"/>
      <c r="L90" s="23"/>
      <c r="M90" s="23"/>
      <c r="N90" s="24">
        <v>16011</v>
      </c>
      <c r="O90" s="25" t="e">
        <f t="shared" ref="O90:O137" si="18">N90/E90</f>
        <v>#DIV/0!</v>
      </c>
      <c r="P90" s="26" t="e">
        <f t="shared" ref="P90:P137" si="19">((K90*200000)/E90)/1000000</f>
        <v>#DIV/0!</v>
      </c>
      <c r="Q90" s="27" t="e">
        <f t="shared" ref="Q90:Q137" si="20">(K90/D90)/1000</f>
        <v>#DIV/0!</v>
      </c>
      <c r="R90" s="27" t="e">
        <f t="shared" ref="R90:R137" si="21">N90/D90</f>
        <v>#DIV/0!</v>
      </c>
      <c r="S90" s="28"/>
    </row>
    <row r="91" spans="1:19" x14ac:dyDescent="0.3">
      <c r="A91" s="29"/>
      <c r="B91" s="18" t="s">
        <v>61</v>
      </c>
      <c r="C91" s="19">
        <v>5</v>
      </c>
      <c r="D91" s="19">
        <v>8</v>
      </c>
      <c r="E91" s="20">
        <f t="shared" si="7"/>
        <v>40</v>
      </c>
      <c r="F91" s="20">
        <f t="shared" si="13"/>
        <v>480</v>
      </c>
      <c r="G91" s="19">
        <v>160</v>
      </c>
      <c r="H91" s="19">
        <v>320</v>
      </c>
      <c r="I91" s="21">
        <v>0.66669999999999996</v>
      </c>
      <c r="J91" s="21">
        <v>0.83720000000000006</v>
      </c>
      <c r="K91" s="22">
        <v>8934</v>
      </c>
      <c r="L91" s="23">
        <v>10672</v>
      </c>
      <c r="M91" s="23">
        <v>29571</v>
      </c>
      <c r="N91" s="24">
        <f>SUM(N90)</f>
        <v>16011</v>
      </c>
      <c r="O91" s="25">
        <f t="shared" si="18"/>
        <v>400.27499999999998</v>
      </c>
      <c r="P91" s="26">
        <f t="shared" si="19"/>
        <v>44.67</v>
      </c>
      <c r="Q91" s="27">
        <f t="shared" si="20"/>
        <v>1.1167499999999999</v>
      </c>
      <c r="R91" s="27">
        <f t="shared" si="21"/>
        <v>2001.375</v>
      </c>
      <c r="S91" s="28"/>
    </row>
    <row r="92" spans="1:19" x14ac:dyDescent="0.3">
      <c r="A92" s="29" t="s">
        <v>510</v>
      </c>
      <c r="B92" s="18" t="s">
        <v>547</v>
      </c>
      <c r="C92" s="19"/>
      <c r="D92" s="19"/>
      <c r="E92" s="20">
        <f t="shared" si="7"/>
        <v>0</v>
      </c>
      <c r="F92" s="20">
        <f t="shared" si="13"/>
        <v>0</v>
      </c>
      <c r="G92" s="19"/>
      <c r="H92" s="19"/>
      <c r="I92" s="21"/>
      <c r="J92" s="21"/>
      <c r="K92" s="22"/>
      <c r="L92" s="23"/>
      <c r="M92" s="23"/>
      <c r="N92" s="24">
        <v>2200.0300000000002</v>
      </c>
      <c r="O92" s="25" t="e">
        <f t="shared" si="18"/>
        <v>#DIV/0!</v>
      </c>
      <c r="P92" s="26" t="e">
        <f t="shared" si="19"/>
        <v>#DIV/0!</v>
      </c>
      <c r="Q92" s="27" t="e">
        <f t="shared" si="20"/>
        <v>#DIV/0!</v>
      </c>
      <c r="R92" s="27" t="e">
        <f t="shared" si="21"/>
        <v>#DIV/0!</v>
      </c>
      <c r="S92" s="28"/>
    </row>
    <row r="93" spans="1:19" x14ac:dyDescent="0.3">
      <c r="A93" s="29"/>
      <c r="B93" s="18" t="s">
        <v>548</v>
      </c>
      <c r="C93" s="19"/>
      <c r="D93" s="19"/>
      <c r="E93" s="20">
        <f t="shared" si="7"/>
        <v>0</v>
      </c>
      <c r="F93" s="20">
        <f t="shared" si="13"/>
        <v>0</v>
      </c>
      <c r="G93" s="19"/>
      <c r="H93" s="19"/>
      <c r="I93" s="21"/>
      <c r="J93" s="21"/>
      <c r="K93" s="22"/>
      <c r="L93" s="23"/>
      <c r="M93" s="23"/>
      <c r="N93" s="24">
        <v>17067.05</v>
      </c>
      <c r="O93" s="25" t="e">
        <f t="shared" si="18"/>
        <v>#DIV/0!</v>
      </c>
      <c r="P93" s="26" t="e">
        <f t="shared" si="19"/>
        <v>#DIV/0!</v>
      </c>
      <c r="Q93" s="27" t="e">
        <f t="shared" si="20"/>
        <v>#DIV/0!</v>
      </c>
      <c r="R93" s="27" t="e">
        <f t="shared" si="21"/>
        <v>#DIV/0!</v>
      </c>
      <c r="S93" s="28"/>
    </row>
    <row r="94" spans="1:19" x14ac:dyDescent="0.3">
      <c r="A94" s="29"/>
      <c r="B94" s="18" t="s">
        <v>61</v>
      </c>
      <c r="C94" s="19">
        <v>4</v>
      </c>
      <c r="D94" s="19">
        <v>10</v>
      </c>
      <c r="E94" s="20">
        <f t="shared" si="7"/>
        <v>40</v>
      </c>
      <c r="F94" s="20">
        <f t="shared" si="13"/>
        <v>600</v>
      </c>
      <c r="G94" s="19">
        <v>260</v>
      </c>
      <c r="H94" s="19">
        <v>340</v>
      </c>
      <c r="I94" s="21">
        <v>0.56669999999999998</v>
      </c>
      <c r="J94" s="21">
        <v>0.91849999999999998</v>
      </c>
      <c r="K94" s="22">
        <v>15066</v>
      </c>
      <c r="L94" s="23">
        <v>16402</v>
      </c>
      <c r="M94" s="23">
        <v>0</v>
      </c>
      <c r="N94" s="24">
        <f>SUM(N92:N93)</f>
        <v>19267.079999999998</v>
      </c>
      <c r="O94" s="25">
        <f t="shared" si="18"/>
        <v>481.67699999999996</v>
      </c>
      <c r="P94" s="26">
        <f t="shared" si="19"/>
        <v>75.33</v>
      </c>
      <c r="Q94" s="27">
        <f t="shared" si="20"/>
        <v>1.5065999999999999</v>
      </c>
      <c r="R94" s="27">
        <f t="shared" si="21"/>
        <v>1926.7079999999999</v>
      </c>
      <c r="S94" s="28"/>
    </row>
    <row r="95" spans="1:19" x14ac:dyDescent="0.3">
      <c r="A95" s="29">
        <v>23</v>
      </c>
      <c r="B95" s="18" t="s">
        <v>549</v>
      </c>
      <c r="C95" s="19"/>
      <c r="D95" s="19"/>
      <c r="E95" s="20">
        <f t="shared" si="7"/>
        <v>0</v>
      </c>
      <c r="F95" s="20">
        <f t="shared" si="13"/>
        <v>0</v>
      </c>
      <c r="G95" s="19"/>
      <c r="H95" s="19"/>
      <c r="I95" s="21"/>
      <c r="J95" s="21"/>
      <c r="K95" s="22"/>
      <c r="L95" s="23"/>
      <c r="M95" s="23"/>
      <c r="N95" s="24">
        <v>7877.1</v>
      </c>
      <c r="O95" s="25" t="e">
        <f t="shared" si="18"/>
        <v>#DIV/0!</v>
      </c>
      <c r="P95" s="26" t="e">
        <f t="shared" si="19"/>
        <v>#DIV/0!</v>
      </c>
      <c r="Q95" s="27" t="e">
        <f t="shared" si="20"/>
        <v>#DIV/0!</v>
      </c>
      <c r="R95" s="27" t="e">
        <f t="shared" si="21"/>
        <v>#DIV/0!</v>
      </c>
      <c r="S95" s="28"/>
    </row>
    <row r="96" spans="1:19" x14ac:dyDescent="0.3">
      <c r="A96" s="29"/>
      <c r="B96" s="18" t="s">
        <v>550</v>
      </c>
      <c r="C96" s="19"/>
      <c r="D96" s="19"/>
      <c r="E96" s="20">
        <f t="shared" si="7"/>
        <v>0</v>
      </c>
      <c r="F96" s="20">
        <f t="shared" si="13"/>
        <v>0</v>
      </c>
      <c r="G96" s="19"/>
      <c r="H96" s="19"/>
      <c r="I96" s="21"/>
      <c r="J96" s="21"/>
      <c r="K96" s="22"/>
      <c r="L96" s="23"/>
      <c r="M96" s="23"/>
      <c r="N96" s="24">
        <v>11787.5</v>
      </c>
      <c r="O96" s="25" t="e">
        <f t="shared" si="18"/>
        <v>#DIV/0!</v>
      </c>
      <c r="P96" s="26" t="e">
        <f t="shared" si="19"/>
        <v>#DIV/0!</v>
      </c>
      <c r="Q96" s="27" t="e">
        <f t="shared" si="20"/>
        <v>#DIV/0!</v>
      </c>
      <c r="R96" s="27" t="e">
        <f t="shared" si="21"/>
        <v>#DIV/0!</v>
      </c>
      <c r="S96" s="28"/>
    </row>
    <row r="97" spans="1:19" x14ac:dyDescent="0.3">
      <c r="A97" s="29"/>
      <c r="B97" s="18" t="s">
        <v>61</v>
      </c>
      <c r="C97" s="19">
        <v>5</v>
      </c>
      <c r="D97" s="19">
        <v>8</v>
      </c>
      <c r="E97" s="20">
        <f t="shared" si="7"/>
        <v>40</v>
      </c>
      <c r="F97" s="20">
        <f t="shared" si="13"/>
        <v>480</v>
      </c>
      <c r="G97" s="19">
        <v>160</v>
      </c>
      <c r="H97" s="19">
        <v>320</v>
      </c>
      <c r="I97" s="21">
        <v>0.66669999999999996</v>
      </c>
      <c r="J97" s="21">
        <v>0.96309999999999996</v>
      </c>
      <c r="K97" s="22">
        <v>15944</v>
      </c>
      <c r="L97" s="23">
        <v>16555</v>
      </c>
      <c r="M97" s="23">
        <v>9564</v>
      </c>
      <c r="N97" s="24">
        <f>SUM(N95:N96)</f>
        <v>19664.599999999999</v>
      </c>
      <c r="O97" s="25">
        <f t="shared" si="18"/>
        <v>491.61499999999995</v>
      </c>
      <c r="P97" s="26">
        <f t="shared" si="19"/>
        <v>79.72</v>
      </c>
      <c r="Q97" s="27">
        <f t="shared" si="20"/>
        <v>1.9930000000000001</v>
      </c>
      <c r="R97" s="27">
        <f t="shared" si="21"/>
        <v>2458.0749999999998</v>
      </c>
      <c r="S97" s="28"/>
    </row>
    <row r="98" spans="1:19" x14ac:dyDescent="0.3">
      <c r="A98" s="29" t="s">
        <v>514</v>
      </c>
      <c r="B98" s="18" t="s">
        <v>550</v>
      </c>
      <c r="C98" s="19"/>
      <c r="D98" s="19"/>
      <c r="E98" s="20">
        <f t="shared" si="7"/>
        <v>0</v>
      </c>
      <c r="F98" s="20">
        <f t="shared" si="13"/>
        <v>0</v>
      </c>
      <c r="G98" s="19"/>
      <c r="H98" s="19"/>
      <c r="I98" s="21"/>
      <c r="J98" s="21"/>
      <c r="K98" s="22"/>
      <c r="L98" s="23"/>
      <c r="M98" s="23"/>
      <c r="N98" s="24">
        <v>3537.5</v>
      </c>
      <c r="O98" s="25" t="e">
        <f t="shared" si="18"/>
        <v>#DIV/0!</v>
      </c>
      <c r="P98" s="26" t="e">
        <f t="shared" si="19"/>
        <v>#DIV/0!</v>
      </c>
      <c r="Q98" s="27" t="e">
        <f t="shared" si="20"/>
        <v>#DIV/0!</v>
      </c>
      <c r="R98" s="27" t="e">
        <f t="shared" si="21"/>
        <v>#DIV/0!</v>
      </c>
      <c r="S98" s="28"/>
    </row>
    <row r="99" spans="1:19" x14ac:dyDescent="0.3">
      <c r="A99" s="29"/>
      <c r="B99" s="18" t="s">
        <v>61</v>
      </c>
      <c r="C99" s="19">
        <v>5</v>
      </c>
      <c r="D99" s="19">
        <v>10</v>
      </c>
      <c r="E99" s="20">
        <f t="shared" si="7"/>
        <v>50</v>
      </c>
      <c r="F99" s="20">
        <f t="shared" si="13"/>
        <v>600</v>
      </c>
      <c r="G99" s="19">
        <v>390</v>
      </c>
      <c r="H99" s="19">
        <v>210</v>
      </c>
      <c r="I99" s="21">
        <v>0.35</v>
      </c>
      <c r="J99" s="21">
        <v>0.72760000000000002</v>
      </c>
      <c r="K99" s="22">
        <v>2868</v>
      </c>
      <c r="L99" s="23">
        <v>3942</v>
      </c>
      <c r="M99" s="23">
        <v>0</v>
      </c>
      <c r="N99" s="24">
        <f>SUM(N98)</f>
        <v>3537.5</v>
      </c>
      <c r="O99" s="25">
        <f t="shared" si="18"/>
        <v>70.75</v>
      </c>
      <c r="P99" s="26">
        <f t="shared" si="19"/>
        <v>11.472</v>
      </c>
      <c r="Q99" s="27">
        <f t="shared" si="20"/>
        <v>0.2868</v>
      </c>
      <c r="R99" s="27">
        <f t="shared" si="21"/>
        <v>353.75</v>
      </c>
      <c r="S99" s="28"/>
    </row>
    <row r="100" spans="1:19" x14ac:dyDescent="0.3">
      <c r="A100" s="29">
        <v>24</v>
      </c>
      <c r="B100" s="18" t="s">
        <v>551</v>
      </c>
      <c r="C100" s="19"/>
      <c r="D100" s="19"/>
      <c r="E100" s="20">
        <f t="shared" si="7"/>
        <v>0</v>
      </c>
      <c r="F100" s="20">
        <f t="shared" si="13"/>
        <v>0</v>
      </c>
      <c r="G100" s="19"/>
      <c r="H100" s="19"/>
      <c r="I100" s="21"/>
      <c r="J100" s="21"/>
      <c r="K100" s="22"/>
      <c r="L100" s="23"/>
      <c r="M100" s="23"/>
      <c r="N100" s="24">
        <v>3662.5</v>
      </c>
      <c r="O100" s="25" t="e">
        <f t="shared" si="18"/>
        <v>#DIV/0!</v>
      </c>
      <c r="P100" s="26" t="e">
        <f t="shared" si="19"/>
        <v>#DIV/0!</v>
      </c>
      <c r="Q100" s="27" t="e">
        <f t="shared" si="20"/>
        <v>#DIV/0!</v>
      </c>
      <c r="R100" s="27" t="e">
        <f t="shared" si="21"/>
        <v>#DIV/0!</v>
      </c>
      <c r="S100" s="28"/>
    </row>
    <row r="101" spans="1:19" x14ac:dyDescent="0.3">
      <c r="A101" s="29"/>
      <c r="B101" s="18" t="s">
        <v>552</v>
      </c>
      <c r="C101" s="19"/>
      <c r="D101" s="19"/>
      <c r="E101" s="20">
        <f t="shared" si="7"/>
        <v>0</v>
      </c>
      <c r="F101" s="20">
        <f t="shared" si="13"/>
        <v>0</v>
      </c>
      <c r="G101" s="19"/>
      <c r="H101" s="19"/>
      <c r="I101" s="21"/>
      <c r="J101" s="21"/>
      <c r="K101" s="22"/>
      <c r="L101" s="23"/>
      <c r="M101" s="23"/>
      <c r="N101" s="24">
        <v>22983.75</v>
      </c>
      <c r="O101" s="25" t="e">
        <f t="shared" si="18"/>
        <v>#DIV/0!</v>
      </c>
      <c r="P101" s="26" t="e">
        <f t="shared" si="19"/>
        <v>#DIV/0!</v>
      </c>
      <c r="Q101" s="27" t="e">
        <f t="shared" si="20"/>
        <v>#DIV/0!</v>
      </c>
      <c r="R101" s="27" t="e">
        <f t="shared" si="21"/>
        <v>#DIV/0!</v>
      </c>
      <c r="S101" s="28"/>
    </row>
    <row r="102" spans="1:19" x14ac:dyDescent="0.3">
      <c r="A102" s="29"/>
      <c r="B102" s="18" t="s">
        <v>529</v>
      </c>
      <c r="C102" s="19">
        <v>5</v>
      </c>
      <c r="D102" s="19">
        <v>8</v>
      </c>
      <c r="E102" s="20">
        <f t="shared" si="7"/>
        <v>40</v>
      </c>
      <c r="F102" s="20">
        <f t="shared" si="13"/>
        <v>480</v>
      </c>
      <c r="G102" s="19">
        <v>50</v>
      </c>
      <c r="H102" s="19">
        <v>430</v>
      </c>
      <c r="I102" s="21">
        <v>0.89580000000000004</v>
      </c>
      <c r="J102" s="21">
        <v>0.97330000000000005</v>
      </c>
      <c r="K102" s="22">
        <v>21605</v>
      </c>
      <c r="L102" s="23">
        <v>22198</v>
      </c>
      <c r="M102" s="23">
        <v>63654</v>
      </c>
      <c r="N102" s="24">
        <f>SUM(N100:N101)</f>
        <v>26646.25</v>
      </c>
      <c r="O102" s="25">
        <f t="shared" si="18"/>
        <v>666.15625</v>
      </c>
      <c r="P102" s="26">
        <f t="shared" si="19"/>
        <v>108.02500000000001</v>
      </c>
      <c r="Q102" s="27">
        <f t="shared" si="20"/>
        <v>2.7006250000000001</v>
      </c>
      <c r="R102" s="27">
        <f t="shared" si="21"/>
        <v>3330.78125</v>
      </c>
      <c r="S102" s="28"/>
    </row>
    <row r="103" spans="1:19" x14ac:dyDescent="0.3">
      <c r="A103" s="29" t="s">
        <v>553</v>
      </c>
      <c r="B103" s="18" t="s">
        <v>554</v>
      </c>
      <c r="C103" s="19"/>
      <c r="D103" s="19"/>
      <c r="E103" s="20">
        <f t="shared" si="7"/>
        <v>0</v>
      </c>
      <c r="F103" s="20">
        <f t="shared" si="13"/>
        <v>0</v>
      </c>
      <c r="G103" s="19"/>
      <c r="H103" s="19"/>
      <c r="I103" s="21"/>
      <c r="J103" s="21"/>
      <c r="K103" s="22"/>
      <c r="L103" s="23"/>
      <c r="M103" s="23"/>
      <c r="N103" s="24">
        <v>25258.5</v>
      </c>
      <c r="O103" s="25" t="e">
        <f t="shared" si="18"/>
        <v>#DIV/0!</v>
      </c>
      <c r="P103" s="26" t="e">
        <f t="shared" si="19"/>
        <v>#DIV/0!</v>
      </c>
      <c r="Q103" s="27" t="e">
        <f t="shared" si="20"/>
        <v>#DIV/0!</v>
      </c>
      <c r="R103" s="27" t="e">
        <f t="shared" si="21"/>
        <v>#DIV/0!</v>
      </c>
      <c r="S103" s="28"/>
    </row>
    <row r="104" spans="1:19" x14ac:dyDescent="0.3">
      <c r="A104" s="29"/>
      <c r="B104" s="18" t="s">
        <v>523</v>
      </c>
      <c r="C104" s="19">
        <v>5</v>
      </c>
      <c r="D104" s="19">
        <v>10</v>
      </c>
      <c r="E104" s="20">
        <f t="shared" si="7"/>
        <v>50</v>
      </c>
      <c r="F104" s="20">
        <f t="shared" si="13"/>
        <v>600</v>
      </c>
      <c r="G104" s="19">
        <v>70</v>
      </c>
      <c r="H104" s="19">
        <v>530</v>
      </c>
      <c r="I104" s="21">
        <v>0.88329999999999997</v>
      </c>
      <c r="J104" s="21">
        <v>0.97589999999999999</v>
      </c>
      <c r="K104" s="22">
        <v>20480</v>
      </c>
      <c r="L104" s="23">
        <v>20896</v>
      </c>
      <c r="M104" s="23">
        <v>0</v>
      </c>
      <c r="N104" s="24">
        <f>SUM(N103)</f>
        <v>25258.5</v>
      </c>
      <c r="O104" s="25">
        <f t="shared" si="18"/>
        <v>505.17</v>
      </c>
      <c r="P104" s="26">
        <f t="shared" si="19"/>
        <v>81.92</v>
      </c>
      <c r="Q104" s="27">
        <f t="shared" si="20"/>
        <v>2.048</v>
      </c>
      <c r="R104" s="27">
        <f t="shared" si="21"/>
        <v>2525.85</v>
      </c>
      <c r="S104" s="28"/>
    </row>
    <row r="105" spans="1:19" x14ac:dyDescent="0.3">
      <c r="A105" s="29">
        <v>27</v>
      </c>
      <c r="B105" s="18" t="s">
        <v>555</v>
      </c>
      <c r="C105" s="19"/>
      <c r="D105" s="19"/>
      <c r="E105" s="20">
        <f t="shared" si="7"/>
        <v>0</v>
      </c>
      <c r="F105" s="20">
        <f t="shared" si="13"/>
        <v>0</v>
      </c>
      <c r="G105" s="19"/>
      <c r="H105" s="19"/>
      <c r="I105" s="21"/>
      <c r="J105" s="21"/>
      <c r="K105" s="22"/>
      <c r="L105" s="23"/>
      <c r="M105" s="23"/>
      <c r="N105" s="24">
        <v>8218.89</v>
      </c>
      <c r="O105" s="25" t="e">
        <f t="shared" si="18"/>
        <v>#DIV/0!</v>
      </c>
      <c r="P105" s="26" t="e">
        <f t="shared" si="19"/>
        <v>#DIV/0!</v>
      </c>
      <c r="Q105" s="27" t="e">
        <f t="shared" si="20"/>
        <v>#DIV/0!</v>
      </c>
      <c r="R105" s="27" t="e">
        <f t="shared" si="21"/>
        <v>#DIV/0!</v>
      </c>
      <c r="S105" s="28"/>
    </row>
    <row r="106" spans="1:19" x14ac:dyDescent="0.3">
      <c r="A106" s="29"/>
      <c r="B106" s="18" t="s">
        <v>556</v>
      </c>
      <c r="C106" s="19"/>
      <c r="D106" s="19"/>
      <c r="E106" s="20">
        <f t="shared" si="7"/>
        <v>0</v>
      </c>
      <c r="F106" s="20">
        <f t="shared" si="13"/>
        <v>0</v>
      </c>
      <c r="G106" s="19"/>
      <c r="H106" s="19"/>
      <c r="I106" s="21"/>
      <c r="J106" s="21"/>
      <c r="K106" s="22"/>
      <c r="L106" s="23"/>
      <c r="M106" s="23"/>
      <c r="N106" s="24">
        <v>2659.97</v>
      </c>
      <c r="O106" s="25" t="e">
        <f t="shared" si="18"/>
        <v>#DIV/0!</v>
      </c>
      <c r="P106" s="26" t="e">
        <f t="shared" si="19"/>
        <v>#DIV/0!</v>
      </c>
      <c r="Q106" s="27" t="e">
        <f t="shared" si="20"/>
        <v>#DIV/0!</v>
      </c>
      <c r="R106" s="27" t="e">
        <f t="shared" si="21"/>
        <v>#DIV/0!</v>
      </c>
      <c r="S106" s="28"/>
    </row>
    <row r="107" spans="1:19" x14ac:dyDescent="0.3">
      <c r="A107" s="29"/>
      <c r="B107" s="18" t="s">
        <v>61</v>
      </c>
      <c r="C107" s="19">
        <v>4</v>
      </c>
      <c r="D107" s="19">
        <v>8</v>
      </c>
      <c r="E107" s="20">
        <f t="shared" si="7"/>
        <v>32</v>
      </c>
      <c r="F107" s="20">
        <f t="shared" si="13"/>
        <v>480</v>
      </c>
      <c r="G107" s="19">
        <v>240</v>
      </c>
      <c r="H107" s="19">
        <v>240</v>
      </c>
      <c r="I107" s="21">
        <v>0.5</v>
      </c>
      <c r="J107" s="21">
        <v>0.90080000000000005</v>
      </c>
      <c r="K107" s="22">
        <v>10726</v>
      </c>
      <c r="L107" s="23">
        <v>11907</v>
      </c>
      <c r="M107" s="23">
        <v>21984</v>
      </c>
      <c r="N107" s="24">
        <f>SUM(N105:N106)</f>
        <v>10878.859999999999</v>
      </c>
      <c r="O107" s="25">
        <f t="shared" si="18"/>
        <v>339.96437499999996</v>
      </c>
      <c r="P107" s="26">
        <f t="shared" si="19"/>
        <v>67.037499999999994</v>
      </c>
      <c r="Q107" s="27">
        <f t="shared" si="20"/>
        <v>1.3407500000000001</v>
      </c>
      <c r="R107" s="27">
        <f t="shared" si="21"/>
        <v>1359.8574999999998</v>
      </c>
      <c r="S107" s="28"/>
    </row>
    <row r="108" spans="1:19" x14ac:dyDescent="0.3">
      <c r="A108" s="29" t="s">
        <v>526</v>
      </c>
      <c r="B108" s="18" t="s">
        <v>556</v>
      </c>
      <c r="C108" s="19"/>
      <c r="D108" s="19"/>
      <c r="E108" s="20">
        <f t="shared" si="7"/>
        <v>0</v>
      </c>
      <c r="F108" s="20">
        <f t="shared" si="13"/>
        <v>0</v>
      </c>
      <c r="G108" s="19"/>
      <c r="H108" s="19"/>
      <c r="I108" s="21"/>
      <c r="J108" s="21"/>
      <c r="K108" s="22"/>
      <c r="L108" s="23"/>
      <c r="M108" s="23"/>
      <c r="N108" s="24">
        <v>11072.63</v>
      </c>
      <c r="O108" s="25" t="e">
        <f t="shared" si="18"/>
        <v>#DIV/0!</v>
      </c>
      <c r="P108" s="26" t="e">
        <f t="shared" si="19"/>
        <v>#DIV/0!</v>
      </c>
      <c r="Q108" s="27" t="e">
        <f t="shared" si="20"/>
        <v>#DIV/0!</v>
      </c>
      <c r="R108" s="27" t="e">
        <f t="shared" si="21"/>
        <v>#DIV/0!</v>
      </c>
      <c r="S108" s="28"/>
    </row>
    <row r="109" spans="1:19" x14ac:dyDescent="0.3">
      <c r="A109" s="29"/>
      <c r="B109" s="18" t="s">
        <v>557</v>
      </c>
      <c r="C109" s="19"/>
      <c r="D109" s="19"/>
      <c r="E109" s="20">
        <f t="shared" si="7"/>
        <v>0</v>
      </c>
      <c r="F109" s="20">
        <f t="shared" si="13"/>
        <v>0</v>
      </c>
      <c r="G109" s="19"/>
      <c r="H109" s="19"/>
      <c r="I109" s="21"/>
      <c r="J109" s="21"/>
      <c r="K109" s="22"/>
      <c r="L109" s="23"/>
      <c r="M109" s="23"/>
      <c r="N109" s="24">
        <v>12568.75</v>
      </c>
      <c r="O109" s="25" t="e">
        <f t="shared" si="18"/>
        <v>#DIV/0!</v>
      </c>
      <c r="P109" s="26" t="e">
        <f t="shared" si="19"/>
        <v>#DIV/0!</v>
      </c>
      <c r="Q109" s="27" t="e">
        <f t="shared" si="20"/>
        <v>#DIV/0!</v>
      </c>
      <c r="R109" s="27" t="e">
        <f t="shared" si="21"/>
        <v>#DIV/0!</v>
      </c>
      <c r="S109" s="28"/>
    </row>
    <row r="110" spans="1:19" x14ac:dyDescent="0.3">
      <c r="A110" s="29"/>
      <c r="B110" s="18" t="s">
        <v>558</v>
      </c>
      <c r="C110" s="19"/>
      <c r="D110" s="19"/>
      <c r="E110" s="20">
        <f t="shared" si="7"/>
        <v>0</v>
      </c>
      <c r="F110" s="20">
        <f t="shared" si="13"/>
        <v>0</v>
      </c>
      <c r="G110" s="19"/>
      <c r="H110" s="19"/>
      <c r="I110" s="21"/>
      <c r="J110" s="21"/>
      <c r="K110" s="22"/>
      <c r="L110" s="23"/>
      <c r="M110" s="23"/>
      <c r="N110" s="24">
        <v>1592.5</v>
      </c>
      <c r="O110" s="25" t="e">
        <f t="shared" si="18"/>
        <v>#DIV/0!</v>
      </c>
      <c r="P110" s="26" t="e">
        <f t="shared" si="19"/>
        <v>#DIV/0!</v>
      </c>
      <c r="Q110" s="27" t="e">
        <f t="shared" si="20"/>
        <v>#DIV/0!</v>
      </c>
      <c r="R110" s="27" t="e">
        <f t="shared" si="21"/>
        <v>#DIV/0!</v>
      </c>
      <c r="S110" s="28"/>
    </row>
    <row r="111" spans="1:19" x14ac:dyDescent="0.3">
      <c r="A111" s="29"/>
      <c r="B111" s="18" t="s">
        <v>559</v>
      </c>
      <c r="C111" s="19">
        <v>5</v>
      </c>
      <c r="D111" s="19">
        <v>10</v>
      </c>
      <c r="E111" s="20">
        <f t="shared" si="7"/>
        <v>50</v>
      </c>
      <c r="F111" s="20">
        <f t="shared" si="13"/>
        <v>600</v>
      </c>
      <c r="G111" s="19">
        <v>140</v>
      </c>
      <c r="H111" s="19">
        <v>460</v>
      </c>
      <c r="I111" s="21">
        <v>0.76670000000000005</v>
      </c>
      <c r="J111" s="21">
        <v>0.96309999999999996</v>
      </c>
      <c r="K111" s="22">
        <v>27737</v>
      </c>
      <c r="L111" s="23">
        <v>28800</v>
      </c>
      <c r="M111" s="23">
        <v>0</v>
      </c>
      <c r="N111" s="24">
        <f>SUM(N108:N110)</f>
        <v>25233.879999999997</v>
      </c>
      <c r="O111" s="25">
        <f t="shared" si="18"/>
        <v>504.67759999999993</v>
      </c>
      <c r="P111" s="26">
        <f t="shared" si="19"/>
        <v>110.94799999999999</v>
      </c>
      <c r="Q111" s="27">
        <f t="shared" si="20"/>
        <v>2.7736999999999998</v>
      </c>
      <c r="R111" s="27">
        <f t="shared" si="21"/>
        <v>2523.3879999999999</v>
      </c>
      <c r="S111" s="28"/>
    </row>
    <row r="112" spans="1:19" x14ac:dyDescent="0.3">
      <c r="A112" s="29">
        <v>28</v>
      </c>
      <c r="B112" s="18" t="s">
        <v>558</v>
      </c>
      <c r="C112" s="19"/>
      <c r="D112" s="19"/>
      <c r="E112" s="20">
        <f t="shared" si="7"/>
        <v>0</v>
      </c>
      <c r="F112" s="20">
        <f t="shared" si="13"/>
        <v>0</v>
      </c>
      <c r="G112" s="19"/>
      <c r="H112" s="19"/>
      <c r="I112" s="21"/>
      <c r="J112" s="21"/>
      <c r="K112" s="22"/>
      <c r="L112" s="23"/>
      <c r="M112" s="23"/>
      <c r="N112" s="24">
        <v>6181.5</v>
      </c>
      <c r="O112" s="25" t="e">
        <f t="shared" si="18"/>
        <v>#DIV/0!</v>
      </c>
      <c r="P112" s="26" t="e">
        <f t="shared" si="19"/>
        <v>#DIV/0!</v>
      </c>
      <c r="Q112" s="27" t="e">
        <f t="shared" si="20"/>
        <v>#DIV/0!</v>
      </c>
      <c r="R112" s="27" t="e">
        <f t="shared" si="21"/>
        <v>#DIV/0!</v>
      </c>
      <c r="S112" s="28"/>
    </row>
    <row r="113" spans="1:19" x14ac:dyDescent="0.3">
      <c r="A113" s="29"/>
      <c r="B113" s="18" t="s">
        <v>560</v>
      </c>
      <c r="C113" s="19"/>
      <c r="D113" s="19"/>
      <c r="E113" s="20">
        <f t="shared" si="7"/>
        <v>0</v>
      </c>
      <c r="F113" s="20">
        <f t="shared" si="13"/>
        <v>0</v>
      </c>
      <c r="G113" s="19"/>
      <c r="H113" s="19"/>
      <c r="I113" s="21"/>
      <c r="J113" s="21"/>
      <c r="K113" s="22"/>
      <c r="L113" s="23"/>
      <c r="M113" s="23"/>
      <c r="N113" s="24">
        <v>2262</v>
      </c>
      <c r="O113" s="25" t="e">
        <f t="shared" si="18"/>
        <v>#DIV/0!</v>
      </c>
      <c r="P113" s="26" t="e">
        <f t="shared" si="19"/>
        <v>#DIV/0!</v>
      </c>
      <c r="Q113" s="27" t="e">
        <f t="shared" si="20"/>
        <v>#DIV/0!</v>
      </c>
      <c r="R113" s="27" t="e">
        <f t="shared" si="21"/>
        <v>#DIV/0!</v>
      </c>
      <c r="S113" s="28"/>
    </row>
    <row r="114" spans="1:19" x14ac:dyDescent="0.3">
      <c r="A114" s="29"/>
      <c r="B114" s="18" t="s">
        <v>61</v>
      </c>
      <c r="C114" s="19">
        <v>5</v>
      </c>
      <c r="D114" s="19">
        <v>8</v>
      </c>
      <c r="E114" s="20">
        <f t="shared" si="7"/>
        <v>40</v>
      </c>
      <c r="F114" s="20">
        <f t="shared" si="13"/>
        <v>480</v>
      </c>
      <c r="G114" s="19">
        <v>240</v>
      </c>
      <c r="H114" s="19">
        <v>240</v>
      </c>
      <c r="I114" s="21">
        <v>0.5</v>
      </c>
      <c r="J114" s="21">
        <v>0.86970000000000003</v>
      </c>
      <c r="K114" s="22">
        <v>16802</v>
      </c>
      <c r="L114" s="23">
        <v>19319</v>
      </c>
      <c r="M114" s="23">
        <v>61656</v>
      </c>
      <c r="N114" s="24">
        <f>SUM(N112:N113)</f>
        <v>8443.5</v>
      </c>
      <c r="O114" s="25">
        <f t="shared" si="18"/>
        <v>211.08750000000001</v>
      </c>
      <c r="P114" s="26">
        <f t="shared" si="19"/>
        <v>84.01</v>
      </c>
      <c r="Q114" s="27">
        <f t="shared" si="20"/>
        <v>2.10025</v>
      </c>
      <c r="R114" s="27">
        <f t="shared" si="21"/>
        <v>1055.4375</v>
      </c>
      <c r="S114" s="28"/>
    </row>
    <row r="115" spans="1:19" x14ac:dyDescent="0.3">
      <c r="A115" s="29" t="s">
        <v>561</v>
      </c>
      <c r="B115" s="18" t="s">
        <v>560</v>
      </c>
      <c r="C115" s="19"/>
      <c r="D115" s="19"/>
      <c r="E115" s="20">
        <f t="shared" si="7"/>
        <v>0</v>
      </c>
      <c r="F115" s="20">
        <f t="shared" si="13"/>
        <v>0</v>
      </c>
      <c r="G115" s="19"/>
      <c r="H115" s="19"/>
      <c r="I115" s="21"/>
      <c r="J115" s="21"/>
      <c r="K115" s="22"/>
      <c r="L115" s="23"/>
      <c r="M115" s="23"/>
      <c r="N115" s="24">
        <v>17856</v>
      </c>
      <c r="O115" s="25" t="e">
        <f t="shared" si="18"/>
        <v>#DIV/0!</v>
      </c>
      <c r="P115" s="26" t="e">
        <f t="shared" si="19"/>
        <v>#DIV/0!</v>
      </c>
      <c r="Q115" s="27" t="e">
        <f t="shared" si="20"/>
        <v>#DIV/0!</v>
      </c>
      <c r="R115" s="27" t="e">
        <f t="shared" si="21"/>
        <v>#DIV/0!</v>
      </c>
      <c r="S115" s="28"/>
    </row>
    <row r="116" spans="1:19" x14ac:dyDescent="0.3">
      <c r="A116" s="29"/>
      <c r="B116" s="18" t="s">
        <v>562</v>
      </c>
      <c r="C116" s="19"/>
      <c r="D116" s="19"/>
      <c r="E116" s="20">
        <f t="shared" si="7"/>
        <v>0</v>
      </c>
      <c r="F116" s="20">
        <f t="shared" si="13"/>
        <v>0</v>
      </c>
      <c r="G116" s="19"/>
      <c r="H116" s="19"/>
      <c r="I116" s="21"/>
      <c r="J116" s="21"/>
      <c r="K116" s="22"/>
      <c r="L116" s="23"/>
      <c r="M116" s="23"/>
      <c r="N116" s="24">
        <v>8400</v>
      </c>
      <c r="O116" s="25" t="e">
        <f t="shared" si="18"/>
        <v>#DIV/0!</v>
      </c>
      <c r="P116" s="26" t="e">
        <f t="shared" si="19"/>
        <v>#DIV/0!</v>
      </c>
      <c r="Q116" s="27" t="e">
        <f t="shared" si="20"/>
        <v>#DIV/0!</v>
      </c>
      <c r="R116" s="27" t="e">
        <f t="shared" si="21"/>
        <v>#DIV/0!</v>
      </c>
      <c r="S116" s="28"/>
    </row>
    <row r="117" spans="1:19" x14ac:dyDescent="0.3">
      <c r="A117" s="29"/>
      <c r="B117" s="18" t="s">
        <v>523</v>
      </c>
      <c r="C117" s="19">
        <v>5</v>
      </c>
      <c r="D117" s="19">
        <v>10</v>
      </c>
      <c r="E117" s="20">
        <f t="shared" si="7"/>
        <v>50</v>
      </c>
      <c r="F117" s="20">
        <f t="shared" si="13"/>
        <v>600</v>
      </c>
      <c r="G117" s="19">
        <v>130</v>
      </c>
      <c r="H117" s="19">
        <v>470</v>
      </c>
      <c r="I117" s="21">
        <v>0.7833</v>
      </c>
      <c r="J117" s="21">
        <v>0.88749999999999996</v>
      </c>
      <c r="K117" s="22">
        <v>14711</v>
      </c>
      <c r="L117" s="23">
        <v>16575</v>
      </c>
      <c r="M117" s="23">
        <v>0</v>
      </c>
      <c r="N117" s="24">
        <f>SUM(N115:N116)</f>
        <v>26256</v>
      </c>
      <c r="O117" s="25">
        <f t="shared" si="18"/>
        <v>525.12</v>
      </c>
      <c r="P117" s="26">
        <f t="shared" si="19"/>
        <v>58.844000000000001</v>
      </c>
      <c r="Q117" s="27">
        <f t="shared" si="20"/>
        <v>1.4710999999999999</v>
      </c>
      <c r="R117" s="27">
        <f t="shared" si="21"/>
        <v>2625.6</v>
      </c>
      <c r="S117" s="28"/>
    </row>
    <row r="118" spans="1:19" x14ac:dyDescent="0.3">
      <c r="A118" s="29">
        <v>29</v>
      </c>
      <c r="B118" s="18" t="s">
        <v>563</v>
      </c>
      <c r="C118" s="19"/>
      <c r="D118" s="19"/>
      <c r="E118" s="20">
        <f t="shared" si="7"/>
        <v>0</v>
      </c>
      <c r="F118" s="20">
        <f t="shared" si="13"/>
        <v>0</v>
      </c>
      <c r="G118" s="19"/>
      <c r="H118" s="19"/>
      <c r="I118" s="21"/>
      <c r="J118" s="21"/>
      <c r="K118" s="22"/>
      <c r="L118" s="23"/>
      <c r="M118" s="23"/>
      <c r="N118" s="24">
        <v>22400</v>
      </c>
      <c r="O118" s="25" t="e">
        <f t="shared" si="18"/>
        <v>#DIV/0!</v>
      </c>
      <c r="P118" s="26" t="e">
        <f t="shared" si="19"/>
        <v>#DIV/0!</v>
      </c>
      <c r="Q118" s="27" t="e">
        <f t="shared" si="20"/>
        <v>#DIV/0!</v>
      </c>
      <c r="R118" s="27" t="e">
        <f t="shared" si="21"/>
        <v>#DIV/0!</v>
      </c>
      <c r="S118" s="28"/>
    </row>
    <row r="119" spans="1:19" x14ac:dyDescent="0.3">
      <c r="A119" s="29"/>
      <c r="B119" s="18" t="s">
        <v>61</v>
      </c>
      <c r="C119" s="19">
        <v>5</v>
      </c>
      <c r="D119" s="19">
        <v>8</v>
      </c>
      <c r="E119" s="20">
        <f t="shared" si="7"/>
        <v>40</v>
      </c>
      <c r="F119" s="20">
        <f t="shared" si="13"/>
        <v>480</v>
      </c>
      <c r="G119" s="19">
        <v>80</v>
      </c>
      <c r="H119" s="19">
        <v>400</v>
      </c>
      <c r="I119" s="21">
        <v>0.83330000000000004</v>
      </c>
      <c r="J119" s="21">
        <v>0.87329999999999997</v>
      </c>
      <c r="K119" s="22">
        <v>13092</v>
      </c>
      <c r="L119" s="23">
        <v>14990</v>
      </c>
      <c r="M119" s="23">
        <v>27184</v>
      </c>
      <c r="N119" s="24">
        <f>SUM(N118)</f>
        <v>22400</v>
      </c>
      <c r="O119" s="25">
        <f t="shared" si="18"/>
        <v>560</v>
      </c>
      <c r="P119" s="26">
        <f t="shared" si="19"/>
        <v>65.459999999999994</v>
      </c>
      <c r="Q119" s="27">
        <f t="shared" si="20"/>
        <v>1.6365000000000001</v>
      </c>
      <c r="R119" s="27">
        <f t="shared" si="21"/>
        <v>2800</v>
      </c>
      <c r="S119" s="28"/>
    </row>
    <row r="120" spans="1:19" x14ac:dyDescent="0.3">
      <c r="A120" s="29" t="s">
        <v>538</v>
      </c>
      <c r="B120" s="18" t="s">
        <v>564</v>
      </c>
      <c r="C120" s="19"/>
      <c r="D120" s="19"/>
      <c r="E120" s="20">
        <f t="shared" si="7"/>
        <v>0</v>
      </c>
      <c r="F120" s="20">
        <f t="shared" si="13"/>
        <v>0</v>
      </c>
      <c r="G120" s="19"/>
      <c r="H120" s="19"/>
      <c r="I120" s="21"/>
      <c r="J120" s="21"/>
      <c r="K120" s="22"/>
      <c r="L120" s="23"/>
      <c r="M120" s="23"/>
      <c r="N120" s="24">
        <v>7537.6</v>
      </c>
      <c r="O120" s="25" t="e">
        <f t="shared" si="18"/>
        <v>#DIV/0!</v>
      </c>
      <c r="P120" s="26" t="e">
        <f t="shared" si="19"/>
        <v>#DIV/0!</v>
      </c>
      <c r="Q120" s="27" t="e">
        <f t="shared" si="20"/>
        <v>#DIV/0!</v>
      </c>
      <c r="R120" s="27" t="e">
        <f t="shared" si="21"/>
        <v>#DIV/0!</v>
      </c>
      <c r="S120" s="28"/>
    </row>
    <row r="121" spans="1:19" x14ac:dyDescent="0.3">
      <c r="A121" s="29"/>
      <c r="B121" s="18" t="s">
        <v>565</v>
      </c>
      <c r="C121" s="19"/>
      <c r="D121" s="19"/>
      <c r="E121" s="20">
        <f t="shared" si="7"/>
        <v>0</v>
      </c>
      <c r="F121" s="20">
        <f t="shared" si="13"/>
        <v>0</v>
      </c>
      <c r="G121" s="19"/>
      <c r="H121" s="19"/>
      <c r="I121" s="21"/>
      <c r="J121" s="21"/>
      <c r="K121" s="22"/>
      <c r="L121" s="23"/>
      <c r="M121" s="23"/>
      <c r="N121" s="24">
        <v>14826</v>
      </c>
      <c r="O121" s="25" t="e">
        <f t="shared" si="18"/>
        <v>#DIV/0!</v>
      </c>
      <c r="P121" s="26" t="e">
        <f t="shared" si="19"/>
        <v>#DIV/0!</v>
      </c>
      <c r="Q121" s="27" t="e">
        <f t="shared" si="20"/>
        <v>#DIV/0!</v>
      </c>
      <c r="R121" s="27" t="e">
        <f t="shared" si="21"/>
        <v>#DIV/0!</v>
      </c>
      <c r="S121" s="28"/>
    </row>
    <row r="122" spans="1:19" x14ac:dyDescent="0.3">
      <c r="A122" s="29"/>
      <c r="B122" s="18" t="s">
        <v>61</v>
      </c>
      <c r="C122" s="19">
        <v>5</v>
      </c>
      <c r="D122" s="19">
        <v>10</v>
      </c>
      <c r="E122" s="20">
        <f t="shared" si="7"/>
        <v>50</v>
      </c>
      <c r="F122" s="20">
        <f t="shared" si="13"/>
        <v>600</v>
      </c>
      <c r="G122" s="19">
        <v>200</v>
      </c>
      <c r="H122" s="19">
        <v>400</v>
      </c>
      <c r="I122" s="21">
        <v>0.66669999999999996</v>
      </c>
      <c r="J122" s="21">
        <v>0.90510000000000002</v>
      </c>
      <c r="K122" s="22">
        <v>13589</v>
      </c>
      <c r="L122" s="23">
        <v>15014</v>
      </c>
      <c r="M122" s="23">
        <v>0</v>
      </c>
      <c r="N122" s="24">
        <f>SUM(N120:N121)</f>
        <v>22363.599999999999</v>
      </c>
      <c r="O122" s="25">
        <f t="shared" si="18"/>
        <v>447.27199999999999</v>
      </c>
      <c r="P122" s="26">
        <f t="shared" si="19"/>
        <v>54.356000000000002</v>
      </c>
      <c r="Q122" s="27">
        <f t="shared" si="20"/>
        <v>1.3589</v>
      </c>
      <c r="R122" s="27">
        <f t="shared" si="21"/>
        <v>2236.3599999999997</v>
      </c>
      <c r="S122" s="28"/>
    </row>
    <row r="123" spans="1:19" x14ac:dyDescent="0.3">
      <c r="A123" s="29">
        <v>30</v>
      </c>
      <c r="B123" s="18" t="s">
        <v>566</v>
      </c>
      <c r="C123" s="19"/>
      <c r="D123" s="19"/>
      <c r="E123" s="20">
        <f t="shared" si="7"/>
        <v>0</v>
      </c>
      <c r="F123" s="20">
        <f t="shared" si="13"/>
        <v>0</v>
      </c>
      <c r="G123" s="19"/>
      <c r="H123" s="19"/>
      <c r="I123" s="21"/>
      <c r="J123" s="21"/>
      <c r="K123" s="22"/>
      <c r="L123" s="23"/>
      <c r="M123" s="23"/>
      <c r="N123" s="24">
        <v>18168.150000000001</v>
      </c>
      <c r="O123" s="25" t="e">
        <f t="shared" si="18"/>
        <v>#DIV/0!</v>
      </c>
      <c r="P123" s="26" t="e">
        <f t="shared" si="19"/>
        <v>#DIV/0!</v>
      </c>
      <c r="Q123" s="27" t="e">
        <f t="shared" si="20"/>
        <v>#DIV/0!</v>
      </c>
      <c r="R123" s="27" t="e">
        <f t="shared" si="21"/>
        <v>#DIV/0!</v>
      </c>
      <c r="S123" s="28"/>
    </row>
    <row r="124" spans="1:19" x14ac:dyDescent="0.3">
      <c r="A124" s="29"/>
      <c r="B124" s="18" t="s">
        <v>567</v>
      </c>
      <c r="C124" s="19"/>
      <c r="D124" s="19"/>
      <c r="E124" s="20">
        <f t="shared" si="7"/>
        <v>0</v>
      </c>
      <c r="F124" s="20">
        <f t="shared" si="13"/>
        <v>0</v>
      </c>
      <c r="G124" s="19"/>
      <c r="H124" s="19"/>
      <c r="I124" s="21"/>
      <c r="J124" s="21"/>
      <c r="K124" s="22"/>
      <c r="L124" s="23"/>
      <c r="M124" s="23"/>
      <c r="N124" s="24">
        <v>347.7</v>
      </c>
      <c r="O124" s="25" t="e">
        <f t="shared" si="18"/>
        <v>#DIV/0!</v>
      </c>
      <c r="P124" s="26" t="e">
        <f t="shared" si="19"/>
        <v>#DIV/0!</v>
      </c>
      <c r="Q124" s="27" t="e">
        <f t="shared" si="20"/>
        <v>#DIV/0!</v>
      </c>
      <c r="R124" s="27" t="e">
        <f t="shared" si="21"/>
        <v>#DIV/0!</v>
      </c>
      <c r="S124" s="28"/>
    </row>
    <row r="125" spans="1:19" x14ac:dyDescent="0.3">
      <c r="A125" s="29"/>
      <c r="B125" s="18" t="s">
        <v>61</v>
      </c>
      <c r="C125" s="19">
        <v>5</v>
      </c>
      <c r="D125" s="19">
        <v>8</v>
      </c>
      <c r="E125" s="20">
        <f t="shared" si="7"/>
        <v>40</v>
      </c>
      <c r="F125" s="20">
        <f t="shared" si="13"/>
        <v>480</v>
      </c>
      <c r="G125" s="19">
        <v>110</v>
      </c>
      <c r="H125" s="19">
        <v>370</v>
      </c>
      <c r="I125" s="21">
        <v>0.77080000000000004</v>
      </c>
      <c r="J125" s="21">
        <v>0.86140000000000005</v>
      </c>
      <c r="K125" s="22">
        <v>20872</v>
      </c>
      <c r="L125" s="23">
        <v>24231</v>
      </c>
      <c r="M125" s="23">
        <v>30075</v>
      </c>
      <c r="N125" s="24">
        <f>SUM(N123:N124)</f>
        <v>18515.850000000002</v>
      </c>
      <c r="O125" s="25">
        <f t="shared" si="18"/>
        <v>462.89625000000007</v>
      </c>
      <c r="P125" s="26">
        <f t="shared" si="19"/>
        <v>104.36</v>
      </c>
      <c r="Q125" s="27">
        <f t="shared" si="20"/>
        <v>2.609</v>
      </c>
      <c r="R125" s="27">
        <f t="shared" si="21"/>
        <v>2314.4812500000003</v>
      </c>
      <c r="S125" s="28"/>
    </row>
    <row r="126" spans="1:19" x14ac:dyDescent="0.3">
      <c r="A126" s="29" t="s">
        <v>568</v>
      </c>
      <c r="B126" s="18" t="s">
        <v>567</v>
      </c>
      <c r="C126" s="19"/>
      <c r="D126" s="19"/>
      <c r="E126" s="20">
        <f t="shared" si="7"/>
        <v>0</v>
      </c>
      <c r="F126" s="20">
        <f t="shared" si="13"/>
        <v>0</v>
      </c>
      <c r="G126" s="19"/>
      <c r="H126" s="19"/>
      <c r="I126" s="21"/>
      <c r="J126" s="21"/>
      <c r="K126" s="22"/>
      <c r="L126" s="23"/>
      <c r="M126" s="23"/>
      <c r="N126" s="24">
        <v>25729.8</v>
      </c>
      <c r="O126" s="25" t="e">
        <f t="shared" si="18"/>
        <v>#DIV/0!</v>
      </c>
      <c r="P126" s="26" t="e">
        <f t="shared" si="19"/>
        <v>#DIV/0!</v>
      </c>
      <c r="Q126" s="27" t="e">
        <f t="shared" si="20"/>
        <v>#DIV/0!</v>
      </c>
      <c r="R126" s="27" t="e">
        <f t="shared" si="21"/>
        <v>#DIV/0!</v>
      </c>
      <c r="S126" s="28"/>
    </row>
    <row r="127" spans="1:19" x14ac:dyDescent="0.3">
      <c r="A127" s="29"/>
      <c r="B127" s="18" t="s">
        <v>61</v>
      </c>
      <c r="C127" s="19">
        <v>5</v>
      </c>
      <c r="D127" s="19">
        <v>10</v>
      </c>
      <c r="E127" s="20">
        <f t="shared" si="7"/>
        <v>50</v>
      </c>
      <c r="F127" s="20">
        <f t="shared" si="13"/>
        <v>600</v>
      </c>
      <c r="G127" s="19">
        <v>100</v>
      </c>
      <c r="H127" s="19">
        <v>500</v>
      </c>
      <c r="I127" s="21">
        <v>0.83330000000000004</v>
      </c>
      <c r="J127" s="21">
        <v>0.8992</v>
      </c>
      <c r="K127" s="22">
        <v>36073</v>
      </c>
      <c r="L127" s="23">
        <v>40119</v>
      </c>
      <c r="M127" s="23">
        <v>0</v>
      </c>
      <c r="N127" s="24">
        <f>SUM(N126)</f>
        <v>25729.8</v>
      </c>
      <c r="O127" s="25">
        <f t="shared" si="18"/>
        <v>514.596</v>
      </c>
      <c r="P127" s="26">
        <f t="shared" si="19"/>
        <v>144.292</v>
      </c>
      <c r="Q127" s="27">
        <f t="shared" si="20"/>
        <v>3.6073000000000004</v>
      </c>
      <c r="R127" s="27">
        <f t="shared" si="21"/>
        <v>2572.98</v>
      </c>
      <c r="S127" s="28"/>
    </row>
    <row r="128" spans="1:19" x14ac:dyDescent="0.3">
      <c r="A128" s="29"/>
      <c r="B128" s="18"/>
      <c r="C128" s="19"/>
      <c r="D128" s="19"/>
      <c r="E128" s="20">
        <f t="shared" si="7"/>
        <v>0</v>
      </c>
      <c r="F128" s="20">
        <f t="shared" si="13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8"/>
        <v>#DIV/0!</v>
      </c>
      <c r="P128" s="26" t="e">
        <f t="shared" si="19"/>
        <v>#DIV/0!</v>
      </c>
      <c r="Q128" s="27" t="e">
        <f t="shared" si="20"/>
        <v>#DIV/0!</v>
      </c>
      <c r="R128" s="27" t="e">
        <f t="shared" si="21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7"/>
        <v>0</v>
      </c>
      <c r="F129" s="20">
        <f t="shared" si="13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8"/>
        <v>#DIV/0!</v>
      </c>
      <c r="P129" s="26" t="e">
        <f t="shared" si="19"/>
        <v>#DIV/0!</v>
      </c>
      <c r="Q129" s="27" t="e">
        <f t="shared" si="20"/>
        <v>#DIV/0!</v>
      </c>
      <c r="R129" s="27" t="e">
        <f t="shared" si="21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7"/>
        <v>0</v>
      </c>
      <c r="F130" s="20">
        <f t="shared" si="13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8"/>
        <v>#DIV/0!</v>
      </c>
      <c r="P130" s="26" t="e">
        <f t="shared" si="19"/>
        <v>#DIV/0!</v>
      </c>
      <c r="Q130" s="27" t="e">
        <f t="shared" si="20"/>
        <v>#DIV/0!</v>
      </c>
      <c r="R130" s="27" t="e">
        <f t="shared" si="21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7"/>
        <v>0</v>
      </c>
      <c r="F131" s="20">
        <f t="shared" si="13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8"/>
        <v>#DIV/0!</v>
      </c>
      <c r="P131" s="26" t="e">
        <f t="shared" si="19"/>
        <v>#DIV/0!</v>
      </c>
      <c r="Q131" s="27" t="e">
        <f t="shared" si="20"/>
        <v>#DIV/0!</v>
      </c>
      <c r="R131" s="27" t="e">
        <f t="shared" si="21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7"/>
        <v>0</v>
      </c>
      <c r="F132" s="20">
        <f t="shared" si="13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8"/>
        <v>#DIV/0!</v>
      </c>
      <c r="P132" s="26" t="e">
        <f t="shared" si="19"/>
        <v>#DIV/0!</v>
      </c>
      <c r="Q132" s="27" t="e">
        <f t="shared" si="20"/>
        <v>#DIV/0!</v>
      </c>
      <c r="R132" s="27" t="e">
        <f t="shared" si="21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7"/>
        <v>0</v>
      </c>
      <c r="F133" s="20">
        <f t="shared" si="13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8"/>
        <v>#DIV/0!</v>
      </c>
      <c r="P133" s="26" t="e">
        <f t="shared" si="19"/>
        <v>#DIV/0!</v>
      </c>
      <c r="Q133" s="27" t="e">
        <f t="shared" si="20"/>
        <v>#DIV/0!</v>
      </c>
      <c r="R133" s="27" t="e">
        <f t="shared" si="21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7"/>
        <v>0</v>
      </c>
      <c r="F134" s="20">
        <f t="shared" si="13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8"/>
        <v>#DIV/0!</v>
      </c>
      <c r="P134" s="26" t="e">
        <f t="shared" si="19"/>
        <v>#DIV/0!</v>
      </c>
      <c r="Q134" s="27" t="e">
        <f t="shared" si="20"/>
        <v>#DIV/0!</v>
      </c>
      <c r="R134" s="27" t="e">
        <f t="shared" si="21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7"/>
        <v>0</v>
      </c>
      <c r="F135" s="20">
        <f t="shared" si="13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8"/>
        <v>#DIV/0!</v>
      </c>
      <c r="P135" s="26" t="e">
        <f t="shared" si="19"/>
        <v>#DIV/0!</v>
      </c>
      <c r="Q135" s="27" t="e">
        <f t="shared" si="20"/>
        <v>#DIV/0!</v>
      </c>
      <c r="R135" s="27" t="e">
        <f t="shared" si="21"/>
        <v>#DIV/0!</v>
      </c>
      <c r="S135" s="28"/>
    </row>
    <row r="136" spans="1:19" ht="17.25" thickBot="1" x14ac:dyDescent="0.35">
      <c r="A136" s="30"/>
      <c r="B136" s="18"/>
      <c r="C136" s="19"/>
      <c r="D136" s="19"/>
      <c r="E136" s="20">
        <f>C136*D136</f>
        <v>0</v>
      </c>
      <c r="F136" s="20">
        <f>SUM(G136:H136)</f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8"/>
        <v>#DIV/0!</v>
      </c>
      <c r="P136" s="26" t="e">
        <f t="shared" si="19"/>
        <v>#DIV/0!</v>
      </c>
      <c r="Q136" s="27" t="e">
        <f t="shared" si="20"/>
        <v>#DIV/0!</v>
      </c>
      <c r="R136" s="27" t="e">
        <f t="shared" si="21"/>
        <v>#DIV/0!</v>
      </c>
      <c r="S136" s="28"/>
    </row>
    <row r="137" spans="1:19" ht="16.5" customHeight="1" x14ac:dyDescent="0.3">
      <c r="A137" s="205" t="s">
        <v>23</v>
      </c>
      <c r="B137" s="206"/>
      <c r="C137" s="209">
        <f t="shared" ref="C137:H137" si="22">SUM(C8:C136)</f>
        <v>208</v>
      </c>
      <c r="D137" s="209">
        <f t="shared" si="22"/>
        <v>399</v>
      </c>
      <c r="E137" s="209">
        <f t="shared" si="22"/>
        <v>1977</v>
      </c>
      <c r="F137" s="209">
        <f t="shared" si="22"/>
        <v>23940</v>
      </c>
      <c r="G137" s="209">
        <f t="shared" si="22"/>
        <v>6530</v>
      </c>
      <c r="H137" s="209">
        <f t="shared" si="22"/>
        <v>17410</v>
      </c>
      <c r="I137" s="198">
        <f>H7/D137</f>
        <v>0.72723475355054312</v>
      </c>
      <c r="J137" s="198">
        <f>K137/L137</f>
        <v>0.9167661213076258</v>
      </c>
      <c r="K137" s="187">
        <f>SUM(K8:K136)</f>
        <v>949447</v>
      </c>
      <c r="L137" s="187">
        <f>SUM(L8:L136)</f>
        <v>1035648</v>
      </c>
      <c r="M137" s="187">
        <f>SUM(M8:M136)</f>
        <v>839555</v>
      </c>
      <c r="N137" s="200">
        <f>SUMIF(B8:B136,A137,N8:N136)</f>
        <v>950435.21999999986</v>
      </c>
      <c r="O137" s="202">
        <f t="shared" si="18"/>
        <v>480.74619119878599</v>
      </c>
      <c r="P137" s="187">
        <f t="shared" si="19"/>
        <v>96.049266565503288</v>
      </c>
      <c r="Q137" s="189">
        <f t="shared" si="20"/>
        <v>2.3795664160401002</v>
      </c>
      <c r="R137" s="191">
        <f t="shared" si="21"/>
        <v>2382.0431578947364</v>
      </c>
      <c r="S137" s="193"/>
    </row>
    <row r="138" spans="1:19" ht="16.5" customHeight="1" thickBot="1" x14ac:dyDescent="0.35">
      <c r="A138" s="207"/>
      <c r="B138" s="208"/>
      <c r="C138" s="210"/>
      <c r="D138" s="210"/>
      <c r="E138" s="210"/>
      <c r="F138" s="210"/>
      <c r="G138" s="210"/>
      <c r="H138" s="210"/>
      <c r="I138" s="199"/>
      <c r="J138" s="199"/>
      <c r="K138" s="188"/>
      <c r="L138" s="188"/>
      <c r="M138" s="188"/>
      <c r="N138" s="201"/>
      <c r="O138" s="188"/>
      <c r="P138" s="188"/>
      <c r="Q138" s="190"/>
      <c r="R138" s="192"/>
      <c r="S138" s="194"/>
    </row>
    <row r="139" spans="1:19" ht="16.5" customHeight="1" x14ac:dyDescent="0.3">
      <c r="A139" s="195" t="s">
        <v>411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</row>
    <row r="140" spans="1:19" ht="16.5" customHeight="1" x14ac:dyDescent="0.3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7.25" thickBot="1" x14ac:dyDescent="0.35">
      <c r="A141" s="196" t="s">
        <v>0</v>
      </c>
      <c r="B141" s="196"/>
      <c r="C141" s="1"/>
      <c r="D141" s="1"/>
      <c r="E141" s="1"/>
      <c r="F141" s="1"/>
      <c r="G141" s="1"/>
      <c r="H141" s="1"/>
      <c r="I141" s="2"/>
      <c r="J141" s="2"/>
      <c r="K141" s="3"/>
      <c r="L141" s="3"/>
      <c r="M141" s="3"/>
      <c r="N141" s="3"/>
      <c r="O141" s="3"/>
      <c r="P141" s="197" t="str">
        <f>P3</f>
        <v>작성자 김숙영</v>
      </c>
      <c r="Q141" s="197"/>
      <c r="R141" s="197"/>
      <c r="S141" s="197"/>
    </row>
    <row r="142" spans="1:19" ht="23.25" customHeight="1" x14ac:dyDescent="0.3">
      <c r="A142" s="211" t="s">
        <v>24</v>
      </c>
      <c r="B142" s="213" t="s">
        <v>2</v>
      </c>
      <c r="C142" s="171" t="s">
        <v>3</v>
      </c>
      <c r="D142" s="171" t="s">
        <v>4</v>
      </c>
      <c r="E142" s="179" t="s">
        <v>5</v>
      </c>
      <c r="F142" s="179" t="s">
        <v>6</v>
      </c>
      <c r="G142" s="181" t="s">
        <v>7</v>
      </c>
      <c r="H142" s="181" t="s">
        <v>8</v>
      </c>
      <c r="I142" s="185" t="s">
        <v>9</v>
      </c>
      <c r="J142" s="185" t="s">
        <v>10</v>
      </c>
      <c r="K142" s="171" t="s">
        <v>11</v>
      </c>
      <c r="L142" s="171" t="s">
        <v>12</v>
      </c>
      <c r="M142" s="171" t="s">
        <v>13</v>
      </c>
      <c r="N142" s="171" t="s">
        <v>14</v>
      </c>
      <c r="O142" s="171" t="s">
        <v>15</v>
      </c>
      <c r="P142" s="171" t="s">
        <v>16</v>
      </c>
      <c r="Q142" s="171" t="s">
        <v>17</v>
      </c>
      <c r="R142" s="171" t="s">
        <v>18</v>
      </c>
      <c r="S142" s="183" t="s">
        <v>19</v>
      </c>
    </row>
    <row r="143" spans="1:19" ht="23.25" customHeight="1" thickBot="1" x14ac:dyDescent="0.35">
      <c r="A143" s="212"/>
      <c r="B143" s="214"/>
      <c r="C143" s="172"/>
      <c r="D143" s="172"/>
      <c r="E143" s="180"/>
      <c r="F143" s="180"/>
      <c r="G143" s="182"/>
      <c r="H143" s="182"/>
      <c r="I143" s="186"/>
      <c r="J143" s="186"/>
      <c r="K143" s="172"/>
      <c r="L143" s="172"/>
      <c r="M143" s="172"/>
      <c r="N143" s="172"/>
      <c r="O143" s="172"/>
      <c r="P143" s="172"/>
      <c r="Q143" s="172"/>
      <c r="R143" s="172"/>
      <c r="S143" s="184"/>
    </row>
    <row r="144" spans="1:19" ht="16.5" customHeight="1" x14ac:dyDescent="0.3">
      <c r="A144" s="203" t="s">
        <v>20</v>
      </c>
      <c r="B144" s="4"/>
      <c r="C144" s="5"/>
      <c r="D144" s="5"/>
      <c r="E144" s="5"/>
      <c r="F144" s="5"/>
      <c r="G144" s="5"/>
      <c r="H144" s="5"/>
      <c r="I144" s="6">
        <v>0.75</v>
      </c>
      <c r="J144" s="6">
        <v>0.94499999999999995</v>
      </c>
      <c r="K144" s="5"/>
      <c r="L144" s="5"/>
      <c r="M144" s="5"/>
      <c r="N144" s="5"/>
      <c r="O144" s="5">
        <v>600</v>
      </c>
      <c r="P144" s="5">
        <v>100</v>
      </c>
      <c r="Q144" s="5">
        <v>2.7</v>
      </c>
      <c r="R144" s="5"/>
      <c r="S144" s="7" t="s">
        <v>21</v>
      </c>
    </row>
    <row r="145" spans="1:19" ht="16.5" customHeight="1" thickBot="1" x14ac:dyDescent="0.35">
      <c r="A145" s="204"/>
      <c r="B145" s="8"/>
      <c r="C145" s="9">
        <f>C276</f>
        <v>185</v>
      </c>
      <c r="D145" s="9">
        <f>D276</f>
        <v>378</v>
      </c>
      <c r="E145" s="9">
        <f>E276</f>
        <v>1654</v>
      </c>
      <c r="F145" s="9">
        <f>F276</f>
        <v>22680</v>
      </c>
      <c r="G145" s="10">
        <f>G276/60</f>
        <v>60.916666666666664</v>
      </c>
      <c r="H145" s="10">
        <f>H276/60</f>
        <v>317.08333333333331</v>
      </c>
      <c r="I145" s="11">
        <f>H145/D276</f>
        <v>0.83884479717813043</v>
      </c>
      <c r="J145" s="11">
        <f t="shared" ref="J145:R145" si="23">J276</f>
        <v>0.92899828959253827</v>
      </c>
      <c r="K145" s="12">
        <f t="shared" si="23"/>
        <v>492632</v>
      </c>
      <c r="L145" s="12">
        <f t="shared" si="23"/>
        <v>530283</v>
      </c>
      <c r="M145" s="12">
        <f t="shared" si="23"/>
        <v>449043</v>
      </c>
      <c r="N145" s="12">
        <f t="shared" si="23"/>
        <v>1313097.8200000003</v>
      </c>
      <c r="O145" s="13">
        <f t="shared" si="23"/>
        <v>793.89227327690469</v>
      </c>
      <c r="P145" s="14">
        <f t="shared" si="23"/>
        <v>59.568561064087064</v>
      </c>
      <c r="Q145" s="15">
        <f t="shared" si="23"/>
        <v>1.3032592592592593</v>
      </c>
      <c r="R145" s="16">
        <f t="shared" si="23"/>
        <v>3473.8037566137573</v>
      </c>
      <c r="S145" s="17" t="s">
        <v>22</v>
      </c>
    </row>
    <row r="146" spans="1:19" ht="16.5" customHeight="1" x14ac:dyDescent="0.3">
      <c r="A146" s="29">
        <v>2</v>
      </c>
      <c r="B146" s="18" t="s">
        <v>457</v>
      </c>
      <c r="C146" s="19"/>
      <c r="D146" s="19"/>
      <c r="E146" s="20">
        <f t="shared" ref="E146:E210" si="24">C146*D146</f>
        <v>0</v>
      </c>
      <c r="F146" s="20">
        <f t="shared" ref="F146:F210" si="25">SUM(G146:H146)</f>
        <v>0</v>
      </c>
      <c r="G146" s="19"/>
      <c r="H146" s="19"/>
      <c r="I146" s="21"/>
      <c r="J146" s="21"/>
      <c r="K146" s="22"/>
      <c r="L146" s="23"/>
      <c r="M146" s="23"/>
      <c r="N146" s="24">
        <v>20574</v>
      </c>
      <c r="O146" s="25" t="e">
        <f t="shared" ref="O146:O210" si="26">N146/E146</f>
        <v>#DIV/0!</v>
      </c>
      <c r="P146" s="26" t="e">
        <f t="shared" ref="P146:P210" si="27">((K146*200000)/E146)/1000000</f>
        <v>#DIV/0!</v>
      </c>
      <c r="Q146" s="27" t="e">
        <f t="shared" ref="Q146:Q210" si="28">(K146/D146)/1000</f>
        <v>#DIV/0!</v>
      </c>
      <c r="R146" s="27" t="e">
        <f t="shared" ref="R146:R210" si="29">N146/D146</f>
        <v>#DIV/0!</v>
      </c>
      <c r="S146" s="28"/>
    </row>
    <row r="147" spans="1:19" x14ac:dyDescent="0.3">
      <c r="A147" s="29"/>
      <c r="B147" s="18" t="s">
        <v>458</v>
      </c>
      <c r="C147" s="19"/>
      <c r="D147" s="19"/>
      <c r="E147" s="20">
        <f t="shared" si="24"/>
        <v>0</v>
      </c>
      <c r="F147" s="20">
        <f t="shared" si="25"/>
        <v>0</v>
      </c>
      <c r="G147" s="19"/>
      <c r="H147" s="19"/>
      <c r="I147" s="21"/>
      <c r="J147" s="21"/>
      <c r="K147" s="22"/>
      <c r="L147" s="23"/>
      <c r="M147" s="23"/>
      <c r="N147" s="24">
        <v>2726</v>
      </c>
      <c r="O147" s="25" t="e">
        <f t="shared" si="26"/>
        <v>#DIV/0!</v>
      </c>
      <c r="P147" s="26" t="e">
        <f t="shared" si="27"/>
        <v>#DIV/0!</v>
      </c>
      <c r="Q147" s="27" t="e">
        <f t="shared" si="28"/>
        <v>#DIV/0!</v>
      </c>
      <c r="R147" s="27" t="e">
        <f t="shared" si="29"/>
        <v>#DIV/0!</v>
      </c>
      <c r="S147" s="28"/>
    </row>
    <row r="148" spans="1:19" x14ac:dyDescent="0.3">
      <c r="A148" s="29"/>
      <c r="B148" s="18" t="s">
        <v>63</v>
      </c>
      <c r="C148" s="19">
        <v>4</v>
      </c>
      <c r="D148" s="19">
        <v>8</v>
      </c>
      <c r="E148" s="20">
        <f t="shared" si="24"/>
        <v>32</v>
      </c>
      <c r="F148" s="20">
        <f t="shared" si="25"/>
        <v>480</v>
      </c>
      <c r="G148" s="19">
        <v>120</v>
      </c>
      <c r="H148" s="19">
        <v>360</v>
      </c>
      <c r="I148" s="21">
        <v>0.75</v>
      </c>
      <c r="J148" s="21">
        <v>0.94220000000000004</v>
      </c>
      <c r="K148" s="22">
        <v>11994</v>
      </c>
      <c r="L148" s="23">
        <v>12730</v>
      </c>
      <c r="M148" s="23">
        <v>62119</v>
      </c>
      <c r="N148" s="24">
        <f>SUM(N146:N147)</f>
        <v>23300</v>
      </c>
      <c r="O148" s="25">
        <f t="shared" si="26"/>
        <v>728.125</v>
      </c>
      <c r="P148" s="26">
        <f t="shared" si="27"/>
        <v>74.962500000000006</v>
      </c>
      <c r="Q148" s="27">
        <f t="shared" si="28"/>
        <v>1.49925</v>
      </c>
      <c r="R148" s="27">
        <f t="shared" si="29"/>
        <v>2912.5</v>
      </c>
      <c r="S148" s="28"/>
    </row>
    <row r="149" spans="1:19" x14ac:dyDescent="0.3">
      <c r="A149" s="29" t="s">
        <v>459</v>
      </c>
      <c r="B149" s="18" t="s">
        <v>458</v>
      </c>
      <c r="C149" s="19"/>
      <c r="D149" s="19"/>
      <c r="E149" s="20">
        <f t="shared" si="24"/>
        <v>0</v>
      </c>
      <c r="F149" s="20">
        <f t="shared" si="25"/>
        <v>0</v>
      </c>
      <c r="G149" s="19"/>
      <c r="H149" s="19"/>
      <c r="I149" s="21"/>
      <c r="J149" s="21"/>
      <c r="K149" s="22"/>
      <c r="L149" s="23"/>
      <c r="M149" s="23"/>
      <c r="N149" s="24">
        <v>36134</v>
      </c>
      <c r="O149" s="25" t="e">
        <f t="shared" si="26"/>
        <v>#DIV/0!</v>
      </c>
      <c r="P149" s="26" t="e">
        <f t="shared" si="27"/>
        <v>#DIV/0!</v>
      </c>
      <c r="Q149" s="27" t="e">
        <f t="shared" si="28"/>
        <v>#DIV/0!</v>
      </c>
      <c r="R149" s="27" t="e">
        <f t="shared" si="29"/>
        <v>#DIV/0!</v>
      </c>
      <c r="S149" s="28"/>
    </row>
    <row r="150" spans="1:19" x14ac:dyDescent="0.3">
      <c r="A150" s="29"/>
      <c r="B150" s="18" t="s">
        <v>63</v>
      </c>
      <c r="C150" s="19">
        <v>5</v>
      </c>
      <c r="D150" s="19">
        <v>10</v>
      </c>
      <c r="E150" s="20">
        <f t="shared" si="24"/>
        <v>50</v>
      </c>
      <c r="F150" s="20">
        <f t="shared" si="25"/>
        <v>600</v>
      </c>
      <c r="G150" s="19">
        <v>70</v>
      </c>
      <c r="H150" s="19">
        <v>530</v>
      </c>
      <c r="I150" s="21">
        <v>0.88329999999999997</v>
      </c>
      <c r="J150" s="21">
        <v>0.95089999999999997</v>
      </c>
      <c r="K150" s="22">
        <v>14524</v>
      </c>
      <c r="L150" s="23">
        <v>15274</v>
      </c>
      <c r="M150" s="23">
        <v>0</v>
      </c>
      <c r="N150" s="24">
        <f>SUM(N149)</f>
        <v>36134</v>
      </c>
      <c r="O150" s="25">
        <f t="shared" si="26"/>
        <v>722.68</v>
      </c>
      <c r="P150" s="26">
        <f t="shared" si="27"/>
        <v>58.095999999999997</v>
      </c>
      <c r="Q150" s="27">
        <f t="shared" si="28"/>
        <v>1.4524000000000001</v>
      </c>
      <c r="R150" s="27">
        <f t="shared" si="29"/>
        <v>3613.4</v>
      </c>
      <c r="S150" s="28"/>
    </row>
    <row r="151" spans="1:19" x14ac:dyDescent="0.3">
      <c r="A151" s="29">
        <v>3</v>
      </c>
      <c r="B151" s="18" t="s">
        <v>458</v>
      </c>
      <c r="C151" s="19"/>
      <c r="D151" s="19"/>
      <c r="E151" s="20">
        <f t="shared" si="24"/>
        <v>0</v>
      </c>
      <c r="F151" s="20">
        <f t="shared" si="25"/>
        <v>0</v>
      </c>
      <c r="G151" s="19"/>
      <c r="H151" s="19"/>
      <c r="I151" s="21"/>
      <c r="J151" s="21"/>
      <c r="K151" s="22"/>
      <c r="L151" s="23"/>
      <c r="M151" s="23"/>
      <c r="N151" s="24">
        <v>9158.2000000000007</v>
      </c>
      <c r="O151" s="25" t="e">
        <f t="shared" si="26"/>
        <v>#DIV/0!</v>
      </c>
      <c r="P151" s="26" t="e">
        <f t="shared" si="27"/>
        <v>#DIV/0!</v>
      </c>
      <c r="Q151" s="27" t="e">
        <f t="shared" si="28"/>
        <v>#DIV/0!</v>
      </c>
      <c r="R151" s="27" t="e">
        <f t="shared" si="29"/>
        <v>#DIV/0!</v>
      </c>
      <c r="S151" s="28"/>
    </row>
    <row r="152" spans="1:19" x14ac:dyDescent="0.3">
      <c r="A152" s="29"/>
      <c r="B152" s="18" t="s">
        <v>460</v>
      </c>
      <c r="C152" s="19"/>
      <c r="D152" s="19"/>
      <c r="E152" s="20">
        <f t="shared" si="24"/>
        <v>0</v>
      </c>
      <c r="F152" s="20">
        <f t="shared" si="25"/>
        <v>0</v>
      </c>
      <c r="G152" s="19"/>
      <c r="H152" s="19"/>
      <c r="I152" s="21"/>
      <c r="J152" s="21"/>
      <c r="K152" s="22"/>
      <c r="L152" s="23"/>
      <c r="M152" s="23"/>
      <c r="N152" s="24">
        <v>18000</v>
      </c>
      <c r="O152" s="25" t="e">
        <f t="shared" si="26"/>
        <v>#DIV/0!</v>
      </c>
      <c r="P152" s="26" t="e">
        <f t="shared" si="27"/>
        <v>#DIV/0!</v>
      </c>
      <c r="Q152" s="27" t="e">
        <f t="shared" si="28"/>
        <v>#DIV/0!</v>
      </c>
      <c r="R152" s="27" t="e">
        <f t="shared" si="29"/>
        <v>#DIV/0!</v>
      </c>
      <c r="S152" s="28"/>
    </row>
    <row r="153" spans="1:19" x14ac:dyDescent="0.3">
      <c r="A153" s="29"/>
      <c r="B153" s="18" t="s">
        <v>63</v>
      </c>
      <c r="C153" s="19">
        <v>4</v>
      </c>
      <c r="D153" s="19">
        <v>8</v>
      </c>
      <c r="E153" s="20">
        <f t="shared" si="24"/>
        <v>32</v>
      </c>
      <c r="F153" s="20">
        <f t="shared" si="25"/>
        <v>480</v>
      </c>
      <c r="G153" s="19">
        <v>70</v>
      </c>
      <c r="H153" s="19">
        <v>410</v>
      </c>
      <c r="I153" s="21">
        <v>0.85419999999999996</v>
      </c>
      <c r="J153" s="21">
        <v>0.92330000000000001</v>
      </c>
      <c r="K153" s="22">
        <v>12257</v>
      </c>
      <c r="L153" s="23">
        <v>13275</v>
      </c>
      <c r="M153" s="23">
        <v>53384</v>
      </c>
      <c r="N153" s="24">
        <f>SUM(N151:N152)</f>
        <v>27158.2</v>
      </c>
      <c r="O153" s="25">
        <f t="shared" si="26"/>
        <v>848.69375000000002</v>
      </c>
      <c r="P153" s="26">
        <f t="shared" si="27"/>
        <v>76.606250000000003</v>
      </c>
      <c r="Q153" s="27">
        <f t="shared" si="28"/>
        <v>1.532125</v>
      </c>
      <c r="R153" s="27">
        <f t="shared" si="29"/>
        <v>3394.7750000000001</v>
      </c>
      <c r="S153" s="28"/>
    </row>
    <row r="154" spans="1:19" x14ac:dyDescent="0.3">
      <c r="A154" s="29" t="s">
        <v>461</v>
      </c>
      <c r="B154" s="18" t="s">
        <v>460</v>
      </c>
      <c r="C154" s="19"/>
      <c r="D154" s="19"/>
      <c r="E154" s="20">
        <f t="shared" si="24"/>
        <v>0</v>
      </c>
      <c r="F154" s="20">
        <f t="shared" si="25"/>
        <v>0</v>
      </c>
      <c r="G154" s="19"/>
      <c r="H154" s="19"/>
      <c r="I154" s="21"/>
      <c r="J154" s="21"/>
      <c r="K154" s="22"/>
      <c r="L154" s="23"/>
      <c r="M154" s="23"/>
      <c r="N154" s="24">
        <v>6000</v>
      </c>
      <c r="O154" s="25" t="e">
        <f t="shared" si="26"/>
        <v>#DIV/0!</v>
      </c>
      <c r="P154" s="26" t="e">
        <f t="shared" si="27"/>
        <v>#DIV/0!</v>
      </c>
      <c r="Q154" s="27" t="e">
        <f t="shared" si="28"/>
        <v>#DIV/0!</v>
      </c>
      <c r="R154" s="27" t="e">
        <f t="shared" si="29"/>
        <v>#DIV/0!</v>
      </c>
      <c r="S154" s="28"/>
    </row>
    <row r="155" spans="1:19" x14ac:dyDescent="0.3">
      <c r="A155" s="29"/>
      <c r="B155" s="18" t="s">
        <v>462</v>
      </c>
      <c r="C155" s="19"/>
      <c r="D155" s="19"/>
      <c r="E155" s="20">
        <f t="shared" si="24"/>
        <v>0</v>
      </c>
      <c r="F155" s="20">
        <f t="shared" si="25"/>
        <v>0</v>
      </c>
      <c r="G155" s="19"/>
      <c r="H155" s="19"/>
      <c r="I155" s="21"/>
      <c r="J155" s="21"/>
      <c r="K155" s="22"/>
      <c r="L155" s="23"/>
      <c r="M155" s="23"/>
      <c r="N155" s="24">
        <v>28448</v>
      </c>
      <c r="O155" s="25" t="e">
        <f t="shared" si="26"/>
        <v>#DIV/0!</v>
      </c>
      <c r="P155" s="26" t="e">
        <f t="shared" si="27"/>
        <v>#DIV/0!</v>
      </c>
      <c r="Q155" s="27" t="e">
        <f t="shared" si="28"/>
        <v>#DIV/0!</v>
      </c>
      <c r="R155" s="27" t="e">
        <f t="shared" si="29"/>
        <v>#DIV/0!</v>
      </c>
      <c r="S155" s="28"/>
    </row>
    <row r="156" spans="1:19" x14ac:dyDescent="0.3">
      <c r="A156" s="29"/>
      <c r="B156" s="18" t="s">
        <v>63</v>
      </c>
      <c r="C156" s="19">
        <v>5</v>
      </c>
      <c r="D156" s="19">
        <v>10</v>
      </c>
      <c r="E156" s="20">
        <f t="shared" si="24"/>
        <v>50</v>
      </c>
      <c r="F156" s="20">
        <f t="shared" si="25"/>
        <v>600</v>
      </c>
      <c r="G156" s="19">
        <v>60</v>
      </c>
      <c r="H156" s="19">
        <v>540</v>
      </c>
      <c r="I156" s="21">
        <v>0.9</v>
      </c>
      <c r="J156" s="21">
        <v>0.90549999999999997</v>
      </c>
      <c r="K156" s="22">
        <v>19485</v>
      </c>
      <c r="L156" s="23">
        <v>21518</v>
      </c>
      <c r="M156" s="23">
        <v>0</v>
      </c>
      <c r="N156" s="24">
        <f>SUM(N154:N155)</f>
        <v>34448</v>
      </c>
      <c r="O156" s="25">
        <f t="shared" si="26"/>
        <v>688.96</v>
      </c>
      <c r="P156" s="26">
        <f t="shared" si="27"/>
        <v>77.94</v>
      </c>
      <c r="Q156" s="27">
        <f t="shared" si="28"/>
        <v>1.9484999999999999</v>
      </c>
      <c r="R156" s="27">
        <f t="shared" si="29"/>
        <v>3444.8</v>
      </c>
      <c r="S156" s="28"/>
    </row>
    <row r="157" spans="1:19" x14ac:dyDescent="0.3">
      <c r="A157" s="29">
        <v>6</v>
      </c>
      <c r="B157" s="18" t="s">
        <v>462</v>
      </c>
      <c r="C157" s="19"/>
      <c r="D157" s="19"/>
      <c r="E157" s="20">
        <f t="shared" si="24"/>
        <v>0</v>
      </c>
      <c r="F157" s="20">
        <f t="shared" si="25"/>
        <v>0</v>
      </c>
      <c r="G157" s="19"/>
      <c r="H157" s="19"/>
      <c r="I157" s="21"/>
      <c r="J157" s="21"/>
      <c r="K157" s="22"/>
      <c r="L157" s="23"/>
      <c r="M157" s="23"/>
      <c r="N157" s="24">
        <v>28638.400000000001</v>
      </c>
      <c r="O157" s="25" t="e">
        <f t="shared" si="26"/>
        <v>#DIV/0!</v>
      </c>
      <c r="P157" s="26" t="e">
        <f t="shared" si="27"/>
        <v>#DIV/0!</v>
      </c>
      <c r="Q157" s="27" t="e">
        <f t="shared" si="28"/>
        <v>#DIV/0!</v>
      </c>
      <c r="R157" s="27" t="e">
        <f t="shared" si="29"/>
        <v>#DIV/0!</v>
      </c>
      <c r="S157" s="28"/>
    </row>
    <row r="158" spans="1:19" x14ac:dyDescent="0.3">
      <c r="A158" s="29"/>
      <c r="B158" s="18" t="s">
        <v>63</v>
      </c>
      <c r="C158" s="19">
        <v>5</v>
      </c>
      <c r="D158" s="19">
        <v>8</v>
      </c>
      <c r="E158" s="20">
        <f t="shared" si="24"/>
        <v>40</v>
      </c>
      <c r="F158" s="20">
        <f t="shared" si="25"/>
        <v>480</v>
      </c>
      <c r="G158" s="19">
        <v>30</v>
      </c>
      <c r="H158" s="19">
        <v>450</v>
      </c>
      <c r="I158" s="21">
        <v>0.9375</v>
      </c>
      <c r="J158" s="21">
        <v>0.90539999999999998</v>
      </c>
      <c r="K158" s="22">
        <v>16737</v>
      </c>
      <c r="L158" s="23">
        <v>18487</v>
      </c>
      <c r="M158" s="23">
        <v>12257</v>
      </c>
      <c r="N158" s="24">
        <f>SUM(N157)</f>
        <v>28638.400000000001</v>
      </c>
      <c r="O158" s="25">
        <f t="shared" si="26"/>
        <v>715.96</v>
      </c>
      <c r="P158" s="26">
        <f t="shared" si="27"/>
        <v>83.685000000000002</v>
      </c>
      <c r="Q158" s="27">
        <f t="shared" si="28"/>
        <v>2.0921249999999998</v>
      </c>
      <c r="R158" s="27">
        <f t="shared" si="29"/>
        <v>3579.8</v>
      </c>
      <c r="S158" s="28"/>
    </row>
    <row r="159" spans="1:19" ht="16.5" customHeight="1" x14ac:dyDescent="0.3">
      <c r="A159" s="29" t="s">
        <v>463</v>
      </c>
      <c r="B159" s="18" t="s">
        <v>462</v>
      </c>
      <c r="C159" s="19"/>
      <c r="D159" s="19"/>
      <c r="E159" s="20">
        <f t="shared" si="24"/>
        <v>0</v>
      </c>
      <c r="F159" s="20">
        <f t="shared" si="25"/>
        <v>0</v>
      </c>
      <c r="G159" s="19"/>
      <c r="H159" s="19"/>
      <c r="I159" s="21"/>
      <c r="J159" s="21"/>
      <c r="K159" s="22"/>
      <c r="L159" s="23"/>
      <c r="M159" s="23"/>
      <c r="N159" s="24">
        <v>5779.2</v>
      </c>
      <c r="O159" s="25" t="e">
        <f t="shared" si="26"/>
        <v>#DIV/0!</v>
      </c>
      <c r="P159" s="26" t="e">
        <f t="shared" si="27"/>
        <v>#DIV/0!</v>
      </c>
      <c r="Q159" s="27" t="e">
        <f t="shared" si="28"/>
        <v>#DIV/0!</v>
      </c>
      <c r="R159" s="27" t="e">
        <f t="shared" si="29"/>
        <v>#DIV/0!</v>
      </c>
      <c r="S159" s="28"/>
    </row>
    <row r="160" spans="1:19" x14ac:dyDescent="0.3">
      <c r="A160" s="29"/>
      <c r="B160" s="18" t="s">
        <v>464</v>
      </c>
      <c r="C160" s="19"/>
      <c r="D160" s="19"/>
      <c r="E160" s="20">
        <f t="shared" si="24"/>
        <v>0</v>
      </c>
      <c r="F160" s="20">
        <f t="shared" si="25"/>
        <v>0</v>
      </c>
      <c r="G160" s="19"/>
      <c r="H160" s="19"/>
      <c r="I160" s="21"/>
      <c r="J160" s="21"/>
      <c r="K160" s="22"/>
      <c r="L160" s="23"/>
      <c r="M160" s="23"/>
      <c r="N160" s="24">
        <v>24813.3</v>
      </c>
      <c r="O160" s="25" t="e">
        <f t="shared" si="26"/>
        <v>#DIV/0!</v>
      </c>
      <c r="P160" s="26" t="e">
        <f t="shared" si="27"/>
        <v>#DIV/0!</v>
      </c>
      <c r="Q160" s="27" t="e">
        <f t="shared" si="28"/>
        <v>#DIV/0!</v>
      </c>
      <c r="R160" s="27" t="e">
        <f t="shared" si="29"/>
        <v>#DIV/0!</v>
      </c>
      <c r="S160" s="28"/>
    </row>
    <row r="161" spans="1:19" x14ac:dyDescent="0.3">
      <c r="A161" s="29"/>
      <c r="B161" s="18" t="s">
        <v>63</v>
      </c>
      <c r="C161" s="19">
        <v>3</v>
      </c>
      <c r="D161" s="19">
        <v>10</v>
      </c>
      <c r="E161" s="20">
        <f t="shared" si="24"/>
        <v>30</v>
      </c>
      <c r="F161" s="20">
        <f t="shared" si="25"/>
        <v>600</v>
      </c>
      <c r="G161" s="19">
        <v>130</v>
      </c>
      <c r="H161" s="19">
        <v>470</v>
      </c>
      <c r="I161" s="21">
        <v>0.7833</v>
      </c>
      <c r="J161" s="21">
        <v>0.9022</v>
      </c>
      <c r="K161" s="22">
        <v>10108</v>
      </c>
      <c r="L161" s="23">
        <v>11204</v>
      </c>
      <c r="M161" s="23">
        <v>0</v>
      </c>
      <c r="N161" s="24">
        <f>SUM(N159:N160)</f>
        <v>30592.5</v>
      </c>
      <c r="O161" s="25">
        <f t="shared" si="26"/>
        <v>1019.75</v>
      </c>
      <c r="P161" s="26">
        <f t="shared" si="27"/>
        <v>67.38666666666667</v>
      </c>
      <c r="Q161" s="27">
        <f t="shared" si="28"/>
        <v>1.0107999999999999</v>
      </c>
      <c r="R161" s="27">
        <f t="shared" si="29"/>
        <v>3059.25</v>
      </c>
      <c r="S161" s="28"/>
    </row>
    <row r="162" spans="1:19" x14ac:dyDescent="0.3">
      <c r="A162" s="29">
        <v>7</v>
      </c>
      <c r="B162" s="18" t="s">
        <v>465</v>
      </c>
      <c r="C162" s="19"/>
      <c r="D162" s="19"/>
      <c r="E162" s="20">
        <f t="shared" si="24"/>
        <v>0</v>
      </c>
      <c r="F162" s="20">
        <f t="shared" si="25"/>
        <v>0</v>
      </c>
      <c r="G162" s="19"/>
      <c r="H162" s="19"/>
      <c r="I162" s="21"/>
      <c r="J162" s="21"/>
      <c r="K162" s="22"/>
      <c r="L162" s="23"/>
      <c r="M162" s="23"/>
      <c r="N162" s="24">
        <v>34673.35</v>
      </c>
      <c r="O162" s="25" t="e">
        <f t="shared" si="26"/>
        <v>#DIV/0!</v>
      </c>
      <c r="P162" s="26" t="e">
        <f t="shared" si="27"/>
        <v>#DIV/0!</v>
      </c>
      <c r="Q162" s="27" t="e">
        <f t="shared" si="28"/>
        <v>#DIV/0!</v>
      </c>
      <c r="R162" s="27" t="e">
        <f t="shared" si="29"/>
        <v>#DIV/0!</v>
      </c>
      <c r="S162" s="28"/>
    </row>
    <row r="163" spans="1:19" x14ac:dyDescent="0.3">
      <c r="A163" s="29"/>
      <c r="B163" s="18" t="s">
        <v>63</v>
      </c>
      <c r="C163" s="19">
        <v>5</v>
      </c>
      <c r="D163" s="19">
        <v>8</v>
      </c>
      <c r="E163" s="20">
        <f t="shared" si="24"/>
        <v>40</v>
      </c>
      <c r="F163" s="20">
        <f t="shared" si="25"/>
        <v>480</v>
      </c>
      <c r="G163" s="19">
        <v>40</v>
      </c>
      <c r="H163" s="19">
        <v>440</v>
      </c>
      <c r="I163" s="21">
        <v>0.91669999999999996</v>
      </c>
      <c r="J163" s="21">
        <v>0.92359999999999998</v>
      </c>
      <c r="K163" s="22">
        <v>9405</v>
      </c>
      <c r="L163" s="23">
        <v>10184</v>
      </c>
      <c r="M163" s="23">
        <v>21628</v>
      </c>
      <c r="N163" s="24">
        <f>SUM(N162)</f>
        <v>34673.35</v>
      </c>
      <c r="O163" s="25">
        <f t="shared" si="26"/>
        <v>866.83375000000001</v>
      </c>
      <c r="P163" s="26">
        <f t="shared" si="27"/>
        <v>47.024999999999999</v>
      </c>
      <c r="Q163" s="27">
        <f t="shared" si="28"/>
        <v>1.1756249999999999</v>
      </c>
      <c r="R163" s="27">
        <f t="shared" si="29"/>
        <v>4334.1687499999998</v>
      </c>
      <c r="S163" s="28"/>
    </row>
    <row r="164" spans="1:19" ht="16.5" customHeight="1" x14ac:dyDescent="0.3">
      <c r="A164" s="29" t="s">
        <v>466</v>
      </c>
      <c r="B164" s="18" t="s">
        <v>465</v>
      </c>
      <c r="C164" s="19"/>
      <c r="D164" s="19"/>
      <c r="E164" s="20">
        <f t="shared" si="24"/>
        <v>0</v>
      </c>
      <c r="F164" s="20">
        <f t="shared" si="25"/>
        <v>0</v>
      </c>
      <c r="G164" s="19"/>
      <c r="H164" s="19"/>
      <c r="I164" s="21"/>
      <c r="J164" s="21"/>
      <c r="K164" s="22"/>
      <c r="L164" s="23"/>
      <c r="M164" s="23"/>
      <c r="N164" s="24">
        <v>42163.35</v>
      </c>
      <c r="O164" s="25" t="e">
        <f t="shared" si="26"/>
        <v>#DIV/0!</v>
      </c>
      <c r="P164" s="26" t="e">
        <f t="shared" si="27"/>
        <v>#DIV/0!</v>
      </c>
      <c r="Q164" s="27" t="e">
        <f t="shared" si="28"/>
        <v>#DIV/0!</v>
      </c>
      <c r="R164" s="27" t="e">
        <f t="shared" si="29"/>
        <v>#DIV/0!</v>
      </c>
      <c r="S164" s="28"/>
    </row>
    <row r="165" spans="1:19" x14ac:dyDescent="0.3">
      <c r="A165" s="29"/>
      <c r="B165" s="18" t="s">
        <v>63</v>
      </c>
      <c r="C165" s="19">
        <v>3</v>
      </c>
      <c r="D165" s="19">
        <v>10</v>
      </c>
      <c r="E165" s="20">
        <f t="shared" si="24"/>
        <v>30</v>
      </c>
      <c r="F165" s="20">
        <f t="shared" si="25"/>
        <v>600</v>
      </c>
      <c r="G165" s="19">
        <v>50</v>
      </c>
      <c r="H165" s="19">
        <v>550</v>
      </c>
      <c r="I165" s="21">
        <v>0.91669999999999996</v>
      </c>
      <c r="J165" s="21">
        <v>0.92269999999999996</v>
      </c>
      <c r="K165" s="22">
        <v>11437</v>
      </c>
      <c r="L165" s="23">
        <v>12395</v>
      </c>
      <c r="M165" s="23">
        <v>0</v>
      </c>
      <c r="N165" s="24">
        <f>SUM(N164)</f>
        <v>42163.35</v>
      </c>
      <c r="O165" s="25">
        <f t="shared" si="26"/>
        <v>1405.4449999999999</v>
      </c>
      <c r="P165" s="26">
        <f t="shared" si="27"/>
        <v>76.24666666666667</v>
      </c>
      <c r="Q165" s="27">
        <f t="shared" si="28"/>
        <v>1.1436999999999999</v>
      </c>
      <c r="R165" s="27">
        <f t="shared" si="29"/>
        <v>4216.335</v>
      </c>
      <c r="S165" s="28"/>
    </row>
    <row r="166" spans="1:19" x14ac:dyDescent="0.3">
      <c r="A166" s="29">
        <v>8</v>
      </c>
      <c r="B166" s="18" t="s">
        <v>467</v>
      </c>
      <c r="C166" s="19"/>
      <c r="D166" s="19"/>
      <c r="E166" s="20">
        <f t="shared" si="24"/>
        <v>0</v>
      </c>
      <c r="F166" s="20">
        <f t="shared" si="25"/>
        <v>0</v>
      </c>
      <c r="G166" s="19"/>
      <c r="H166" s="19"/>
      <c r="I166" s="21"/>
      <c r="J166" s="21"/>
      <c r="K166" s="22"/>
      <c r="L166" s="23"/>
      <c r="M166" s="23"/>
      <c r="N166" s="24">
        <v>29000</v>
      </c>
      <c r="O166" s="25" t="e">
        <f t="shared" si="26"/>
        <v>#DIV/0!</v>
      </c>
      <c r="P166" s="26" t="e">
        <f t="shared" si="27"/>
        <v>#DIV/0!</v>
      </c>
      <c r="Q166" s="27" t="e">
        <f t="shared" si="28"/>
        <v>#DIV/0!</v>
      </c>
      <c r="R166" s="27" t="e">
        <f t="shared" si="29"/>
        <v>#DIV/0!</v>
      </c>
      <c r="S166" s="28"/>
    </row>
    <row r="167" spans="1:19" x14ac:dyDescent="0.3">
      <c r="A167" s="29"/>
      <c r="B167" s="18" t="s">
        <v>468</v>
      </c>
      <c r="C167" s="19"/>
      <c r="D167" s="19"/>
      <c r="E167" s="20">
        <f t="shared" si="24"/>
        <v>0</v>
      </c>
      <c r="F167" s="20">
        <f t="shared" si="25"/>
        <v>0</v>
      </c>
      <c r="G167" s="19"/>
      <c r="H167" s="19"/>
      <c r="I167" s="21"/>
      <c r="J167" s="21"/>
      <c r="K167" s="22"/>
      <c r="L167" s="23"/>
      <c r="M167" s="23"/>
      <c r="N167" s="24">
        <v>6092.8</v>
      </c>
      <c r="O167" s="25" t="e">
        <f t="shared" si="26"/>
        <v>#DIV/0!</v>
      </c>
      <c r="P167" s="26" t="e">
        <f t="shared" si="27"/>
        <v>#DIV/0!</v>
      </c>
      <c r="Q167" s="27" t="e">
        <f t="shared" si="28"/>
        <v>#DIV/0!</v>
      </c>
      <c r="R167" s="27" t="e">
        <f t="shared" si="29"/>
        <v>#DIV/0!</v>
      </c>
      <c r="S167" s="28"/>
    </row>
    <row r="168" spans="1:19" x14ac:dyDescent="0.3">
      <c r="A168" s="29"/>
      <c r="B168" s="18" t="s">
        <v>63</v>
      </c>
      <c r="C168" s="19">
        <v>5</v>
      </c>
      <c r="D168" s="19">
        <v>8</v>
      </c>
      <c r="E168" s="20">
        <f t="shared" si="24"/>
        <v>40</v>
      </c>
      <c r="F168" s="20">
        <f t="shared" si="25"/>
        <v>480</v>
      </c>
      <c r="G168" s="19">
        <v>40</v>
      </c>
      <c r="H168" s="19">
        <v>440</v>
      </c>
      <c r="I168" s="21">
        <v>0.91669999999999996</v>
      </c>
      <c r="J168" s="21">
        <v>0.9214</v>
      </c>
      <c r="K168" s="22">
        <v>9519</v>
      </c>
      <c r="L168" s="23">
        <v>10331</v>
      </c>
      <c r="M168" s="23">
        <v>19529</v>
      </c>
      <c r="N168" s="24">
        <f>SUM(N166:N167)</f>
        <v>35092.800000000003</v>
      </c>
      <c r="O168" s="25">
        <f t="shared" si="26"/>
        <v>877.32</v>
      </c>
      <c r="P168" s="26">
        <f t="shared" si="27"/>
        <v>47.594999999999999</v>
      </c>
      <c r="Q168" s="27">
        <f t="shared" si="28"/>
        <v>1.189875</v>
      </c>
      <c r="R168" s="27">
        <f t="shared" si="29"/>
        <v>4386.6000000000004</v>
      </c>
      <c r="S168" s="28"/>
    </row>
    <row r="169" spans="1:19" x14ac:dyDescent="0.3">
      <c r="A169" s="29" t="s">
        <v>469</v>
      </c>
      <c r="B169" s="18" t="s">
        <v>470</v>
      </c>
      <c r="C169" s="19"/>
      <c r="D169" s="19"/>
      <c r="E169" s="20">
        <f t="shared" si="24"/>
        <v>0</v>
      </c>
      <c r="F169" s="20">
        <f t="shared" si="25"/>
        <v>0</v>
      </c>
      <c r="G169" s="19"/>
      <c r="H169" s="19"/>
      <c r="I169" s="21"/>
      <c r="J169" s="21"/>
      <c r="K169" s="22"/>
      <c r="L169" s="23"/>
      <c r="M169" s="23"/>
      <c r="N169" s="24">
        <v>24427.200000000001</v>
      </c>
      <c r="O169" s="25" t="e">
        <f t="shared" si="26"/>
        <v>#DIV/0!</v>
      </c>
      <c r="P169" s="26" t="e">
        <f t="shared" si="27"/>
        <v>#DIV/0!</v>
      </c>
      <c r="Q169" s="27" t="e">
        <f t="shared" si="28"/>
        <v>#DIV/0!</v>
      </c>
      <c r="R169" s="27" t="e">
        <f t="shared" si="29"/>
        <v>#DIV/0!</v>
      </c>
      <c r="S169" s="28"/>
    </row>
    <row r="170" spans="1:19" ht="16.5" customHeight="1" x14ac:dyDescent="0.3">
      <c r="A170" s="29"/>
      <c r="B170" s="18" t="s">
        <v>471</v>
      </c>
      <c r="C170" s="19"/>
      <c r="D170" s="19"/>
      <c r="E170" s="20">
        <f t="shared" si="24"/>
        <v>0</v>
      </c>
      <c r="F170" s="20">
        <f t="shared" si="25"/>
        <v>0</v>
      </c>
      <c r="G170" s="19"/>
      <c r="H170" s="19"/>
      <c r="I170" s="21"/>
      <c r="J170" s="21"/>
      <c r="K170" s="22"/>
      <c r="L170" s="23"/>
      <c r="M170" s="23"/>
      <c r="N170" s="24">
        <v>11000</v>
      </c>
      <c r="O170" s="25" t="e">
        <f t="shared" si="26"/>
        <v>#DIV/0!</v>
      </c>
      <c r="P170" s="26" t="e">
        <f t="shared" si="27"/>
        <v>#DIV/0!</v>
      </c>
      <c r="Q170" s="27" t="e">
        <f t="shared" si="28"/>
        <v>#DIV/0!</v>
      </c>
      <c r="R170" s="27" t="e">
        <f t="shared" si="29"/>
        <v>#DIV/0!</v>
      </c>
      <c r="S170" s="28"/>
    </row>
    <row r="171" spans="1:19" x14ac:dyDescent="0.3">
      <c r="A171" s="29"/>
      <c r="B171" s="18" t="s">
        <v>472</v>
      </c>
      <c r="C171" s="19"/>
      <c r="D171" s="19"/>
      <c r="E171" s="20">
        <f t="shared" si="24"/>
        <v>0</v>
      </c>
      <c r="F171" s="20">
        <f t="shared" si="25"/>
        <v>0</v>
      </c>
      <c r="G171" s="19"/>
      <c r="H171" s="19"/>
      <c r="I171" s="21"/>
      <c r="J171" s="21"/>
      <c r="K171" s="22"/>
      <c r="L171" s="23"/>
      <c r="M171" s="23"/>
      <c r="N171" s="24">
        <v>4176</v>
      </c>
      <c r="O171" s="25" t="e">
        <f t="shared" si="26"/>
        <v>#DIV/0!</v>
      </c>
      <c r="P171" s="26" t="e">
        <f t="shared" si="27"/>
        <v>#DIV/0!</v>
      </c>
      <c r="Q171" s="27" t="e">
        <f t="shared" si="28"/>
        <v>#DIV/0!</v>
      </c>
      <c r="R171" s="27" t="e">
        <f t="shared" si="29"/>
        <v>#DIV/0!</v>
      </c>
      <c r="S171" s="28"/>
    </row>
    <row r="172" spans="1:19" x14ac:dyDescent="0.3">
      <c r="A172" s="29"/>
      <c r="B172" s="18" t="s">
        <v>61</v>
      </c>
      <c r="C172" s="19">
        <v>3</v>
      </c>
      <c r="D172" s="19">
        <v>10</v>
      </c>
      <c r="E172" s="20">
        <f t="shared" si="24"/>
        <v>30</v>
      </c>
      <c r="F172" s="20">
        <f t="shared" si="25"/>
        <v>600</v>
      </c>
      <c r="G172" s="19">
        <v>110</v>
      </c>
      <c r="H172" s="19">
        <v>490</v>
      </c>
      <c r="I172" s="21">
        <v>0.81669999999999998</v>
      </c>
      <c r="J172" s="21">
        <v>0.90720000000000001</v>
      </c>
      <c r="K172" s="22">
        <v>11401</v>
      </c>
      <c r="L172" s="23">
        <v>12568</v>
      </c>
      <c r="M172" s="23">
        <v>0</v>
      </c>
      <c r="N172" s="24">
        <f>SUM(N169:N171)</f>
        <v>39603.199999999997</v>
      </c>
      <c r="O172" s="25">
        <f t="shared" si="26"/>
        <v>1320.1066666666666</v>
      </c>
      <c r="P172" s="26">
        <f t="shared" si="27"/>
        <v>76.006666666666675</v>
      </c>
      <c r="Q172" s="27">
        <f t="shared" si="28"/>
        <v>1.1400999999999999</v>
      </c>
      <c r="R172" s="27">
        <f t="shared" si="29"/>
        <v>3960.3199999999997</v>
      </c>
      <c r="S172" s="28"/>
    </row>
    <row r="173" spans="1:19" x14ac:dyDescent="0.3">
      <c r="A173" s="29">
        <v>9</v>
      </c>
      <c r="B173" s="18" t="s">
        <v>473</v>
      </c>
      <c r="C173" s="19"/>
      <c r="D173" s="19"/>
      <c r="E173" s="20">
        <f t="shared" si="24"/>
        <v>0</v>
      </c>
      <c r="F173" s="20">
        <f t="shared" si="25"/>
        <v>0</v>
      </c>
      <c r="G173" s="19"/>
      <c r="H173" s="19"/>
      <c r="I173" s="21"/>
      <c r="J173" s="21"/>
      <c r="K173" s="22"/>
      <c r="L173" s="23"/>
      <c r="M173" s="23"/>
      <c r="N173" s="24">
        <v>21054</v>
      </c>
      <c r="O173" s="25" t="e">
        <f t="shared" si="26"/>
        <v>#DIV/0!</v>
      </c>
      <c r="P173" s="26" t="e">
        <f t="shared" si="27"/>
        <v>#DIV/0!</v>
      </c>
      <c r="Q173" s="27" t="e">
        <f t="shared" si="28"/>
        <v>#DIV/0!</v>
      </c>
      <c r="R173" s="27" t="e">
        <f t="shared" si="29"/>
        <v>#DIV/0!</v>
      </c>
      <c r="S173" s="28"/>
    </row>
    <row r="174" spans="1:19" x14ac:dyDescent="0.3">
      <c r="A174" s="29"/>
      <c r="B174" s="18" t="s">
        <v>474</v>
      </c>
      <c r="C174" s="19"/>
      <c r="D174" s="19"/>
      <c r="E174" s="20">
        <f t="shared" si="24"/>
        <v>0</v>
      </c>
      <c r="F174" s="20">
        <f t="shared" si="25"/>
        <v>0</v>
      </c>
      <c r="G174" s="19"/>
      <c r="H174" s="19"/>
      <c r="I174" s="21"/>
      <c r="J174" s="21"/>
      <c r="K174" s="22"/>
      <c r="L174" s="23"/>
      <c r="M174" s="23"/>
      <c r="N174" s="24">
        <v>6716.4</v>
      </c>
      <c r="O174" s="25" t="e">
        <f t="shared" si="26"/>
        <v>#DIV/0!</v>
      </c>
      <c r="P174" s="26" t="e">
        <f t="shared" si="27"/>
        <v>#DIV/0!</v>
      </c>
      <c r="Q174" s="27" t="e">
        <f t="shared" si="28"/>
        <v>#DIV/0!</v>
      </c>
      <c r="R174" s="27" t="e">
        <f t="shared" si="29"/>
        <v>#DIV/0!</v>
      </c>
      <c r="S174" s="28"/>
    </row>
    <row r="175" spans="1:19" x14ac:dyDescent="0.3">
      <c r="A175" s="29"/>
      <c r="B175" s="18" t="s">
        <v>61</v>
      </c>
      <c r="C175" s="19">
        <v>5</v>
      </c>
      <c r="D175" s="19">
        <v>8</v>
      </c>
      <c r="E175" s="20">
        <f t="shared" si="24"/>
        <v>40</v>
      </c>
      <c r="F175" s="20">
        <f t="shared" si="25"/>
        <v>480</v>
      </c>
      <c r="G175" s="19">
        <v>60</v>
      </c>
      <c r="H175" s="19">
        <v>420</v>
      </c>
      <c r="I175" s="21">
        <v>0.875</v>
      </c>
      <c r="J175" s="21">
        <v>0.8851</v>
      </c>
      <c r="K175" s="22">
        <v>10169</v>
      </c>
      <c r="L175" s="23">
        <v>11490</v>
      </c>
      <c r="M175" s="23">
        <v>20286</v>
      </c>
      <c r="N175" s="24">
        <f>SUM(N173:N174)</f>
        <v>27770.400000000001</v>
      </c>
      <c r="O175" s="25">
        <f t="shared" si="26"/>
        <v>694.26</v>
      </c>
      <c r="P175" s="26">
        <f t="shared" si="27"/>
        <v>50.844999999999999</v>
      </c>
      <c r="Q175" s="27">
        <f t="shared" si="28"/>
        <v>1.2711250000000001</v>
      </c>
      <c r="R175" s="27">
        <f t="shared" si="29"/>
        <v>3471.3</v>
      </c>
      <c r="S175" s="28"/>
    </row>
    <row r="176" spans="1:19" ht="16.5" customHeight="1" x14ac:dyDescent="0.3">
      <c r="A176" s="29" t="s">
        <v>475</v>
      </c>
      <c r="B176" s="18" t="s">
        <v>474</v>
      </c>
      <c r="C176" s="19"/>
      <c r="D176" s="19"/>
      <c r="E176" s="20">
        <f t="shared" si="24"/>
        <v>0</v>
      </c>
      <c r="F176" s="20">
        <f t="shared" si="25"/>
        <v>0</v>
      </c>
      <c r="G176" s="19"/>
      <c r="H176" s="19"/>
      <c r="I176" s="21"/>
      <c r="J176" s="21"/>
      <c r="K176" s="22"/>
      <c r="L176" s="23"/>
      <c r="M176" s="23"/>
      <c r="N176" s="24">
        <v>4863.6000000000004</v>
      </c>
      <c r="O176" s="25" t="e">
        <f t="shared" si="26"/>
        <v>#DIV/0!</v>
      </c>
      <c r="P176" s="26" t="e">
        <f t="shared" si="27"/>
        <v>#DIV/0!</v>
      </c>
      <c r="Q176" s="27" t="e">
        <f t="shared" si="28"/>
        <v>#DIV/0!</v>
      </c>
      <c r="R176" s="27" t="e">
        <f t="shared" si="29"/>
        <v>#DIV/0!</v>
      </c>
      <c r="S176" s="28"/>
    </row>
    <row r="177" spans="1:19" x14ac:dyDescent="0.3">
      <c r="A177" s="29"/>
      <c r="B177" s="18" t="s">
        <v>476</v>
      </c>
      <c r="C177" s="19"/>
      <c r="D177" s="19"/>
      <c r="E177" s="20">
        <f t="shared" si="24"/>
        <v>0</v>
      </c>
      <c r="F177" s="20">
        <f t="shared" si="25"/>
        <v>0</v>
      </c>
      <c r="G177" s="19"/>
      <c r="H177" s="19"/>
      <c r="I177" s="21"/>
      <c r="J177" s="21"/>
      <c r="K177" s="22"/>
      <c r="L177" s="23"/>
      <c r="M177" s="23"/>
      <c r="N177" s="24">
        <v>15300</v>
      </c>
      <c r="O177" s="25" t="e">
        <f t="shared" si="26"/>
        <v>#DIV/0!</v>
      </c>
      <c r="P177" s="26" t="e">
        <f t="shared" si="27"/>
        <v>#DIV/0!</v>
      </c>
      <c r="Q177" s="27" t="e">
        <f t="shared" si="28"/>
        <v>#DIV/0!</v>
      </c>
      <c r="R177" s="27" t="e">
        <f t="shared" si="29"/>
        <v>#DIV/0!</v>
      </c>
      <c r="S177" s="28"/>
    </row>
    <row r="178" spans="1:19" x14ac:dyDescent="0.3">
      <c r="A178" s="29"/>
      <c r="B178" s="18" t="s">
        <v>477</v>
      </c>
      <c r="C178" s="19"/>
      <c r="D178" s="19"/>
      <c r="E178" s="20">
        <f t="shared" si="24"/>
        <v>0</v>
      </c>
      <c r="F178" s="20">
        <f t="shared" si="25"/>
        <v>0</v>
      </c>
      <c r="G178" s="19"/>
      <c r="H178" s="19"/>
      <c r="I178" s="21"/>
      <c r="J178" s="21"/>
      <c r="K178" s="22"/>
      <c r="L178" s="23"/>
      <c r="M178" s="23"/>
      <c r="N178" s="24">
        <v>5355</v>
      </c>
      <c r="O178" s="25" t="e">
        <f t="shared" si="26"/>
        <v>#DIV/0!</v>
      </c>
      <c r="P178" s="26" t="e">
        <f t="shared" si="27"/>
        <v>#DIV/0!</v>
      </c>
      <c r="Q178" s="27" t="e">
        <f t="shared" si="28"/>
        <v>#DIV/0!</v>
      </c>
      <c r="R178" s="27" t="e">
        <f t="shared" si="29"/>
        <v>#DIV/0!</v>
      </c>
      <c r="S178" s="28"/>
    </row>
    <row r="179" spans="1:19" x14ac:dyDescent="0.3">
      <c r="A179" s="29"/>
      <c r="B179" s="18" t="s">
        <v>478</v>
      </c>
      <c r="C179" s="19">
        <v>4</v>
      </c>
      <c r="D179" s="19">
        <v>10</v>
      </c>
      <c r="E179" s="20">
        <f t="shared" si="24"/>
        <v>40</v>
      </c>
      <c r="F179" s="20">
        <f t="shared" si="25"/>
        <v>600</v>
      </c>
      <c r="G179" s="19">
        <v>70</v>
      </c>
      <c r="H179" s="19">
        <v>530</v>
      </c>
      <c r="I179" s="21">
        <v>0.88329999999999997</v>
      </c>
      <c r="J179" s="21">
        <v>0.88080000000000003</v>
      </c>
      <c r="K179" s="22">
        <v>13467</v>
      </c>
      <c r="L179" s="23">
        <v>15289</v>
      </c>
      <c r="M179" s="23">
        <v>0</v>
      </c>
      <c r="N179" s="24">
        <f>SUM(N176:N178)</f>
        <v>25518.6</v>
      </c>
      <c r="O179" s="25">
        <f t="shared" si="26"/>
        <v>637.96499999999992</v>
      </c>
      <c r="P179" s="26">
        <f t="shared" si="27"/>
        <v>67.334999999999994</v>
      </c>
      <c r="Q179" s="27">
        <f t="shared" si="28"/>
        <v>1.3467</v>
      </c>
      <c r="R179" s="27">
        <f t="shared" si="29"/>
        <v>2551.8599999999997</v>
      </c>
      <c r="S179" s="28"/>
    </row>
    <row r="180" spans="1:19" x14ac:dyDescent="0.3">
      <c r="A180" s="29">
        <v>10</v>
      </c>
      <c r="B180" s="18" t="s">
        <v>479</v>
      </c>
      <c r="C180" s="19"/>
      <c r="D180" s="19"/>
      <c r="E180" s="20">
        <f t="shared" si="24"/>
        <v>0</v>
      </c>
      <c r="F180" s="20">
        <f t="shared" si="25"/>
        <v>0</v>
      </c>
      <c r="G180" s="19"/>
      <c r="H180" s="19"/>
      <c r="I180" s="21"/>
      <c r="J180" s="21"/>
      <c r="K180" s="22"/>
      <c r="L180" s="23"/>
      <c r="M180" s="23"/>
      <c r="N180" s="24">
        <v>2633.4</v>
      </c>
      <c r="O180" s="25" t="e">
        <f t="shared" si="26"/>
        <v>#DIV/0!</v>
      </c>
      <c r="P180" s="26" t="e">
        <f t="shared" si="27"/>
        <v>#DIV/0!</v>
      </c>
      <c r="Q180" s="27" t="e">
        <f t="shared" si="28"/>
        <v>#DIV/0!</v>
      </c>
      <c r="R180" s="27" t="e">
        <f t="shared" si="29"/>
        <v>#DIV/0!</v>
      </c>
      <c r="S180" s="28"/>
    </row>
    <row r="181" spans="1:19" x14ac:dyDescent="0.3">
      <c r="A181" s="29"/>
      <c r="B181" s="18" t="s">
        <v>480</v>
      </c>
      <c r="C181" s="19"/>
      <c r="D181" s="19"/>
      <c r="E181" s="20">
        <f t="shared" si="24"/>
        <v>0</v>
      </c>
      <c r="F181" s="20">
        <f t="shared" si="25"/>
        <v>0</v>
      </c>
      <c r="G181" s="19"/>
      <c r="H181" s="19"/>
      <c r="I181" s="21"/>
      <c r="J181" s="21"/>
      <c r="K181" s="22"/>
      <c r="L181" s="23"/>
      <c r="M181" s="23"/>
      <c r="N181" s="24">
        <v>18690</v>
      </c>
      <c r="O181" s="25" t="e">
        <f t="shared" si="26"/>
        <v>#DIV/0!</v>
      </c>
      <c r="P181" s="26" t="e">
        <f t="shared" si="27"/>
        <v>#DIV/0!</v>
      </c>
      <c r="Q181" s="27" t="e">
        <f t="shared" si="28"/>
        <v>#DIV/0!</v>
      </c>
      <c r="R181" s="27" t="e">
        <f t="shared" si="29"/>
        <v>#DIV/0!</v>
      </c>
      <c r="S181" s="28"/>
    </row>
    <row r="182" spans="1:19" x14ac:dyDescent="0.3">
      <c r="A182" s="29"/>
      <c r="B182" s="18" t="s">
        <v>61</v>
      </c>
      <c r="C182" s="19">
        <v>5</v>
      </c>
      <c r="D182" s="19">
        <v>8</v>
      </c>
      <c r="E182" s="20">
        <f t="shared" si="24"/>
        <v>40</v>
      </c>
      <c r="F182" s="20">
        <f t="shared" si="25"/>
        <v>480</v>
      </c>
      <c r="G182" s="19">
        <v>160</v>
      </c>
      <c r="H182" s="19">
        <v>320</v>
      </c>
      <c r="I182" s="21">
        <v>0.66669999999999996</v>
      </c>
      <c r="J182" s="21">
        <v>0.95699999999999996</v>
      </c>
      <c r="K182" s="22">
        <v>9732</v>
      </c>
      <c r="L182" s="23">
        <v>10169</v>
      </c>
      <c r="M182" s="23">
        <v>22041</v>
      </c>
      <c r="N182" s="24">
        <f>SUM(N180:N181)</f>
        <v>21323.4</v>
      </c>
      <c r="O182" s="25">
        <f t="shared" si="26"/>
        <v>533.08500000000004</v>
      </c>
      <c r="P182" s="26">
        <f t="shared" si="27"/>
        <v>48.66</v>
      </c>
      <c r="Q182" s="27">
        <f t="shared" si="28"/>
        <v>1.2164999999999999</v>
      </c>
      <c r="R182" s="27">
        <f t="shared" si="29"/>
        <v>2665.4250000000002</v>
      </c>
      <c r="S182" s="28"/>
    </row>
    <row r="183" spans="1:19" x14ac:dyDescent="0.3">
      <c r="A183" s="29" t="s">
        <v>481</v>
      </c>
      <c r="B183" s="18" t="s">
        <v>482</v>
      </c>
      <c r="C183" s="19"/>
      <c r="D183" s="19"/>
      <c r="E183" s="20">
        <f t="shared" si="24"/>
        <v>0</v>
      </c>
      <c r="F183" s="20">
        <f t="shared" si="25"/>
        <v>0</v>
      </c>
      <c r="G183" s="19"/>
      <c r="H183" s="19"/>
      <c r="I183" s="21"/>
      <c r="J183" s="21"/>
      <c r="K183" s="22"/>
      <c r="L183" s="23"/>
      <c r="M183" s="23"/>
      <c r="N183" s="24">
        <v>2910</v>
      </c>
      <c r="O183" s="25" t="e">
        <f t="shared" si="26"/>
        <v>#DIV/0!</v>
      </c>
      <c r="P183" s="26" t="e">
        <f t="shared" si="27"/>
        <v>#DIV/0!</v>
      </c>
      <c r="Q183" s="27" t="e">
        <f t="shared" si="28"/>
        <v>#DIV/0!</v>
      </c>
      <c r="R183" s="27" t="e">
        <f t="shared" si="29"/>
        <v>#DIV/0!</v>
      </c>
      <c r="S183" s="28"/>
    </row>
    <row r="184" spans="1:19" x14ac:dyDescent="0.3">
      <c r="A184" s="29"/>
      <c r="B184" s="18" t="s">
        <v>483</v>
      </c>
      <c r="C184" s="19"/>
      <c r="D184" s="19"/>
      <c r="E184" s="20">
        <f t="shared" si="24"/>
        <v>0</v>
      </c>
      <c r="F184" s="20">
        <f t="shared" si="25"/>
        <v>0</v>
      </c>
      <c r="G184" s="19"/>
      <c r="H184" s="19"/>
      <c r="I184" s="21"/>
      <c r="J184" s="21"/>
      <c r="K184" s="22"/>
      <c r="L184" s="23"/>
      <c r="M184" s="23"/>
      <c r="N184" s="24">
        <v>13266.4</v>
      </c>
      <c r="O184" s="25" t="e">
        <f t="shared" si="26"/>
        <v>#DIV/0!</v>
      </c>
      <c r="P184" s="26" t="e">
        <f t="shared" si="27"/>
        <v>#DIV/0!</v>
      </c>
      <c r="Q184" s="27" t="e">
        <f t="shared" si="28"/>
        <v>#DIV/0!</v>
      </c>
      <c r="R184" s="27" t="e">
        <f t="shared" si="29"/>
        <v>#DIV/0!</v>
      </c>
      <c r="S184" s="28"/>
    </row>
    <row r="185" spans="1:19" x14ac:dyDescent="0.3">
      <c r="A185" s="29"/>
      <c r="B185" s="18" t="s">
        <v>484</v>
      </c>
      <c r="C185" s="19"/>
      <c r="D185" s="19"/>
      <c r="E185" s="20">
        <f t="shared" si="24"/>
        <v>0</v>
      </c>
      <c r="F185" s="20">
        <f t="shared" si="25"/>
        <v>0</v>
      </c>
      <c r="G185" s="19"/>
      <c r="H185" s="19"/>
      <c r="I185" s="21"/>
      <c r="J185" s="21"/>
      <c r="K185" s="22"/>
      <c r="L185" s="23"/>
      <c r="M185" s="23"/>
      <c r="N185" s="24">
        <v>19920</v>
      </c>
      <c r="O185" s="25" t="e">
        <f t="shared" si="26"/>
        <v>#DIV/0!</v>
      </c>
      <c r="P185" s="26" t="e">
        <f t="shared" si="27"/>
        <v>#DIV/0!</v>
      </c>
      <c r="Q185" s="27" t="e">
        <f t="shared" si="28"/>
        <v>#DIV/0!</v>
      </c>
      <c r="R185" s="27" t="e">
        <f t="shared" si="29"/>
        <v>#DIV/0!</v>
      </c>
      <c r="S185" s="28"/>
    </row>
    <row r="186" spans="1:19" x14ac:dyDescent="0.3">
      <c r="A186" s="29"/>
      <c r="B186" s="18" t="s">
        <v>61</v>
      </c>
      <c r="C186" s="19">
        <v>4</v>
      </c>
      <c r="D186" s="19">
        <v>10</v>
      </c>
      <c r="E186" s="20">
        <f t="shared" si="24"/>
        <v>40</v>
      </c>
      <c r="F186" s="20">
        <f t="shared" si="25"/>
        <v>600</v>
      </c>
      <c r="G186" s="19">
        <v>80</v>
      </c>
      <c r="H186" s="19">
        <v>520</v>
      </c>
      <c r="I186" s="21">
        <v>0.86670000000000003</v>
      </c>
      <c r="J186" s="21">
        <v>0.98029999999999995</v>
      </c>
      <c r="K186" s="22">
        <v>16947</v>
      </c>
      <c r="L186" s="23">
        <v>17287</v>
      </c>
      <c r="M186" s="23">
        <v>0</v>
      </c>
      <c r="N186" s="24">
        <f>SUM(N183:N185)</f>
        <v>36096.400000000001</v>
      </c>
      <c r="O186" s="25">
        <f t="shared" si="26"/>
        <v>902.41000000000008</v>
      </c>
      <c r="P186" s="26">
        <f t="shared" si="27"/>
        <v>84.734999999999999</v>
      </c>
      <c r="Q186" s="27">
        <f t="shared" si="28"/>
        <v>1.6947000000000001</v>
      </c>
      <c r="R186" s="27">
        <f t="shared" si="29"/>
        <v>3609.6400000000003</v>
      </c>
      <c r="S186" s="28"/>
    </row>
    <row r="187" spans="1:19" ht="16.5" customHeight="1" x14ac:dyDescent="0.3">
      <c r="A187" s="29">
        <v>13</v>
      </c>
      <c r="B187" s="18" t="s">
        <v>485</v>
      </c>
      <c r="C187" s="19"/>
      <c r="D187" s="19"/>
      <c r="E187" s="20">
        <f t="shared" si="24"/>
        <v>0</v>
      </c>
      <c r="F187" s="20">
        <f t="shared" si="25"/>
        <v>0</v>
      </c>
      <c r="G187" s="19"/>
      <c r="H187" s="19"/>
      <c r="I187" s="21"/>
      <c r="J187" s="21"/>
      <c r="K187" s="22"/>
      <c r="L187" s="23"/>
      <c r="M187" s="23"/>
      <c r="N187" s="24">
        <v>30975.599999999999</v>
      </c>
      <c r="O187" s="25" t="e">
        <f t="shared" si="26"/>
        <v>#DIV/0!</v>
      </c>
      <c r="P187" s="26" t="e">
        <f t="shared" si="27"/>
        <v>#DIV/0!</v>
      </c>
      <c r="Q187" s="27" t="e">
        <f t="shared" si="28"/>
        <v>#DIV/0!</v>
      </c>
      <c r="R187" s="27" t="e">
        <f t="shared" si="29"/>
        <v>#DIV/0!</v>
      </c>
      <c r="S187" s="28"/>
    </row>
    <row r="188" spans="1:19" x14ac:dyDescent="0.3">
      <c r="A188" s="29"/>
      <c r="B188" s="18" t="s">
        <v>486</v>
      </c>
      <c r="C188" s="19"/>
      <c r="D188" s="19"/>
      <c r="E188" s="20">
        <f t="shared" si="24"/>
        <v>0</v>
      </c>
      <c r="F188" s="20">
        <f t="shared" si="25"/>
        <v>0</v>
      </c>
      <c r="G188" s="19"/>
      <c r="H188" s="19"/>
      <c r="I188" s="21"/>
      <c r="J188" s="21"/>
      <c r="K188" s="22"/>
      <c r="L188" s="23"/>
      <c r="M188" s="23"/>
      <c r="N188" s="24">
        <v>841.18</v>
      </c>
      <c r="O188" s="25" t="e">
        <f t="shared" si="26"/>
        <v>#DIV/0!</v>
      </c>
      <c r="P188" s="26" t="e">
        <f t="shared" si="27"/>
        <v>#DIV/0!</v>
      </c>
      <c r="Q188" s="27" t="e">
        <f t="shared" si="28"/>
        <v>#DIV/0!</v>
      </c>
      <c r="R188" s="27" t="e">
        <f t="shared" si="29"/>
        <v>#DIV/0!</v>
      </c>
      <c r="S188" s="28"/>
    </row>
    <row r="189" spans="1:19" x14ac:dyDescent="0.3">
      <c r="A189" s="29"/>
      <c r="B189" s="18" t="s">
        <v>61</v>
      </c>
      <c r="C189" s="19">
        <v>5</v>
      </c>
      <c r="D189" s="19">
        <v>8</v>
      </c>
      <c r="E189" s="20">
        <f t="shared" si="24"/>
        <v>40</v>
      </c>
      <c r="F189" s="20">
        <f t="shared" si="25"/>
        <v>480</v>
      </c>
      <c r="G189" s="19">
        <v>40</v>
      </c>
      <c r="H189" s="19">
        <v>440</v>
      </c>
      <c r="I189" s="21">
        <v>0.91669999999999996</v>
      </c>
      <c r="J189" s="21">
        <v>0.96530000000000005</v>
      </c>
      <c r="K189" s="22">
        <v>15672</v>
      </c>
      <c r="L189" s="23">
        <v>16235</v>
      </c>
      <c r="M189" s="23">
        <v>14221</v>
      </c>
      <c r="N189" s="24">
        <f>SUM(N187:N188)</f>
        <v>31816.78</v>
      </c>
      <c r="O189" s="25">
        <f t="shared" si="26"/>
        <v>795.41949999999997</v>
      </c>
      <c r="P189" s="26">
        <f t="shared" si="27"/>
        <v>78.36</v>
      </c>
      <c r="Q189" s="27">
        <f t="shared" si="28"/>
        <v>1.9590000000000001</v>
      </c>
      <c r="R189" s="27">
        <f t="shared" si="29"/>
        <v>3977.0974999999999</v>
      </c>
      <c r="S189" s="28"/>
    </row>
    <row r="190" spans="1:19" x14ac:dyDescent="0.3">
      <c r="A190" s="29" t="s">
        <v>487</v>
      </c>
      <c r="B190" s="18" t="s">
        <v>486</v>
      </c>
      <c r="C190" s="19"/>
      <c r="D190" s="19"/>
      <c r="E190" s="20">
        <f t="shared" si="24"/>
        <v>0</v>
      </c>
      <c r="F190" s="20">
        <f t="shared" si="25"/>
        <v>0</v>
      </c>
      <c r="G190" s="19"/>
      <c r="H190" s="19"/>
      <c r="I190" s="21"/>
      <c r="J190" s="21"/>
      <c r="K190" s="22"/>
      <c r="L190" s="23"/>
      <c r="M190" s="23"/>
      <c r="N190" s="24">
        <v>16878.86</v>
      </c>
      <c r="O190" s="25" t="e">
        <f t="shared" si="26"/>
        <v>#DIV/0!</v>
      </c>
      <c r="P190" s="26" t="e">
        <f t="shared" si="27"/>
        <v>#DIV/0!</v>
      </c>
      <c r="Q190" s="27" t="e">
        <f t="shared" si="28"/>
        <v>#DIV/0!</v>
      </c>
      <c r="R190" s="27" t="e">
        <f t="shared" si="29"/>
        <v>#DIV/0!</v>
      </c>
      <c r="S190" s="28"/>
    </row>
    <row r="191" spans="1:19" x14ac:dyDescent="0.3">
      <c r="A191" s="29"/>
      <c r="B191" s="18" t="s">
        <v>488</v>
      </c>
      <c r="C191" s="19"/>
      <c r="D191" s="31"/>
      <c r="E191" s="20">
        <f t="shared" si="24"/>
        <v>0</v>
      </c>
      <c r="F191" s="20">
        <f t="shared" si="25"/>
        <v>0</v>
      </c>
      <c r="G191" s="19"/>
      <c r="H191" s="19"/>
      <c r="I191" s="21"/>
      <c r="J191" s="21"/>
      <c r="K191" s="22"/>
      <c r="L191" s="23"/>
      <c r="M191" s="23"/>
      <c r="N191" s="24">
        <v>9000</v>
      </c>
      <c r="O191" s="25" t="e">
        <f t="shared" si="26"/>
        <v>#DIV/0!</v>
      </c>
      <c r="P191" s="26" t="e">
        <f t="shared" si="27"/>
        <v>#DIV/0!</v>
      </c>
      <c r="Q191" s="27" t="e">
        <f t="shared" si="28"/>
        <v>#DIV/0!</v>
      </c>
      <c r="R191" s="27" t="e">
        <f t="shared" si="29"/>
        <v>#DIV/0!</v>
      </c>
      <c r="S191" s="28"/>
    </row>
    <row r="192" spans="1:19" x14ac:dyDescent="0.3">
      <c r="A192" s="29"/>
      <c r="B192" s="18" t="s">
        <v>489</v>
      </c>
      <c r="C192" s="19"/>
      <c r="D192" s="31"/>
      <c r="E192" s="20">
        <f t="shared" si="24"/>
        <v>0</v>
      </c>
      <c r="F192" s="20">
        <f t="shared" si="25"/>
        <v>0</v>
      </c>
      <c r="G192" s="19"/>
      <c r="H192" s="19"/>
      <c r="I192" s="21"/>
      <c r="J192" s="21"/>
      <c r="K192" s="22"/>
      <c r="L192" s="23"/>
      <c r="M192" s="23"/>
      <c r="N192" s="24">
        <v>4507.3999999999996</v>
      </c>
      <c r="O192" s="25" t="e">
        <f t="shared" si="26"/>
        <v>#DIV/0!</v>
      </c>
      <c r="P192" s="26" t="e">
        <f t="shared" si="27"/>
        <v>#DIV/0!</v>
      </c>
      <c r="Q192" s="27" t="e">
        <f t="shared" si="28"/>
        <v>#DIV/0!</v>
      </c>
      <c r="R192" s="27" t="e">
        <f t="shared" si="29"/>
        <v>#DIV/0!</v>
      </c>
      <c r="S192" s="28"/>
    </row>
    <row r="193" spans="1:19" x14ac:dyDescent="0.3">
      <c r="A193" s="29"/>
      <c r="B193" s="18" t="s">
        <v>61</v>
      </c>
      <c r="C193" s="19">
        <v>4</v>
      </c>
      <c r="D193" s="31">
        <v>10</v>
      </c>
      <c r="E193" s="20">
        <f t="shared" si="24"/>
        <v>40</v>
      </c>
      <c r="F193" s="20">
        <f t="shared" si="25"/>
        <v>600</v>
      </c>
      <c r="G193" s="19">
        <v>140</v>
      </c>
      <c r="H193" s="19">
        <v>460</v>
      </c>
      <c r="I193" s="21">
        <v>0.76670000000000005</v>
      </c>
      <c r="J193" s="21">
        <v>0.91700000000000004</v>
      </c>
      <c r="K193" s="22">
        <v>15952</v>
      </c>
      <c r="L193" s="23">
        <v>17395</v>
      </c>
      <c r="M193" s="23">
        <v>0</v>
      </c>
      <c r="N193" s="24">
        <f>SUM(N190:N192)</f>
        <v>30386.260000000002</v>
      </c>
      <c r="O193" s="25">
        <f t="shared" si="26"/>
        <v>759.65650000000005</v>
      </c>
      <c r="P193" s="26">
        <f t="shared" si="27"/>
        <v>79.760000000000005</v>
      </c>
      <c r="Q193" s="27">
        <f t="shared" si="28"/>
        <v>1.5952</v>
      </c>
      <c r="R193" s="27">
        <f t="shared" si="29"/>
        <v>3038.6260000000002</v>
      </c>
      <c r="S193" s="28"/>
    </row>
    <row r="194" spans="1:19" x14ac:dyDescent="0.3">
      <c r="A194" s="29">
        <v>14</v>
      </c>
      <c r="B194" s="18" t="s">
        <v>489</v>
      </c>
      <c r="C194" s="19"/>
      <c r="D194" s="31"/>
      <c r="E194" s="20">
        <f t="shared" si="24"/>
        <v>0</v>
      </c>
      <c r="F194" s="20">
        <f t="shared" si="25"/>
        <v>0</v>
      </c>
      <c r="G194" s="19"/>
      <c r="H194" s="19"/>
      <c r="I194" s="21"/>
      <c r="J194" s="21"/>
      <c r="K194" s="22"/>
      <c r="L194" s="23"/>
      <c r="M194" s="23"/>
      <c r="N194" s="24">
        <v>34707.599999999999</v>
      </c>
      <c r="O194" s="25" t="e">
        <f t="shared" si="26"/>
        <v>#DIV/0!</v>
      </c>
      <c r="P194" s="26" t="e">
        <f t="shared" si="27"/>
        <v>#DIV/0!</v>
      </c>
      <c r="Q194" s="27" t="e">
        <f t="shared" si="28"/>
        <v>#DIV/0!</v>
      </c>
      <c r="R194" s="27" t="e">
        <f t="shared" si="29"/>
        <v>#DIV/0!</v>
      </c>
      <c r="S194" s="28"/>
    </row>
    <row r="195" spans="1:19" x14ac:dyDescent="0.3">
      <c r="A195" s="29"/>
      <c r="B195" s="18" t="s">
        <v>61</v>
      </c>
      <c r="C195" s="19">
        <v>5</v>
      </c>
      <c r="D195" s="31">
        <v>8</v>
      </c>
      <c r="E195" s="20">
        <f t="shared" si="24"/>
        <v>40</v>
      </c>
      <c r="F195" s="20">
        <f t="shared" si="25"/>
        <v>480</v>
      </c>
      <c r="G195" s="19">
        <v>30</v>
      </c>
      <c r="H195" s="19">
        <v>450</v>
      </c>
      <c r="I195" s="21">
        <v>0.9375</v>
      </c>
      <c r="J195" s="21">
        <v>0.93769999999999998</v>
      </c>
      <c r="K195" s="22">
        <v>12753</v>
      </c>
      <c r="L195" s="23">
        <v>13600</v>
      </c>
      <c r="M195" s="23">
        <v>31190</v>
      </c>
      <c r="N195" s="24">
        <f>SUM(N194)</f>
        <v>34707.599999999999</v>
      </c>
      <c r="O195" s="25">
        <f t="shared" si="26"/>
        <v>867.68999999999994</v>
      </c>
      <c r="P195" s="26">
        <f t="shared" si="27"/>
        <v>63.765000000000001</v>
      </c>
      <c r="Q195" s="27">
        <f t="shared" si="28"/>
        <v>1.594125</v>
      </c>
      <c r="R195" s="27">
        <f t="shared" si="29"/>
        <v>4338.45</v>
      </c>
      <c r="S195" s="28"/>
    </row>
    <row r="196" spans="1:19" x14ac:dyDescent="0.3">
      <c r="A196" s="29" t="s">
        <v>490</v>
      </c>
      <c r="B196" s="18" t="s">
        <v>489</v>
      </c>
      <c r="C196" s="19"/>
      <c r="D196" s="19"/>
      <c r="E196" s="20">
        <f t="shared" si="24"/>
        <v>0</v>
      </c>
      <c r="F196" s="20">
        <f t="shared" si="25"/>
        <v>0</v>
      </c>
      <c r="G196" s="19"/>
      <c r="H196" s="19"/>
      <c r="I196" s="21"/>
      <c r="J196" s="21"/>
      <c r="K196" s="22"/>
      <c r="L196" s="23"/>
      <c r="M196" s="23"/>
      <c r="N196" s="24">
        <v>15487.6</v>
      </c>
      <c r="O196" s="25" t="e">
        <f t="shared" si="26"/>
        <v>#DIV/0!</v>
      </c>
      <c r="P196" s="26" t="e">
        <f t="shared" si="27"/>
        <v>#DIV/0!</v>
      </c>
      <c r="Q196" s="27" t="e">
        <f t="shared" si="28"/>
        <v>#DIV/0!</v>
      </c>
      <c r="R196" s="27" t="e">
        <f t="shared" si="29"/>
        <v>#DIV/0!</v>
      </c>
      <c r="S196" s="28"/>
    </row>
    <row r="197" spans="1:19" x14ac:dyDescent="0.3">
      <c r="A197" s="29"/>
      <c r="B197" s="18" t="s">
        <v>491</v>
      </c>
      <c r="C197" s="19"/>
      <c r="D197" s="19"/>
      <c r="E197" s="20">
        <f t="shared" si="24"/>
        <v>0</v>
      </c>
      <c r="F197" s="20">
        <f t="shared" si="25"/>
        <v>0</v>
      </c>
      <c r="G197" s="19"/>
      <c r="H197" s="19"/>
      <c r="I197" s="21"/>
      <c r="J197" s="21"/>
      <c r="K197" s="22"/>
      <c r="L197" s="23"/>
      <c r="M197" s="23"/>
      <c r="N197" s="24">
        <v>12390</v>
      </c>
      <c r="O197" s="25" t="e">
        <f t="shared" si="26"/>
        <v>#DIV/0!</v>
      </c>
      <c r="P197" s="26" t="e">
        <f t="shared" si="27"/>
        <v>#DIV/0!</v>
      </c>
      <c r="Q197" s="27" t="e">
        <f t="shared" si="28"/>
        <v>#DIV/0!</v>
      </c>
      <c r="R197" s="27" t="e">
        <f t="shared" si="29"/>
        <v>#DIV/0!</v>
      </c>
      <c r="S197" s="28"/>
    </row>
    <row r="198" spans="1:19" x14ac:dyDescent="0.3">
      <c r="A198" s="29"/>
      <c r="B198" s="18" t="s">
        <v>569</v>
      </c>
      <c r="C198" s="19"/>
      <c r="D198" s="19"/>
      <c r="E198" s="20"/>
      <c r="F198" s="20"/>
      <c r="G198" s="19"/>
      <c r="H198" s="19"/>
      <c r="I198" s="21"/>
      <c r="J198" s="21"/>
      <c r="K198" s="22"/>
      <c r="L198" s="23"/>
      <c r="M198" s="23"/>
      <c r="N198" s="24">
        <v>2628.8</v>
      </c>
      <c r="O198" s="25" t="e">
        <f t="shared" ref="O198" si="30">N198/E198</f>
        <v>#DIV/0!</v>
      </c>
      <c r="P198" s="26" t="e">
        <f t="shared" ref="P198" si="31">((K198*200000)/E198)/1000000</f>
        <v>#DIV/0!</v>
      </c>
      <c r="Q198" s="27" t="e">
        <f t="shared" ref="Q198" si="32">(K198/D198)/1000</f>
        <v>#DIV/0!</v>
      </c>
      <c r="R198" s="27" t="e">
        <f t="shared" ref="R198" si="33">N198/D198</f>
        <v>#DIV/0!</v>
      </c>
      <c r="S198" s="28"/>
    </row>
    <row r="199" spans="1:19" x14ac:dyDescent="0.3">
      <c r="A199" s="29"/>
      <c r="B199" s="18" t="s">
        <v>492</v>
      </c>
      <c r="C199" s="19">
        <v>4</v>
      </c>
      <c r="D199" s="19">
        <v>10</v>
      </c>
      <c r="E199" s="20">
        <f t="shared" si="24"/>
        <v>40</v>
      </c>
      <c r="F199" s="20">
        <f t="shared" si="25"/>
        <v>600</v>
      </c>
      <c r="G199" s="19">
        <v>180</v>
      </c>
      <c r="H199" s="19">
        <v>420</v>
      </c>
      <c r="I199" s="21">
        <v>0.7</v>
      </c>
      <c r="J199" s="21">
        <v>0.94779999999999998</v>
      </c>
      <c r="K199" s="22">
        <v>12728</v>
      </c>
      <c r="L199" s="23">
        <v>13428</v>
      </c>
      <c r="M199" s="23">
        <v>0</v>
      </c>
      <c r="N199" s="24">
        <f>SUM(N196:N198)</f>
        <v>30506.399999999998</v>
      </c>
      <c r="O199" s="25">
        <f t="shared" si="26"/>
        <v>762.66</v>
      </c>
      <c r="P199" s="26">
        <f t="shared" si="27"/>
        <v>63.64</v>
      </c>
      <c r="Q199" s="27">
        <f t="shared" si="28"/>
        <v>1.2727999999999999</v>
      </c>
      <c r="R199" s="27">
        <f t="shared" si="29"/>
        <v>3050.64</v>
      </c>
      <c r="S199" s="28"/>
    </row>
    <row r="200" spans="1:19" x14ac:dyDescent="0.3">
      <c r="A200" s="29">
        <v>15</v>
      </c>
      <c r="B200" s="18" t="s">
        <v>493</v>
      </c>
      <c r="C200" s="19"/>
      <c r="D200" s="19"/>
      <c r="E200" s="20">
        <f t="shared" si="24"/>
        <v>0</v>
      </c>
      <c r="F200" s="20">
        <f t="shared" si="25"/>
        <v>0</v>
      </c>
      <c r="G200" s="19"/>
      <c r="H200" s="19"/>
      <c r="I200" s="21"/>
      <c r="J200" s="21"/>
      <c r="K200" s="22"/>
      <c r="L200" s="23"/>
      <c r="M200" s="23"/>
      <c r="N200" s="24">
        <v>17831.2</v>
      </c>
      <c r="O200" s="25" t="e">
        <f t="shared" si="26"/>
        <v>#DIV/0!</v>
      </c>
      <c r="P200" s="26" t="e">
        <f t="shared" si="27"/>
        <v>#DIV/0!</v>
      </c>
      <c r="Q200" s="27" t="e">
        <f t="shared" si="28"/>
        <v>#DIV/0!</v>
      </c>
      <c r="R200" s="27" t="e">
        <f t="shared" si="29"/>
        <v>#DIV/0!</v>
      </c>
      <c r="S200" s="28"/>
    </row>
    <row r="201" spans="1:19" x14ac:dyDescent="0.3">
      <c r="A201" s="29"/>
      <c r="B201" s="18" t="s">
        <v>494</v>
      </c>
      <c r="C201" s="19"/>
      <c r="D201" s="19"/>
      <c r="E201" s="20">
        <f t="shared" si="24"/>
        <v>0</v>
      </c>
      <c r="F201" s="20">
        <f t="shared" si="25"/>
        <v>0</v>
      </c>
      <c r="G201" s="19"/>
      <c r="H201" s="19"/>
      <c r="I201" s="21"/>
      <c r="J201" s="21"/>
      <c r="K201" s="22"/>
      <c r="L201" s="23"/>
      <c r="M201" s="23"/>
      <c r="N201" s="24">
        <v>12275.15</v>
      </c>
      <c r="O201" s="25" t="e">
        <f t="shared" si="26"/>
        <v>#DIV/0!</v>
      </c>
      <c r="P201" s="26" t="e">
        <f t="shared" si="27"/>
        <v>#DIV/0!</v>
      </c>
      <c r="Q201" s="27" t="e">
        <f t="shared" si="28"/>
        <v>#DIV/0!</v>
      </c>
      <c r="R201" s="27" t="e">
        <f t="shared" si="29"/>
        <v>#DIV/0!</v>
      </c>
      <c r="S201" s="28"/>
    </row>
    <row r="202" spans="1:19" x14ac:dyDescent="0.3">
      <c r="A202" s="29"/>
      <c r="B202" s="18" t="s">
        <v>61</v>
      </c>
      <c r="C202" s="19">
        <v>5</v>
      </c>
      <c r="D202" s="19">
        <v>8</v>
      </c>
      <c r="E202" s="20">
        <f t="shared" si="24"/>
        <v>40</v>
      </c>
      <c r="F202" s="20">
        <f t="shared" si="25"/>
        <v>480</v>
      </c>
      <c r="G202" s="19">
        <v>40</v>
      </c>
      <c r="H202" s="19">
        <v>440</v>
      </c>
      <c r="I202" s="21">
        <v>0.91669999999999996</v>
      </c>
      <c r="J202" s="21">
        <v>0.95669999999999999</v>
      </c>
      <c r="K202" s="22">
        <v>14106</v>
      </c>
      <c r="L202" s="23">
        <v>14745</v>
      </c>
      <c r="M202" s="23">
        <v>45385</v>
      </c>
      <c r="N202" s="24">
        <f>SUM(N200:N201)</f>
        <v>30106.35</v>
      </c>
      <c r="O202" s="25">
        <f t="shared" si="26"/>
        <v>752.65874999999994</v>
      </c>
      <c r="P202" s="26">
        <f t="shared" si="27"/>
        <v>70.53</v>
      </c>
      <c r="Q202" s="27">
        <f t="shared" si="28"/>
        <v>1.76325</v>
      </c>
      <c r="R202" s="27">
        <f t="shared" si="29"/>
        <v>3763.2937499999998</v>
      </c>
      <c r="S202" s="28"/>
    </row>
    <row r="203" spans="1:19" x14ac:dyDescent="0.3">
      <c r="A203" s="29" t="s">
        <v>495</v>
      </c>
      <c r="B203" s="18" t="s">
        <v>494</v>
      </c>
      <c r="C203" s="19"/>
      <c r="D203" s="19"/>
      <c r="E203" s="20">
        <f t="shared" si="24"/>
        <v>0</v>
      </c>
      <c r="F203" s="20">
        <f t="shared" si="25"/>
        <v>0</v>
      </c>
      <c r="G203" s="19"/>
      <c r="H203" s="19"/>
      <c r="I203" s="21"/>
      <c r="J203" s="21"/>
      <c r="K203" s="22"/>
      <c r="L203" s="23"/>
      <c r="M203" s="23"/>
      <c r="N203" s="24">
        <v>35472.94</v>
      </c>
      <c r="O203" s="25" t="e">
        <f t="shared" si="26"/>
        <v>#DIV/0!</v>
      </c>
      <c r="P203" s="26" t="e">
        <f t="shared" si="27"/>
        <v>#DIV/0!</v>
      </c>
      <c r="Q203" s="27" t="e">
        <f t="shared" si="28"/>
        <v>#DIV/0!</v>
      </c>
      <c r="R203" s="27" t="e">
        <f t="shared" si="29"/>
        <v>#DIV/0!</v>
      </c>
      <c r="S203" s="28"/>
    </row>
    <row r="204" spans="1:19" x14ac:dyDescent="0.3">
      <c r="A204" s="29"/>
      <c r="B204" s="18" t="s">
        <v>496</v>
      </c>
      <c r="C204" s="19"/>
      <c r="D204" s="19"/>
      <c r="E204" s="20">
        <f>C204*D204</f>
        <v>0</v>
      </c>
      <c r="F204" s="20">
        <f t="shared" si="25"/>
        <v>0</v>
      </c>
      <c r="G204" s="19"/>
      <c r="H204" s="19"/>
      <c r="I204" s="21"/>
      <c r="J204" s="21"/>
      <c r="K204" s="22"/>
      <c r="L204" s="23"/>
      <c r="M204" s="23"/>
      <c r="N204" s="24">
        <v>2364.12</v>
      </c>
      <c r="O204" s="25" t="e">
        <f t="shared" si="26"/>
        <v>#DIV/0!</v>
      </c>
      <c r="P204" s="26" t="e">
        <f t="shared" si="27"/>
        <v>#DIV/0!</v>
      </c>
      <c r="Q204" s="27" t="e">
        <f t="shared" si="28"/>
        <v>#DIV/0!</v>
      </c>
      <c r="R204" s="27" t="e">
        <f t="shared" si="29"/>
        <v>#DIV/0!</v>
      </c>
      <c r="S204" s="28"/>
    </row>
    <row r="205" spans="1:19" x14ac:dyDescent="0.3">
      <c r="A205" s="29"/>
      <c r="B205" s="18" t="s">
        <v>61</v>
      </c>
      <c r="C205" s="19">
        <v>4</v>
      </c>
      <c r="D205" s="19">
        <v>10</v>
      </c>
      <c r="E205" s="20">
        <f t="shared" si="24"/>
        <v>40</v>
      </c>
      <c r="F205" s="20">
        <f t="shared" si="25"/>
        <v>600</v>
      </c>
      <c r="G205" s="19">
        <v>60</v>
      </c>
      <c r="H205" s="19">
        <v>540</v>
      </c>
      <c r="I205" s="21">
        <v>0.9</v>
      </c>
      <c r="J205" s="21">
        <v>0.95699999999999996</v>
      </c>
      <c r="K205" s="22">
        <v>17936</v>
      </c>
      <c r="L205" s="23">
        <v>18741</v>
      </c>
      <c r="M205" s="23">
        <v>0</v>
      </c>
      <c r="N205" s="24">
        <f>SUM(N203:N204)</f>
        <v>37837.060000000005</v>
      </c>
      <c r="O205" s="25">
        <f t="shared" si="26"/>
        <v>945.92650000000015</v>
      </c>
      <c r="P205" s="26">
        <f t="shared" si="27"/>
        <v>89.68</v>
      </c>
      <c r="Q205" s="27">
        <f t="shared" si="28"/>
        <v>1.7935999999999999</v>
      </c>
      <c r="R205" s="27">
        <f t="shared" si="29"/>
        <v>3783.7060000000006</v>
      </c>
      <c r="S205" s="28"/>
    </row>
    <row r="206" spans="1:19" x14ac:dyDescent="0.3">
      <c r="A206" s="29">
        <v>16</v>
      </c>
      <c r="B206" s="18" t="s">
        <v>497</v>
      </c>
      <c r="C206" s="19"/>
      <c r="D206" s="19"/>
      <c r="E206" s="20">
        <f t="shared" si="24"/>
        <v>0</v>
      </c>
      <c r="F206" s="20">
        <f t="shared" si="25"/>
        <v>0</v>
      </c>
      <c r="G206" s="19"/>
      <c r="H206" s="19"/>
      <c r="I206" s="21"/>
      <c r="J206" s="21"/>
      <c r="K206" s="22"/>
      <c r="L206" s="23"/>
      <c r="M206" s="23"/>
      <c r="N206" s="24">
        <v>24365.88</v>
      </c>
      <c r="O206" s="25" t="e">
        <f t="shared" si="26"/>
        <v>#DIV/0!</v>
      </c>
      <c r="P206" s="26" t="e">
        <f t="shared" si="27"/>
        <v>#DIV/0!</v>
      </c>
      <c r="Q206" s="27" t="e">
        <f t="shared" si="28"/>
        <v>#DIV/0!</v>
      </c>
      <c r="R206" s="27" t="e">
        <f t="shared" si="29"/>
        <v>#DIV/0!</v>
      </c>
      <c r="S206" s="28"/>
    </row>
    <row r="207" spans="1:19" x14ac:dyDescent="0.3">
      <c r="A207" s="29"/>
      <c r="B207" s="18" t="s">
        <v>498</v>
      </c>
      <c r="C207" s="19"/>
      <c r="D207" s="19"/>
      <c r="E207" s="20">
        <f t="shared" si="24"/>
        <v>0</v>
      </c>
      <c r="F207" s="20">
        <f t="shared" si="25"/>
        <v>0</v>
      </c>
      <c r="G207" s="19"/>
      <c r="H207" s="19"/>
      <c r="I207" s="21"/>
      <c r="J207" s="21"/>
      <c r="K207" s="22"/>
      <c r="L207" s="23"/>
      <c r="M207" s="23"/>
      <c r="N207" s="24">
        <v>4514.1000000000004</v>
      </c>
      <c r="O207" s="25" t="e">
        <f t="shared" si="26"/>
        <v>#DIV/0!</v>
      </c>
      <c r="P207" s="26" t="e">
        <f t="shared" si="27"/>
        <v>#DIV/0!</v>
      </c>
      <c r="Q207" s="27" t="e">
        <f t="shared" si="28"/>
        <v>#DIV/0!</v>
      </c>
      <c r="R207" s="27" t="e">
        <f t="shared" si="29"/>
        <v>#DIV/0!</v>
      </c>
      <c r="S207" s="28"/>
    </row>
    <row r="208" spans="1:19" x14ac:dyDescent="0.3">
      <c r="A208" s="29"/>
      <c r="B208" s="18" t="s">
        <v>499</v>
      </c>
      <c r="C208" s="19">
        <v>5</v>
      </c>
      <c r="D208" s="19">
        <v>8</v>
      </c>
      <c r="E208" s="20">
        <f t="shared" si="24"/>
        <v>40</v>
      </c>
      <c r="F208" s="20">
        <f t="shared" si="25"/>
        <v>480</v>
      </c>
      <c r="G208" s="19">
        <v>60</v>
      </c>
      <c r="H208" s="19">
        <v>420</v>
      </c>
      <c r="I208" s="21">
        <v>0.875</v>
      </c>
      <c r="J208" s="21">
        <v>0.94369999999999998</v>
      </c>
      <c r="K208" s="22">
        <v>16067</v>
      </c>
      <c r="L208" s="23">
        <v>17026</v>
      </c>
      <c r="M208" s="23">
        <v>15264</v>
      </c>
      <c r="N208" s="24">
        <f>SUM(N206:N207)</f>
        <v>28879.980000000003</v>
      </c>
      <c r="O208" s="25">
        <f t="shared" si="26"/>
        <v>721.99950000000013</v>
      </c>
      <c r="P208" s="26">
        <f t="shared" si="27"/>
        <v>80.334999999999994</v>
      </c>
      <c r="Q208" s="27">
        <f t="shared" si="28"/>
        <v>2.008375</v>
      </c>
      <c r="R208" s="27">
        <f t="shared" si="29"/>
        <v>3609.9975000000004</v>
      </c>
      <c r="S208" s="28"/>
    </row>
    <row r="209" spans="1:19" x14ac:dyDescent="0.3">
      <c r="A209" s="29" t="s">
        <v>500</v>
      </c>
      <c r="B209" s="18" t="s">
        <v>498</v>
      </c>
      <c r="C209" s="19"/>
      <c r="D209" s="19"/>
      <c r="E209" s="20">
        <f t="shared" si="24"/>
        <v>0</v>
      </c>
      <c r="F209" s="20">
        <f t="shared" si="25"/>
        <v>0</v>
      </c>
      <c r="G209" s="19"/>
      <c r="H209" s="19"/>
      <c r="I209" s="21"/>
      <c r="J209" s="21"/>
      <c r="K209" s="22"/>
      <c r="L209" s="23"/>
      <c r="M209" s="23"/>
      <c r="N209" s="24">
        <v>11180.7</v>
      </c>
      <c r="O209" s="25" t="e">
        <f t="shared" si="26"/>
        <v>#DIV/0!</v>
      </c>
      <c r="P209" s="26" t="e">
        <f t="shared" si="27"/>
        <v>#DIV/0!</v>
      </c>
      <c r="Q209" s="27" t="e">
        <f t="shared" si="28"/>
        <v>#DIV/0!</v>
      </c>
      <c r="R209" s="27" t="e">
        <f t="shared" si="29"/>
        <v>#DIV/0!</v>
      </c>
      <c r="S209" s="28"/>
    </row>
    <row r="210" spans="1:19" x14ac:dyDescent="0.3">
      <c r="A210" s="29"/>
      <c r="B210" s="18" t="s">
        <v>501</v>
      </c>
      <c r="C210" s="19"/>
      <c r="D210" s="19"/>
      <c r="E210" s="20">
        <f t="shared" si="24"/>
        <v>0</v>
      </c>
      <c r="F210" s="20">
        <f t="shared" si="25"/>
        <v>0</v>
      </c>
      <c r="G210" s="19"/>
      <c r="H210" s="19"/>
      <c r="I210" s="21"/>
      <c r="J210" s="21"/>
      <c r="K210" s="22"/>
      <c r="L210" s="23"/>
      <c r="M210" s="23"/>
      <c r="N210" s="24">
        <v>26201.200000000001</v>
      </c>
      <c r="O210" s="25" t="e">
        <f t="shared" si="26"/>
        <v>#DIV/0!</v>
      </c>
      <c r="P210" s="26" t="e">
        <f t="shared" si="27"/>
        <v>#DIV/0!</v>
      </c>
      <c r="Q210" s="27" t="e">
        <f t="shared" si="28"/>
        <v>#DIV/0!</v>
      </c>
      <c r="R210" s="27" t="e">
        <f t="shared" si="29"/>
        <v>#DIV/0!</v>
      </c>
      <c r="S210" s="28"/>
    </row>
    <row r="211" spans="1:19" x14ac:dyDescent="0.3">
      <c r="A211" s="29"/>
      <c r="B211" s="18" t="s">
        <v>61</v>
      </c>
      <c r="C211" s="19">
        <v>4</v>
      </c>
      <c r="D211" s="19">
        <v>10</v>
      </c>
      <c r="E211" s="20">
        <f t="shared" ref="E211:E274" si="34">C211*D211</f>
        <v>40</v>
      </c>
      <c r="F211" s="20">
        <f t="shared" ref="F211:F274" si="35">SUM(G211:H211)</f>
        <v>600</v>
      </c>
      <c r="G211" s="19">
        <v>60</v>
      </c>
      <c r="H211" s="19">
        <v>540</v>
      </c>
      <c r="I211" s="21">
        <v>0.9</v>
      </c>
      <c r="J211" s="21">
        <v>0.95609999999999995</v>
      </c>
      <c r="K211" s="22">
        <v>21364</v>
      </c>
      <c r="L211" s="23">
        <v>22345</v>
      </c>
      <c r="M211" s="23">
        <v>0</v>
      </c>
      <c r="N211" s="24">
        <f>SUM(N209:N210)</f>
        <v>37381.9</v>
      </c>
      <c r="O211" s="25">
        <f>N211/E211</f>
        <v>934.54750000000001</v>
      </c>
      <c r="P211" s="26">
        <f>((K211*200000)/E211)/1000000</f>
        <v>106.82</v>
      </c>
      <c r="Q211" s="27">
        <f>(K211/D211)/1000</f>
        <v>2.1364000000000001</v>
      </c>
      <c r="R211" s="27">
        <f>N211/D211</f>
        <v>3738.19</v>
      </c>
      <c r="S211" s="28"/>
    </row>
    <row r="212" spans="1:19" x14ac:dyDescent="0.3">
      <c r="A212" s="29">
        <v>17</v>
      </c>
      <c r="B212" s="18" t="s">
        <v>501</v>
      </c>
      <c r="C212" s="19"/>
      <c r="D212" s="19"/>
      <c r="E212" s="20">
        <f t="shared" si="34"/>
        <v>0</v>
      </c>
      <c r="F212" s="20">
        <f t="shared" si="35"/>
        <v>0</v>
      </c>
      <c r="G212" s="19"/>
      <c r="H212" s="19"/>
      <c r="I212" s="21"/>
      <c r="J212" s="21"/>
      <c r="K212" s="22"/>
      <c r="L212" s="23"/>
      <c r="M212" s="23"/>
      <c r="N212" s="24">
        <v>9548</v>
      </c>
      <c r="O212" s="25" t="e">
        <f>N212/E212</f>
        <v>#DIV/0!</v>
      </c>
      <c r="P212" s="26" t="e">
        <f>((K212*200000)/E212)/1000000</f>
        <v>#DIV/0!</v>
      </c>
      <c r="Q212" s="27" t="e">
        <f>(K212/D212)/1000</f>
        <v>#DIV/0!</v>
      </c>
      <c r="R212" s="27" t="e">
        <f>N212/D212</f>
        <v>#DIV/0!</v>
      </c>
      <c r="S212" s="28"/>
    </row>
    <row r="213" spans="1:19" x14ac:dyDescent="0.3">
      <c r="A213" s="29"/>
      <c r="B213" s="18" t="s">
        <v>502</v>
      </c>
      <c r="C213" s="19"/>
      <c r="D213" s="19"/>
      <c r="E213" s="20">
        <f t="shared" si="34"/>
        <v>0</v>
      </c>
      <c r="F213" s="20">
        <f t="shared" si="35"/>
        <v>0</v>
      </c>
      <c r="G213" s="19"/>
      <c r="H213" s="19"/>
      <c r="I213" s="21"/>
      <c r="J213" s="21"/>
      <c r="K213" s="22"/>
      <c r="L213" s="23"/>
      <c r="M213" s="23"/>
      <c r="N213" s="24">
        <v>6848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61</v>
      </c>
      <c r="C214" s="19">
        <v>5</v>
      </c>
      <c r="D214" s="19">
        <v>8</v>
      </c>
      <c r="E214" s="20">
        <f t="shared" si="34"/>
        <v>40</v>
      </c>
      <c r="F214" s="20">
        <f t="shared" si="35"/>
        <v>480</v>
      </c>
      <c r="G214" s="19">
        <v>180</v>
      </c>
      <c r="H214" s="19">
        <v>300</v>
      </c>
      <c r="I214" s="21">
        <v>0.625</v>
      </c>
      <c r="J214" s="21">
        <v>0.89100000000000001</v>
      </c>
      <c r="K214" s="22">
        <v>6701</v>
      </c>
      <c r="L214" s="23">
        <v>7520</v>
      </c>
      <c r="M214" s="23">
        <v>11747</v>
      </c>
      <c r="N214" s="24">
        <f>SUM(N212:N213)</f>
        <v>16396</v>
      </c>
      <c r="O214" s="25">
        <f t="shared" ref="O214:O276" si="36">N214/E214</f>
        <v>409.9</v>
      </c>
      <c r="P214" s="26">
        <f t="shared" ref="P214:P275" si="37">((K214*200000)/E214)/1000000</f>
        <v>33.505000000000003</v>
      </c>
      <c r="Q214" s="27">
        <f t="shared" ref="Q214:Q276" si="38">(K214/D214)/1000</f>
        <v>0.83762499999999995</v>
      </c>
      <c r="R214" s="27">
        <f t="shared" ref="R214:R276" si="39">N214/D214</f>
        <v>2049.5</v>
      </c>
      <c r="S214" s="28"/>
    </row>
    <row r="215" spans="1:19" x14ac:dyDescent="0.3">
      <c r="A215" s="29" t="s">
        <v>503</v>
      </c>
      <c r="B215" s="18" t="s">
        <v>502</v>
      </c>
      <c r="C215" s="19"/>
      <c r="D215" s="19"/>
      <c r="E215" s="20">
        <f t="shared" si="34"/>
        <v>0</v>
      </c>
      <c r="F215" s="20">
        <f t="shared" si="35"/>
        <v>0</v>
      </c>
      <c r="G215" s="19"/>
      <c r="H215" s="19"/>
      <c r="I215" s="21"/>
      <c r="J215" s="21"/>
      <c r="K215" s="22"/>
      <c r="L215" s="23"/>
      <c r="M215" s="23"/>
      <c r="N215" s="24">
        <v>29536</v>
      </c>
      <c r="O215" s="25" t="e">
        <f t="shared" si="36"/>
        <v>#DIV/0!</v>
      </c>
      <c r="P215" s="26" t="e">
        <f t="shared" si="37"/>
        <v>#DIV/0!</v>
      </c>
      <c r="Q215" s="27" t="e">
        <f t="shared" si="38"/>
        <v>#DIV/0!</v>
      </c>
      <c r="R215" s="27" t="e">
        <f t="shared" si="39"/>
        <v>#DIV/0!</v>
      </c>
      <c r="S215" s="28"/>
    </row>
    <row r="216" spans="1:19" x14ac:dyDescent="0.3">
      <c r="A216" s="29"/>
      <c r="B216" s="18" t="s">
        <v>61</v>
      </c>
      <c r="C216" s="19">
        <v>4</v>
      </c>
      <c r="D216" s="19">
        <v>10</v>
      </c>
      <c r="E216" s="20">
        <f t="shared" si="34"/>
        <v>40</v>
      </c>
      <c r="F216" s="20">
        <f t="shared" si="35"/>
        <v>600</v>
      </c>
      <c r="G216" s="19">
        <v>90</v>
      </c>
      <c r="H216" s="19">
        <v>510</v>
      </c>
      <c r="I216" s="21">
        <v>0.85</v>
      </c>
      <c r="J216" s="21">
        <v>0.81940000000000002</v>
      </c>
      <c r="K216" s="22">
        <v>5099</v>
      </c>
      <c r="L216" s="23">
        <v>6222</v>
      </c>
      <c r="M216" s="23">
        <v>0</v>
      </c>
      <c r="N216" s="24">
        <f>SUM(N215)</f>
        <v>29536</v>
      </c>
      <c r="O216" s="25">
        <f t="shared" si="36"/>
        <v>738.4</v>
      </c>
      <c r="P216" s="26">
        <f t="shared" si="37"/>
        <v>25.495000000000001</v>
      </c>
      <c r="Q216" s="27">
        <f t="shared" si="38"/>
        <v>0.50990000000000002</v>
      </c>
      <c r="R216" s="27">
        <f t="shared" si="39"/>
        <v>2953.6</v>
      </c>
      <c r="S216" s="28"/>
    </row>
    <row r="217" spans="1:19" x14ac:dyDescent="0.3">
      <c r="A217" s="29">
        <v>20</v>
      </c>
      <c r="B217" s="18" t="s">
        <v>502</v>
      </c>
      <c r="C217" s="19"/>
      <c r="D217" s="19"/>
      <c r="E217" s="20">
        <f t="shared" si="34"/>
        <v>0</v>
      </c>
      <c r="F217" s="20">
        <f t="shared" si="35"/>
        <v>0</v>
      </c>
      <c r="G217" s="19"/>
      <c r="H217" s="19"/>
      <c r="I217" s="21"/>
      <c r="J217" s="21"/>
      <c r="K217" s="22"/>
      <c r="L217" s="23"/>
      <c r="M217" s="23"/>
      <c r="N217" s="24">
        <v>28224</v>
      </c>
      <c r="O217" s="25" t="e">
        <f t="shared" si="36"/>
        <v>#DIV/0!</v>
      </c>
      <c r="P217" s="26" t="e">
        <f t="shared" si="37"/>
        <v>#DIV/0!</v>
      </c>
      <c r="Q217" s="27" t="e">
        <f t="shared" si="38"/>
        <v>#DIV/0!</v>
      </c>
      <c r="R217" s="27" t="e">
        <f t="shared" si="39"/>
        <v>#DIV/0!</v>
      </c>
      <c r="S217" s="28"/>
    </row>
    <row r="218" spans="1:19" x14ac:dyDescent="0.3">
      <c r="A218" s="29"/>
      <c r="B218" s="18" t="s">
        <v>61</v>
      </c>
      <c r="C218" s="19">
        <v>5</v>
      </c>
      <c r="D218" s="19">
        <v>8</v>
      </c>
      <c r="E218" s="20">
        <f t="shared" si="34"/>
        <v>40</v>
      </c>
      <c r="F218" s="20">
        <f t="shared" si="35"/>
        <v>480</v>
      </c>
      <c r="G218" s="19">
        <v>60</v>
      </c>
      <c r="H218" s="19">
        <v>420</v>
      </c>
      <c r="I218" s="21">
        <v>0.875</v>
      </c>
      <c r="J218" s="21">
        <v>0.95589999999999997</v>
      </c>
      <c r="K218" s="22">
        <v>4872</v>
      </c>
      <c r="L218" s="23">
        <v>5097</v>
      </c>
      <c r="M218" s="23">
        <v>31735</v>
      </c>
      <c r="N218" s="24">
        <f>SUM(N217)</f>
        <v>28224</v>
      </c>
      <c r="O218" s="25">
        <f t="shared" si="36"/>
        <v>705.6</v>
      </c>
      <c r="P218" s="26">
        <f t="shared" si="37"/>
        <v>24.36</v>
      </c>
      <c r="Q218" s="27">
        <f t="shared" si="38"/>
        <v>0.60899999999999999</v>
      </c>
      <c r="R218" s="27">
        <f t="shared" si="39"/>
        <v>3528</v>
      </c>
      <c r="S218" s="28"/>
    </row>
    <row r="219" spans="1:19" x14ac:dyDescent="0.3">
      <c r="A219" s="29" t="s">
        <v>504</v>
      </c>
      <c r="B219" s="18" t="s">
        <v>502</v>
      </c>
      <c r="C219" s="19"/>
      <c r="D219" s="19"/>
      <c r="E219" s="20">
        <f t="shared" si="34"/>
        <v>0</v>
      </c>
      <c r="F219" s="20">
        <f t="shared" si="35"/>
        <v>0</v>
      </c>
      <c r="G219" s="19"/>
      <c r="H219" s="19"/>
      <c r="I219" s="21"/>
      <c r="J219" s="21"/>
      <c r="K219" s="22"/>
      <c r="L219" s="23"/>
      <c r="M219" s="23"/>
      <c r="N219" s="24">
        <v>11904</v>
      </c>
      <c r="O219" s="25" t="e">
        <f t="shared" si="36"/>
        <v>#DIV/0!</v>
      </c>
      <c r="P219" s="26" t="e">
        <f t="shared" si="37"/>
        <v>#DIV/0!</v>
      </c>
      <c r="Q219" s="27" t="e">
        <f t="shared" si="38"/>
        <v>#DIV/0!</v>
      </c>
      <c r="R219" s="27" t="e">
        <f t="shared" si="39"/>
        <v>#DIV/0!</v>
      </c>
      <c r="S219" s="28"/>
    </row>
    <row r="220" spans="1:19" x14ac:dyDescent="0.3">
      <c r="A220" s="29"/>
      <c r="B220" s="18" t="s">
        <v>505</v>
      </c>
      <c r="C220" s="19"/>
      <c r="D220" s="19"/>
      <c r="E220" s="20">
        <f t="shared" si="34"/>
        <v>0</v>
      </c>
      <c r="F220" s="20">
        <f t="shared" si="35"/>
        <v>0</v>
      </c>
      <c r="G220" s="19"/>
      <c r="H220" s="19"/>
      <c r="I220" s="21"/>
      <c r="J220" s="21"/>
      <c r="K220" s="22"/>
      <c r="L220" s="23"/>
      <c r="M220" s="23"/>
      <c r="N220" s="24">
        <v>19545.3</v>
      </c>
      <c r="O220" s="25" t="e">
        <f t="shared" si="36"/>
        <v>#DIV/0!</v>
      </c>
      <c r="P220" s="26" t="e">
        <f t="shared" si="37"/>
        <v>#DIV/0!</v>
      </c>
      <c r="Q220" s="27" t="e">
        <f t="shared" si="38"/>
        <v>#DIV/0!</v>
      </c>
      <c r="R220" s="27" t="e">
        <f t="shared" si="39"/>
        <v>#DIV/0!</v>
      </c>
      <c r="S220" s="28"/>
    </row>
    <row r="221" spans="1:19" x14ac:dyDescent="0.3">
      <c r="A221" s="29"/>
      <c r="B221" s="18" t="s">
        <v>506</v>
      </c>
      <c r="C221" s="19">
        <v>4</v>
      </c>
      <c r="D221" s="19">
        <v>10</v>
      </c>
      <c r="E221" s="20">
        <f t="shared" si="34"/>
        <v>40</v>
      </c>
      <c r="F221" s="20">
        <f t="shared" si="35"/>
        <v>600</v>
      </c>
      <c r="G221" s="19">
        <v>140</v>
      </c>
      <c r="H221" s="19">
        <v>460</v>
      </c>
      <c r="I221" s="21">
        <v>0.76670000000000005</v>
      </c>
      <c r="J221" s="21">
        <v>0.95040000000000002</v>
      </c>
      <c r="K221" s="22">
        <v>5429</v>
      </c>
      <c r="L221" s="23">
        <v>5712</v>
      </c>
      <c r="M221" s="23">
        <v>0</v>
      </c>
      <c r="N221" s="24">
        <f>SUM(N219:N220)</f>
        <v>31449.3</v>
      </c>
      <c r="O221" s="25">
        <f t="shared" si="36"/>
        <v>786.23249999999996</v>
      </c>
      <c r="P221" s="26">
        <f t="shared" si="37"/>
        <v>27.145</v>
      </c>
      <c r="Q221" s="27">
        <f t="shared" si="38"/>
        <v>0.54289999999999994</v>
      </c>
      <c r="R221" s="27">
        <f t="shared" si="39"/>
        <v>3144.93</v>
      </c>
      <c r="S221" s="28"/>
    </row>
    <row r="222" spans="1:19" x14ac:dyDescent="0.3">
      <c r="A222" s="29">
        <v>21</v>
      </c>
      <c r="B222" s="18" t="s">
        <v>505</v>
      </c>
      <c r="C222" s="19"/>
      <c r="D222" s="19"/>
      <c r="E222" s="20">
        <f t="shared" si="34"/>
        <v>0</v>
      </c>
      <c r="F222" s="20">
        <f t="shared" si="35"/>
        <v>0</v>
      </c>
      <c r="G222" s="19"/>
      <c r="H222" s="19"/>
      <c r="I222" s="21"/>
      <c r="J222" s="21"/>
      <c r="K222" s="22"/>
      <c r="L222" s="23"/>
      <c r="M222" s="23"/>
      <c r="N222" s="24">
        <v>20954.7</v>
      </c>
      <c r="O222" s="25" t="e">
        <f t="shared" si="36"/>
        <v>#DIV/0!</v>
      </c>
      <c r="P222" s="26" t="e">
        <f t="shared" si="37"/>
        <v>#DIV/0!</v>
      </c>
      <c r="Q222" s="27" t="e">
        <f t="shared" si="38"/>
        <v>#DIV/0!</v>
      </c>
      <c r="R222" s="27" t="e">
        <f t="shared" si="39"/>
        <v>#DIV/0!</v>
      </c>
      <c r="S222" s="28"/>
    </row>
    <row r="223" spans="1:19" x14ac:dyDescent="0.3">
      <c r="A223" s="29"/>
      <c r="B223" s="18" t="s">
        <v>507</v>
      </c>
      <c r="C223" s="19"/>
      <c r="D223" s="19"/>
      <c r="E223" s="20">
        <f t="shared" si="34"/>
        <v>0</v>
      </c>
      <c r="F223" s="20">
        <f t="shared" si="35"/>
        <v>0</v>
      </c>
      <c r="G223" s="19"/>
      <c r="H223" s="19"/>
      <c r="I223" s="21"/>
      <c r="J223" s="21"/>
      <c r="K223" s="22"/>
      <c r="L223" s="23"/>
      <c r="M223" s="23"/>
      <c r="N223" s="24">
        <v>4587.8999999999996</v>
      </c>
      <c r="O223" s="25" t="e">
        <f t="shared" si="36"/>
        <v>#DIV/0!</v>
      </c>
      <c r="P223" s="26" t="e">
        <f t="shared" si="37"/>
        <v>#DIV/0!</v>
      </c>
      <c r="Q223" s="27" t="e">
        <f t="shared" si="38"/>
        <v>#DIV/0!</v>
      </c>
      <c r="R223" s="27" t="e">
        <f t="shared" si="39"/>
        <v>#DIV/0!</v>
      </c>
      <c r="S223" s="28"/>
    </row>
    <row r="224" spans="1:19" x14ac:dyDescent="0.3">
      <c r="A224" s="29"/>
      <c r="B224" s="18" t="s">
        <v>61</v>
      </c>
      <c r="C224" s="19">
        <v>5</v>
      </c>
      <c r="D224" s="19">
        <v>8</v>
      </c>
      <c r="E224" s="20">
        <f t="shared" si="34"/>
        <v>40</v>
      </c>
      <c r="F224" s="20">
        <f t="shared" si="35"/>
        <v>480</v>
      </c>
      <c r="G224" s="19">
        <v>60</v>
      </c>
      <c r="H224" s="19">
        <v>420</v>
      </c>
      <c r="I224" s="21">
        <v>0.875</v>
      </c>
      <c r="J224" s="21">
        <v>0.88239999999999996</v>
      </c>
      <c r="K224" s="22">
        <v>4409</v>
      </c>
      <c r="L224" s="23">
        <v>4997</v>
      </c>
      <c r="M224" s="23">
        <v>11337</v>
      </c>
      <c r="N224" s="24">
        <f>SUM(N222:N223)</f>
        <v>25542.6</v>
      </c>
      <c r="O224" s="25">
        <f t="shared" si="36"/>
        <v>638.56499999999994</v>
      </c>
      <c r="P224" s="26">
        <f t="shared" si="37"/>
        <v>22.045000000000002</v>
      </c>
      <c r="Q224" s="27">
        <f t="shared" si="38"/>
        <v>0.55112499999999998</v>
      </c>
      <c r="R224" s="27">
        <f t="shared" si="39"/>
        <v>3192.8249999999998</v>
      </c>
      <c r="S224" s="28"/>
    </row>
    <row r="225" spans="1:19" x14ac:dyDescent="0.3">
      <c r="A225" s="29" t="s">
        <v>508</v>
      </c>
      <c r="B225" s="18" t="s">
        <v>509</v>
      </c>
      <c r="C225" s="19"/>
      <c r="D225" s="19"/>
      <c r="E225" s="20">
        <f t="shared" si="34"/>
        <v>0</v>
      </c>
      <c r="F225" s="20">
        <f t="shared" si="35"/>
        <v>0</v>
      </c>
      <c r="G225" s="19"/>
      <c r="H225" s="19"/>
      <c r="I225" s="21"/>
      <c r="J225" s="21"/>
      <c r="K225" s="22"/>
      <c r="L225" s="23"/>
      <c r="M225" s="23"/>
      <c r="N225" s="24">
        <v>38289.1</v>
      </c>
      <c r="O225" s="25" t="e">
        <f t="shared" si="36"/>
        <v>#DIV/0!</v>
      </c>
      <c r="P225" s="26" t="e">
        <f t="shared" si="37"/>
        <v>#DIV/0!</v>
      </c>
      <c r="Q225" s="27" t="e">
        <f t="shared" si="38"/>
        <v>#DIV/0!</v>
      </c>
      <c r="R225" s="27" t="e">
        <f t="shared" si="39"/>
        <v>#DIV/0!</v>
      </c>
      <c r="S225" s="28"/>
    </row>
    <row r="226" spans="1:19" x14ac:dyDescent="0.3">
      <c r="A226" s="29"/>
      <c r="B226" s="18" t="s">
        <v>61</v>
      </c>
      <c r="C226" s="19">
        <v>4</v>
      </c>
      <c r="D226" s="19">
        <v>10</v>
      </c>
      <c r="E226" s="20">
        <f t="shared" si="34"/>
        <v>40</v>
      </c>
      <c r="F226" s="20">
        <f t="shared" si="35"/>
        <v>600</v>
      </c>
      <c r="G226" s="19">
        <v>70</v>
      </c>
      <c r="H226" s="19">
        <v>530</v>
      </c>
      <c r="I226" s="21">
        <v>0.88329999999999997</v>
      </c>
      <c r="J226" s="21">
        <v>0.95809999999999995</v>
      </c>
      <c r="K226" s="22">
        <v>6264</v>
      </c>
      <c r="L226" s="23">
        <v>6538</v>
      </c>
      <c r="M226" s="23">
        <v>0</v>
      </c>
      <c r="N226" s="24">
        <f>SUM(N225)</f>
        <v>38289.1</v>
      </c>
      <c r="O226" s="25">
        <f t="shared" si="36"/>
        <v>957.22749999999996</v>
      </c>
      <c r="P226" s="26">
        <f t="shared" si="37"/>
        <v>31.32</v>
      </c>
      <c r="Q226" s="27">
        <f t="shared" si="38"/>
        <v>0.62639999999999996</v>
      </c>
      <c r="R226" s="27">
        <f t="shared" si="39"/>
        <v>3828.91</v>
      </c>
      <c r="S226" s="28"/>
    </row>
    <row r="227" spans="1:19" x14ac:dyDescent="0.3">
      <c r="A227" s="29">
        <v>22</v>
      </c>
      <c r="B227" s="18" t="s">
        <v>507</v>
      </c>
      <c r="C227" s="19"/>
      <c r="D227" s="19"/>
      <c r="E227" s="20">
        <f t="shared" si="34"/>
        <v>0</v>
      </c>
      <c r="F227" s="20">
        <f t="shared" si="35"/>
        <v>0</v>
      </c>
      <c r="G227" s="19"/>
      <c r="H227" s="19"/>
      <c r="I227" s="21"/>
      <c r="J227" s="21"/>
      <c r="K227" s="22"/>
      <c r="L227" s="23"/>
      <c r="M227" s="23"/>
      <c r="N227" s="24">
        <v>29163.3</v>
      </c>
      <c r="O227" s="25" t="e">
        <f t="shared" si="36"/>
        <v>#DIV/0!</v>
      </c>
      <c r="P227" s="26" t="e">
        <f t="shared" si="37"/>
        <v>#DIV/0!</v>
      </c>
      <c r="Q227" s="27" t="e">
        <f t="shared" si="38"/>
        <v>#DIV/0!</v>
      </c>
      <c r="R227" s="27" t="e">
        <f t="shared" si="39"/>
        <v>#DIV/0!</v>
      </c>
      <c r="S227" s="28"/>
    </row>
    <row r="228" spans="1:19" ht="15" customHeight="1" x14ac:dyDescent="0.3">
      <c r="A228" s="29"/>
      <c r="B228" s="18" t="s">
        <v>61</v>
      </c>
      <c r="C228" s="19">
        <v>5</v>
      </c>
      <c r="D228" s="19">
        <v>8</v>
      </c>
      <c r="E228" s="20">
        <f t="shared" si="34"/>
        <v>40</v>
      </c>
      <c r="F228" s="20">
        <f t="shared" si="35"/>
        <v>480</v>
      </c>
      <c r="G228" s="19">
        <v>40</v>
      </c>
      <c r="H228" s="19">
        <v>440</v>
      </c>
      <c r="I228" s="21">
        <v>0.91669999999999996</v>
      </c>
      <c r="J228" s="21">
        <v>0.92320000000000002</v>
      </c>
      <c r="K228" s="22">
        <v>5034</v>
      </c>
      <c r="L228" s="23">
        <v>5453</v>
      </c>
      <c r="M228" s="23">
        <v>19697</v>
      </c>
      <c r="N228" s="24">
        <f>SUM(N227)</f>
        <v>29163.3</v>
      </c>
      <c r="O228" s="25">
        <f t="shared" si="36"/>
        <v>729.08249999999998</v>
      </c>
      <c r="P228" s="26">
        <f t="shared" si="37"/>
        <v>25.17</v>
      </c>
      <c r="Q228" s="27">
        <f t="shared" si="38"/>
        <v>0.62924999999999998</v>
      </c>
      <c r="R228" s="27">
        <f t="shared" si="39"/>
        <v>3645.4124999999999</v>
      </c>
      <c r="S228" s="28"/>
    </row>
    <row r="229" spans="1:19" x14ac:dyDescent="0.3">
      <c r="A229" s="29" t="s">
        <v>510</v>
      </c>
      <c r="B229" s="18" t="s">
        <v>511</v>
      </c>
      <c r="C229" s="19"/>
      <c r="D229" s="19"/>
      <c r="E229" s="20">
        <f t="shared" si="34"/>
        <v>0</v>
      </c>
      <c r="F229" s="20">
        <f t="shared" si="35"/>
        <v>0</v>
      </c>
      <c r="G229" s="19"/>
      <c r="H229" s="19"/>
      <c r="I229" s="21"/>
      <c r="J229" s="21"/>
      <c r="K229" s="22"/>
      <c r="L229" s="23"/>
      <c r="M229" s="23"/>
      <c r="N229" s="24">
        <v>32504.85</v>
      </c>
      <c r="O229" s="25" t="e">
        <f t="shared" si="36"/>
        <v>#DIV/0!</v>
      </c>
      <c r="P229" s="26" t="e">
        <f t="shared" si="37"/>
        <v>#DIV/0!</v>
      </c>
      <c r="Q229" s="27" t="e">
        <f t="shared" si="38"/>
        <v>#DIV/0!</v>
      </c>
      <c r="R229" s="27" t="e">
        <f t="shared" si="39"/>
        <v>#DIV/0!</v>
      </c>
      <c r="S229" s="28"/>
    </row>
    <row r="230" spans="1:19" x14ac:dyDescent="0.3">
      <c r="A230" s="29"/>
      <c r="B230" s="18" t="s">
        <v>512</v>
      </c>
      <c r="C230" s="19">
        <v>4</v>
      </c>
      <c r="D230" s="19">
        <v>10</v>
      </c>
      <c r="E230" s="20">
        <f t="shared" si="34"/>
        <v>40</v>
      </c>
      <c r="F230" s="20">
        <f t="shared" si="35"/>
        <v>600</v>
      </c>
      <c r="G230" s="19">
        <v>130</v>
      </c>
      <c r="H230" s="19">
        <v>470</v>
      </c>
      <c r="I230" s="21">
        <v>0.7833</v>
      </c>
      <c r="J230" s="21">
        <v>0.94399999999999995</v>
      </c>
      <c r="K230" s="22">
        <v>16031</v>
      </c>
      <c r="L230" s="23">
        <v>16983</v>
      </c>
      <c r="M230" s="23">
        <v>0</v>
      </c>
      <c r="N230" s="24">
        <f>SUM(N229)</f>
        <v>32504.85</v>
      </c>
      <c r="O230" s="25">
        <f t="shared" si="36"/>
        <v>812.62124999999992</v>
      </c>
      <c r="P230" s="26">
        <f t="shared" si="37"/>
        <v>80.155000000000001</v>
      </c>
      <c r="Q230" s="27">
        <f t="shared" si="38"/>
        <v>1.6031</v>
      </c>
      <c r="R230" s="27">
        <f t="shared" si="39"/>
        <v>3250.4849999999997</v>
      </c>
      <c r="S230" s="28"/>
    </row>
    <row r="231" spans="1:19" x14ac:dyDescent="0.3">
      <c r="A231" s="29">
        <v>23</v>
      </c>
      <c r="B231" s="18" t="s">
        <v>513</v>
      </c>
      <c r="C231" s="19"/>
      <c r="D231" s="19"/>
      <c r="E231" s="20">
        <f t="shared" si="34"/>
        <v>0</v>
      </c>
      <c r="F231" s="20">
        <f t="shared" si="35"/>
        <v>0</v>
      </c>
      <c r="G231" s="19"/>
      <c r="H231" s="19"/>
      <c r="I231" s="21"/>
      <c r="J231" s="21"/>
      <c r="K231" s="22"/>
      <c r="L231" s="23"/>
      <c r="M231" s="23"/>
      <c r="N231" s="24">
        <v>31041.15</v>
      </c>
      <c r="O231" s="25" t="e">
        <f t="shared" si="36"/>
        <v>#DIV/0!</v>
      </c>
      <c r="P231" s="26" t="e">
        <f t="shared" si="37"/>
        <v>#DIV/0!</v>
      </c>
      <c r="Q231" s="27" t="e">
        <f t="shared" si="38"/>
        <v>#DIV/0!</v>
      </c>
      <c r="R231" s="27" t="e">
        <f t="shared" si="39"/>
        <v>#DIV/0!</v>
      </c>
      <c r="S231" s="28"/>
    </row>
    <row r="232" spans="1:19" x14ac:dyDescent="0.3">
      <c r="A232" s="29"/>
      <c r="B232" s="18" t="s">
        <v>61</v>
      </c>
      <c r="C232" s="19">
        <v>5</v>
      </c>
      <c r="D232" s="19">
        <v>8</v>
      </c>
      <c r="E232" s="20">
        <f t="shared" si="34"/>
        <v>40</v>
      </c>
      <c r="F232" s="20">
        <f t="shared" si="35"/>
        <v>480</v>
      </c>
      <c r="G232" s="19">
        <v>30</v>
      </c>
      <c r="H232" s="19">
        <v>450</v>
      </c>
      <c r="I232" s="21">
        <v>0.9375</v>
      </c>
      <c r="J232" s="21">
        <v>0.95179999999999998</v>
      </c>
      <c r="K232" s="22">
        <v>15309</v>
      </c>
      <c r="L232" s="23">
        <v>16085</v>
      </c>
      <c r="M232" s="23">
        <v>13862</v>
      </c>
      <c r="N232" s="24">
        <f>SUM(N231)</f>
        <v>31041.15</v>
      </c>
      <c r="O232" s="25">
        <f t="shared" si="36"/>
        <v>776.02875000000006</v>
      </c>
      <c r="P232" s="26">
        <f t="shared" si="37"/>
        <v>76.545000000000002</v>
      </c>
      <c r="Q232" s="27">
        <f t="shared" si="38"/>
        <v>1.9136249999999999</v>
      </c>
      <c r="R232" s="27">
        <f t="shared" si="39"/>
        <v>3880.1437500000002</v>
      </c>
      <c r="S232" s="28"/>
    </row>
    <row r="233" spans="1:19" x14ac:dyDescent="0.3">
      <c r="A233" s="29" t="s">
        <v>514</v>
      </c>
      <c r="B233" s="18" t="s">
        <v>515</v>
      </c>
      <c r="C233" s="19"/>
      <c r="D233" s="19"/>
      <c r="E233" s="20">
        <f t="shared" si="34"/>
        <v>0</v>
      </c>
      <c r="F233" s="20">
        <f t="shared" si="35"/>
        <v>0</v>
      </c>
      <c r="G233" s="19"/>
      <c r="H233" s="19"/>
      <c r="I233" s="21"/>
      <c r="J233" s="21"/>
      <c r="K233" s="22"/>
      <c r="L233" s="23"/>
      <c r="M233" s="23"/>
      <c r="N233" s="24">
        <v>26471.55</v>
      </c>
      <c r="O233" s="25" t="e">
        <f t="shared" si="36"/>
        <v>#DIV/0!</v>
      </c>
      <c r="P233" s="26" t="e">
        <f t="shared" si="37"/>
        <v>#DIV/0!</v>
      </c>
      <c r="Q233" s="27" t="e">
        <f t="shared" si="38"/>
        <v>#DIV/0!</v>
      </c>
      <c r="R233" s="27" t="e">
        <f t="shared" si="39"/>
        <v>#DIV/0!</v>
      </c>
      <c r="S233" s="28"/>
    </row>
    <row r="234" spans="1:19" x14ac:dyDescent="0.3">
      <c r="A234" s="29"/>
      <c r="B234" s="18" t="s">
        <v>516</v>
      </c>
      <c r="C234" s="19"/>
      <c r="D234" s="19"/>
      <c r="E234" s="20">
        <f t="shared" si="34"/>
        <v>0</v>
      </c>
      <c r="F234" s="20">
        <f t="shared" si="35"/>
        <v>0</v>
      </c>
      <c r="G234" s="19"/>
      <c r="H234" s="19"/>
      <c r="I234" s="21"/>
      <c r="J234" s="21"/>
      <c r="K234" s="22"/>
      <c r="L234" s="23"/>
      <c r="M234" s="23"/>
      <c r="N234" s="24">
        <v>6628.65</v>
      </c>
      <c r="O234" s="25" t="e">
        <f t="shared" si="36"/>
        <v>#DIV/0!</v>
      </c>
      <c r="P234" s="26" t="e">
        <f t="shared" si="37"/>
        <v>#DIV/0!</v>
      </c>
      <c r="Q234" s="27" t="e">
        <f t="shared" si="38"/>
        <v>#DIV/0!</v>
      </c>
      <c r="R234" s="27" t="e">
        <f t="shared" si="39"/>
        <v>#DIV/0!</v>
      </c>
      <c r="S234" s="28"/>
    </row>
    <row r="235" spans="1:19" x14ac:dyDescent="0.3">
      <c r="A235" s="29"/>
      <c r="B235" s="18" t="s">
        <v>517</v>
      </c>
      <c r="C235" s="19">
        <v>4</v>
      </c>
      <c r="D235" s="19">
        <v>10</v>
      </c>
      <c r="E235" s="20">
        <f t="shared" si="34"/>
        <v>40</v>
      </c>
      <c r="F235" s="20">
        <f t="shared" si="35"/>
        <v>600</v>
      </c>
      <c r="G235" s="19">
        <v>130</v>
      </c>
      <c r="H235" s="19">
        <v>470</v>
      </c>
      <c r="I235" s="21">
        <v>0.7833</v>
      </c>
      <c r="J235" s="21">
        <v>0.9405</v>
      </c>
      <c r="K235" s="22">
        <v>14854</v>
      </c>
      <c r="L235" s="23">
        <v>15794</v>
      </c>
      <c r="M235" s="23">
        <v>0</v>
      </c>
      <c r="N235" s="24">
        <f>SUM(N233:N234)</f>
        <v>33100.199999999997</v>
      </c>
      <c r="O235" s="25">
        <f t="shared" si="36"/>
        <v>827.50499999999988</v>
      </c>
      <c r="P235" s="26">
        <f t="shared" si="37"/>
        <v>74.27</v>
      </c>
      <c r="Q235" s="27">
        <f t="shared" si="38"/>
        <v>1.4854000000000001</v>
      </c>
      <c r="R235" s="27">
        <f t="shared" si="39"/>
        <v>3310.0199999999995</v>
      </c>
      <c r="S235" s="28"/>
    </row>
    <row r="236" spans="1:19" x14ac:dyDescent="0.3">
      <c r="A236" s="29">
        <v>24</v>
      </c>
      <c r="B236" s="18" t="s">
        <v>518</v>
      </c>
      <c r="C236" s="19"/>
      <c r="D236" s="19"/>
      <c r="E236" s="20">
        <f t="shared" si="34"/>
        <v>0</v>
      </c>
      <c r="F236" s="20">
        <f t="shared" si="35"/>
        <v>0</v>
      </c>
      <c r="G236" s="19"/>
      <c r="H236" s="19"/>
      <c r="I236" s="21"/>
      <c r="J236" s="21"/>
      <c r="K236" s="22"/>
      <c r="L236" s="23"/>
      <c r="M236" s="23"/>
      <c r="N236" s="24">
        <v>35336.75</v>
      </c>
      <c r="O236" s="25" t="e">
        <f t="shared" si="36"/>
        <v>#DIV/0!</v>
      </c>
      <c r="P236" s="26" t="e">
        <f t="shared" si="37"/>
        <v>#DIV/0!</v>
      </c>
      <c r="Q236" s="27" t="e">
        <f t="shared" si="38"/>
        <v>#DIV/0!</v>
      </c>
      <c r="R236" s="27" t="e">
        <f t="shared" si="39"/>
        <v>#DIV/0!</v>
      </c>
      <c r="S236" s="28"/>
    </row>
    <row r="237" spans="1:19" x14ac:dyDescent="0.3">
      <c r="A237" s="29"/>
      <c r="B237" s="18" t="s">
        <v>61</v>
      </c>
      <c r="C237" s="19">
        <v>5</v>
      </c>
      <c r="D237" s="19">
        <v>8</v>
      </c>
      <c r="E237" s="20">
        <f t="shared" si="34"/>
        <v>40</v>
      </c>
      <c r="F237" s="20">
        <f t="shared" si="35"/>
        <v>480</v>
      </c>
      <c r="G237" s="19">
        <v>30</v>
      </c>
      <c r="H237" s="19">
        <v>450</v>
      </c>
      <c r="I237" s="21">
        <v>0.9375</v>
      </c>
      <c r="J237" s="21">
        <v>0.93059999999999998</v>
      </c>
      <c r="K237" s="22">
        <v>9585</v>
      </c>
      <c r="L237" s="23">
        <v>10300</v>
      </c>
      <c r="M237" s="23">
        <v>9868</v>
      </c>
      <c r="N237" s="24">
        <f>SUM(N236)</f>
        <v>35336.75</v>
      </c>
      <c r="O237" s="25">
        <f t="shared" si="36"/>
        <v>883.41875000000005</v>
      </c>
      <c r="P237" s="26">
        <f t="shared" si="37"/>
        <v>47.924999999999997</v>
      </c>
      <c r="Q237" s="27">
        <f t="shared" si="38"/>
        <v>1.1981250000000001</v>
      </c>
      <c r="R237" s="27">
        <f t="shared" si="39"/>
        <v>4417.09375</v>
      </c>
      <c r="S237" s="28"/>
    </row>
    <row r="238" spans="1:19" x14ac:dyDescent="0.3">
      <c r="A238" s="29" t="s">
        <v>519</v>
      </c>
      <c r="B238" s="18" t="s">
        <v>518</v>
      </c>
      <c r="C238" s="19"/>
      <c r="D238" s="19"/>
      <c r="E238" s="20">
        <f t="shared" si="34"/>
        <v>0</v>
      </c>
      <c r="F238" s="20">
        <f t="shared" si="35"/>
        <v>0</v>
      </c>
      <c r="G238" s="19"/>
      <c r="H238" s="19"/>
      <c r="I238" s="21"/>
      <c r="J238" s="21"/>
      <c r="K238" s="22"/>
      <c r="L238" s="23"/>
      <c r="M238" s="23"/>
      <c r="N238" s="24">
        <v>834.6</v>
      </c>
      <c r="O238" s="25" t="e">
        <f t="shared" si="36"/>
        <v>#DIV/0!</v>
      </c>
      <c r="P238" s="26" t="e">
        <f t="shared" si="37"/>
        <v>#DIV/0!</v>
      </c>
      <c r="Q238" s="27" t="e">
        <f t="shared" si="38"/>
        <v>#DIV/0!</v>
      </c>
      <c r="R238" s="27" t="e">
        <f t="shared" si="39"/>
        <v>#DIV/0!</v>
      </c>
      <c r="S238" s="28"/>
    </row>
    <row r="239" spans="1:19" x14ac:dyDescent="0.3">
      <c r="A239" s="29"/>
      <c r="B239" s="18" t="s">
        <v>520</v>
      </c>
      <c r="C239" s="19"/>
      <c r="D239" s="19"/>
      <c r="E239" s="20">
        <f t="shared" si="34"/>
        <v>0</v>
      </c>
      <c r="F239" s="20">
        <f t="shared" si="35"/>
        <v>0</v>
      </c>
      <c r="G239" s="19"/>
      <c r="H239" s="19"/>
      <c r="I239" s="21"/>
      <c r="J239" s="21"/>
      <c r="K239" s="22"/>
      <c r="L239" s="23"/>
      <c r="M239" s="23"/>
      <c r="N239" s="24">
        <v>8250</v>
      </c>
      <c r="O239" s="25" t="e">
        <f t="shared" si="36"/>
        <v>#DIV/0!</v>
      </c>
      <c r="P239" s="26" t="e">
        <f t="shared" si="37"/>
        <v>#DIV/0!</v>
      </c>
      <c r="Q239" s="27" t="e">
        <f t="shared" si="38"/>
        <v>#DIV/0!</v>
      </c>
      <c r="R239" s="27" t="e">
        <f t="shared" si="39"/>
        <v>#DIV/0!</v>
      </c>
      <c r="S239" s="28"/>
    </row>
    <row r="240" spans="1:19" x14ac:dyDescent="0.3">
      <c r="A240" s="29"/>
      <c r="B240" s="18" t="s">
        <v>521</v>
      </c>
      <c r="C240" s="19"/>
      <c r="D240" s="19"/>
      <c r="E240" s="20">
        <f t="shared" si="34"/>
        <v>0</v>
      </c>
      <c r="F240" s="20">
        <f t="shared" si="35"/>
        <v>0</v>
      </c>
      <c r="G240" s="19"/>
      <c r="H240" s="19"/>
      <c r="I240" s="21"/>
      <c r="J240" s="21"/>
      <c r="K240" s="22"/>
      <c r="L240" s="23"/>
      <c r="M240" s="23"/>
      <c r="N240" s="24">
        <v>29000</v>
      </c>
      <c r="O240" s="25" t="e">
        <f t="shared" si="36"/>
        <v>#DIV/0!</v>
      </c>
      <c r="P240" s="26" t="e">
        <f t="shared" si="37"/>
        <v>#DIV/0!</v>
      </c>
      <c r="Q240" s="27" t="e">
        <f t="shared" si="38"/>
        <v>#DIV/0!</v>
      </c>
      <c r="R240" s="27" t="e">
        <f t="shared" si="39"/>
        <v>#DIV/0!</v>
      </c>
      <c r="S240" s="28"/>
    </row>
    <row r="241" spans="1:19" x14ac:dyDescent="0.3">
      <c r="A241" s="29"/>
      <c r="B241" s="18" t="s">
        <v>522</v>
      </c>
      <c r="C241" s="19"/>
      <c r="D241" s="19"/>
      <c r="E241" s="20">
        <f t="shared" si="34"/>
        <v>0</v>
      </c>
      <c r="F241" s="20">
        <f t="shared" si="35"/>
        <v>0</v>
      </c>
      <c r="G241" s="19"/>
      <c r="H241" s="19"/>
      <c r="I241" s="21"/>
      <c r="J241" s="21"/>
      <c r="K241" s="22"/>
      <c r="L241" s="23"/>
      <c r="M241" s="23"/>
      <c r="N241" s="24">
        <v>3080</v>
      </c>
      <c r="O241" s="25" t="e">
        <f t="shared" si="36"/>
        <v>#DIV/0!</v>
      </c>
      <c r="P241" s="26" t="e">
        <f t="shared" si="37"/>
        <v>#DIV/0!</v>
      </c>
      <c r="Q241" s="27" t="e">
        <f t="shared" si="38"/>
        <v>#DIV/0!</v>
      </c>
      <c r="R241" s="27" t="e">
        <f t="shared" si="39"/>
        <v>#DIV/0!</v>
      </c>
      <c r="S241" s="28"/>
    </row>
    <row r="242" spans="1:19" x14ac:dyDescent="0.3">
      <c r="A242" s="29"/>
      <c r="B242" s="18" t="s">
        <v>523</v>
      </c>
      <c r="C242" s="19">
        <v>4</v>
      </c>
      <c r="D242" s="19">
        <v>10</v>
      </c>
      <c r="E242" s="20">
        <f t="shared" si="34"/>
        <v>40</v>
      </c>
      <c r="F242" s="20">
        <f t="shared" si="35"/>
        <v>600</v>
      </c>
      <c r="G242" s="19">
        <v>90</v>
      </c>
      <c r="H242" s="19">
        <v>510</v>
      </c>
      <c r="I242" s="21">
        <v>0.85</v>
      </c>
      <c r="J242" s="21">
        <v>0.92589999999999995</v>
      </c>
      <c r="K242" s="22">
        <v>11166</v>
      </c>
      <c r="L242" s="23">
        <v>12060</v>
      </c>
      <c r="M242" s="23">
        <v>0</v>
      </c>
      <c r="N242" s="24">
        <f>SUM(N238:N241)</f>
        <v>41164.6</v>
      </c>
      <c r="O242" s="25">
        <f t="shared" si="36"/>
        <v>1029.115</v>
      </c>
      <c r="P242" s="26">
        <f t="shared" si="37"/>
        <v>55.83</v>
      </c>
      <c r="Q242" s="27">
        <f t="shared" si="38"/>
        <v>1.1165999999999998</v>
      </c>
      <c r="R242" s="27">
        <f t="shared" si="39"/>
        <v>4116.46</v>
      </c>
      <c r="S242" s="28"/>
    </row>
    <row r="243" spans="1:19" x14ac:dyDescent="0.3">
      <c r="A243" s="29">
        <v>27</v>
      </c>
      <c r="B243" s="18" t="s">
        <v>524</v>
      </c>
      <c r="C243" s="19"/>
      <c r="D243" s="19"/>
      <c r="E243" s="20">
        <f t="shared" si="34"/>
        <v>0</v>
      </c>
      <c r="F243" s="20">
        <f t="shared" si="35"/>
        <v>0</v>
      </c>
      <c r="G243" s="19"/>
      <c r="H243" s="19"/>
      <c r="I243" s="21"/>
      <c r="J243" s="21"/>
      <c r="K243" s="22"/>
      <c r="L243" s="23"/>
      <c r="M243" s="23"/>
      <c r="N243" s="24">
        <v>35728</v>
      </c>
      <c r="O243" s="25" t="e">
        <f t="shared" si="36"/>
        <v>#DIV/0!</v>
      </c>
      <c r="P243" s="26" t="e">
        <f t="shared" si="37"/>
        <v>#DIV/0!</v>
      </c>
      <c r="Q243" s="27" t="e">
        <f t="shared" si="38"/>
        <v>#DIV/0!</v>
      </c>
      <c r="R243" s="27" t="e">
        <f t="shared" si="39"/>
        <v>#DIV/0!</v>
      </c>
      <c r="S243" s="28"/>
    </row>
    <row r="244" spans="1:19" x14ac:dyDescent="0.3">
      <c r="A244" s="29"/>
      <c r="B244" s="18" t="s">
        <v>525</v>
      </c>
      <c r="C244" s="19">
        <v>3</v>
      </c>
      <c r="D244" s="19">
        <v>8</v>
      </c>
      <c r="E244" s="20">
        <f t="shared" si="34"/>
        <v>24</v>
      </c>
      <c r="F244" s="20">
        <f t="shared" si="35"/>
        <v>480</v>
      </c>
      <c r="G244" s="19">
        <v>35</v>
      </c>
      <c r="H244" s="19">
        <v>445</v>
      </c>
      <c r="I244" s="21">
        <v>0.92710000000000004</v>
      </c>
      <c r="J244" s="21">
        <v>0.93459999999999999</v>
      </c>
      <c r="K244" s="22">
        <v>9692</v>
      </c>
      <c r="L244" s="23">
        <v>10370</v>
      </c>
      <c r="M244" s="23">
        <v>5918</v>
      </c>
      <c r="N244" s="24">
        <f>SUM(N243)</f>
        <v>35728</v>
      </c>
      <c r="O244" s="25">
        <f t="shared" si="36"/>
        <v>1488.6666666666667</v>
      </c>
      <c r="P244" s="26">
        <f t="shared" si="37"/>
        <v>80.766666666666666</v>
      </c>
      <c r="Q244" s="27">
        <f t="shared" si="38"/>
        <v>1.2115</v>
      </c>
      <c r="R244" s="27">
        <f t="shared" si="39"/>
        <v>4466</v>
      </c>
      <c r="S244" s="28"/>
    </row>
    <row r="245" spans="1:19" x14ac:dyDescent="0.3">
      <c r="A245" s="29" t="s">
        <v>526</v>
      </c>
      <c r="B245" s="18" t="s">
        <v>527</v>
      </c>
      <c r="C245" s="19"/>
      <c r="D245" s="19"/>
      <c r="E245" s="20">
        <f t="shared" si="34"/>
        <v>0</v>
      </c>
      <c r="F245" s="20">
        <f t="shared" si="35"/>
        <v>0</v>
      </c>
      <c r="G245" s="19"/>
      <c r="H245" s="19"/>
      <c r="I245" s="21"/>
      <c r="J245" s="21"/>
      <c r="K245" s="22"/>
      <c r="L245" s="23"/>
      <c r="M245" s="23"/>
      <c r="N245" s="24">
        <v>2800</v>
      </c>
      <c r="O245" s="25" t="e">
        <f t="shared" si="36"/>
        <v>#DIV/0!</v>
      </c>
      <c r="P245" s="26" t="e">
        <f t="shared" si="37"/>
        <v>#DIV/0!</v>
      </c>
      <c r="Q245" s="27" t="e">
        <f t="shared" si="38"/>
        <v>#DIV/0!</v>
      </c>
      <c r="R245" s="27" t="e">
        <f t="shared" si="39"/>
        <v>#DIV/0!</v>
      </c>
      <c r="S245" s="28"/>
    </row>
    <row r="246" spans="1:19" x14ac:dyDescent="0.3">
      <c r="A246" s="29"/>
      <c r="B246" s="18" t="s">
        <v>528</v>
      </c>
      <c r="C246" s="19"/>
      <c r="D246" s="19"/>
      <c r="E246" s="20">
        <f t="shared" si="34"/>
        <v>0</v>
      </c>
      <c r="F246" s="20">
        <f t="shared" si="35"/>
        <v>0</v>
      </c>
      <c r="G246" s="19"/>
      <c r="H246" s="19"/>
      <c r="I246" s="21"/>
      <c r="J246" s="21"/>
      <c r="K246" s="22"/>
      <c r="L246" s="23"/>
      <c r="M246" s="23"/>
      <c r="N246" s="24">
        <v>18276.5</v>
      </c>
      <c r="O246" s="25" t="e">
        <f t="shared" si="36"/>
        <v>#DIV/0!</v>
      </c>
      <c r="P246" s="26" t="e">
        <f t="shared" si="37"/>
        <v>#DIV/0!</v>
      </c>
      <c r="Q246" s="27" t="e">
        <f t="shared" si="38"/>
        <v>#DIV/0!</v>
      </c>
      <c r="R246" s="27" t="e">
        <f t="shared" si="39"/>
        <v>#DIV/0!</v>
      </c>
      <c r="S246" s="28"/>
    </row>
    <row r="247" spans="1:19" x14ac:dyDescent="0.3">
      <c r="A247" s="29"/>
      <c r="B247" s="18" t="s">
        <v>529</v>
      </c>
      <c r="C247" s="19">
        <v>5</v>
      </c>
      <c r="D247" s="19">
        <v>10</v>
      </c>
      <c r="E247" s="20">
        <f t="shared" si="34"/>
        <v>50</v>
      </c>
      <c r="F247" s="20">
        <f t="shared" si="35"/>
        <v>600</v>
      </c>
      <c r="G247" s="19">
        <v>290</v>
      </c>
      <c r="H247" s="19">
        <v>310</v>
      </c>
      <c r="I247" s="21">
        <v>0.51670000000000005</v>
      </c>
      <c r="J247" s="21">
        <v>0.90449999999999997</v>
      </c>
      <c r="K247" s="22">
        <v>6510</v>
      </c>
      <c r="L247" s="23">
        <v>7198</v>
      </c>
      <c r="M247" s="23">
        <v>0</v>
      </c>
      <c r="N247" s="24">
        <f>SUM(N245:N246)</f>
        <v>21076.5</v>
      </c>
      <c r="O247" s="25">
        <f t="shared" si="36"/>
        <v>421.53</v>
      </c>
      <c r="P247" s="26">
        <f t="shared" si="37"/>
        <v>26.04</v>
      </c>
      <c r="Q247" s="27">
        <f t="shared" si="38"/>
        <v>0.65100000000000002</v>
      </c>
      <c r="R247" s="27">
        <f t="shared" si="39"/>
        <v>2107.65</v>
      </c>
      <c r="S247" s="28"/>
    </row>
    <row r="248" spans="1:19" x14ac:dyDescent="0.3">
      <c r="A248" s="29">
        <v>28</v>
      </c>
      <c r="B248" s="18" t="s">
        <v>530</v>
      </c>
      <c r="C248" s="19"/>
      <c r="D248" s="19"/>
      <c r="E248" s="20">
        <f t="shared" si="34"/>
        <v>0</v>
      </c>
      <c r="F248" s="20">
        <f t="shared" si="35"/>
        <v>0</v>
      </c>
      <c r="G248" s="19"/>
      <c r="H248" s="19"/>
      <c r="I248" s="21"/>
      <c r="J248" s="21"/>
      <c r="K248" s="22"/>
      <c r="L248" s="23"/>
      <c r="M248" s="23"/>
      <c r="N248" s="24">
        <v>14723.5</v>
      </c>
      <c r="O248" s="25" t="e">
        <f t="shared" si="36"/>
        <v>#DIV/0!</v>
      </c>
      <c r="P248" s="26" t="e">
        <f t="shared" si="37"/>
        <v>#DIV/0!</v>
      </c>
      <c r="Q248" s="27" t="e">
        <f t="shared" si="38"/>
        <v>#DIV/0!</v>
      </c>
      <c r="R248" s="27" t="e">
        <f t="shared" si="39"/>
        <v>#DIV/0!</v>
      </c>
      <c r="S248" s="28"/>
    </row>
    <row r="249" spans="1:19" x14ac:dyDescent="0.3">
      <c r="A249" s="29"/>
      <c r="B249" s="18" t="s">
        <v>531</v>
      </c>
      <c r="C249" s="19"/>
      <c r="D249" s="19"/>
      <c r="E249" s="20">
        <f t="shared" si="34"/>
        <v>0</v>
      </c>
      <c r="F249" s="20">
        <f t="shared" si="35"/>
        <v>0</v>
      </c>
      <c r="G249" s="19"/>
      <c r="H249" s="19"/>
      <c r="I249" s="21"/>
      <c r="J249" s="21"/>
      <c r="K249" s="22"/>
      <c r="L249" s="23"/>
      <c r="M249" s="23"/>
      <c r="N249" s="24">
        <v>8400</v>
      </c>
      <c r="O249" s="25" t="e">
        <f t="shared" si="36"/>
        <v>#DIV/0!</v>
      </c>
      <c r="P249" s="26" t="e">
        <f t="shared" si="37"/>
        <v>#DIV/0!</v>
      </c>
      <c r="Q249" s="27" t="e">
        <f t="shared" si="38"/>
        <v>#DIV/0!</v>
      </c>
      <c r="R249" s="27" t="e">
        <f t="shared" si="39"/>
        <v>#DIV/0!</v>
      </c>
      <c r="S249" s="28"/>
    </row>
    <row r="250" spans="1:19" x14ac:dyDescent="0.3">
      <c r="A250" s="29"/>
      <c r="B250" s="18" t="s">
        <v>532</v>
      </c>
      <c r="C250" s="19"/>
      <c r="D250" s="19"/>
      <c r="E250" s="20">
        <f t="shared" si="34"/>
        <v>0</v>
      </c>
      <c r="F250" s="20">
        <f t="shared" si="35"/>
        <v>0</v>
      </c>
      <c r="G250" s="19"/>
      <c r="H250" s="19"/>
      <c r="I250" s="21"/>
      <c r="J250" s="21"/>
      <c r="K250" s="22"/>
      <c r="L250" s="23"/>
      <c r="M250" s="23"/>
      <c r="N250" s="24">
        <v>8932</v>
      </c>
      <c r="O250" s="25" t="e">
        <f t="shared" si="36"/>
        <v>#DIV/0!</v>
      </c>
      <c r="P250" s="26" t="e">
        <f t="shared" si="37"/>
        <v>#DIV/0!</v>
      </c>
      <c r="Q250" s="27" t="e">
        <f t="shared" si="38"/>
        <v>#DIV/0!</v>
      </c>
      <c r="R250" s="27" t="e">
        <f t="shared" si="39"/>
        <v>#DIV/0!</v>
      </c>
      <c r="S250" s="28"/>
    </row>
    <row r="251" spans="1:19" x14ac:dyDescent="0.3">
      <c r="A251" s="29"/>
      <c r="B251" s="18" t="s">
        <v>529</v>
      </c>
      <c r="C251" s="19">
        <v>4</v>
      </c>
      <c r="D251" s="19">
        <v>8</v>
      </c>
      <c r="E251" s="20">
        <f t="shared" si="34"/>
        <v>32</v>
      </c>
      <c r="F251" s="20">
        <f t="shared" si="35"/>
        <v>480</v>
      </c>
      <c r="G251" s="19">
        <v>60</v>
      </c>
      <c r="H251" s="19">
        <v>420</v>
      </c>
      <c r="I251" s="21">
        <v>0.875</v>
      </c>
      <c r="J251" s="21">
        <v>0.92520000000000002</v>
      </c>
      <c r="K251" s="22">
        <v>10087</v>
      </c>
      <c r="L251" s="23">
        <v>10902</v>
      </c>
      <c r="M251" s="23">
        <v>20120</v>
      </c>
      <c r="N251" s="24">
        <f>SUM(N248:N250)</f>
        <v>32055.5</v>
      </c>
      <c r="O251" s="25">
        <f t="shared" si="36"/>
        <v>1001.734375</v>
      </c>
      <c r="P251" s="26">
        <f t="shared" si="37"/>
        <v>63.043750000000003</v>
      </c>
      <c r="Q251" s="27">
        <f t="shared" si="38"/>
        <v>1.260875</v>
      </c>
      <c r="R251" s="27">
        <f t="shared" si="39"/>
        <v>4006.9375</v>
      </c>
      <c r="S251" s="28"/>
    </row>
    <row r="252" spans="1:19" x14ac:dyDescent="0.3">
      <c r="A252" s="29" t="s">
        <v>533</v>
      </c>
      <c r="B252" s="18" t="s">
        <v>534</v>
      </c>
      <c r="C252" s="19"/>
      <c r="D252" s="19"/>
      <c r="E252" s="20">
        <f t="shared" si="34"/>
        <v>0</v>
      </c>
      <c r="F252" s="20">
        <f t="shared" si="35"/>
        <v>0</v>
      </c>
      <c r="G252" s="19"/>
      <c r="H252" s="19"/>
      <c r="I252" s="21"/>
      <c r="J252" s="21"/>
      <c r="K252" s="22"/>
      <c r="L252" s="23"/>
      <c r="M252" s="23"/>
      <c r="N252" s="24">
        <v>24093.200000000001</v>
      </c>
      <c r="O252" s="25" t="e">
        <f t="shared" si="36"/>
        <v>#DIV/0!</v>
      </c>
      <c r="P252" s="26" t="e">
        <f t="shared" si="37"/>
        <v>#DIV/0!</v>
      </c>
      <c r="Q252" s="27" t="e">
        <f t="shared" si="38"/>
        <v>#DIV/0!</v>
      </c>
      <c r="R252" s="27" t="e">
        <f t="shared" si="39"/>
        <v>#DIV/0!</v>
      </c>
      <c r="S252" s="28"/>
    </row>
    <row r="253" spans="1:19" x14ac:dyDescent="0.3">
      <c r="A253" s="29"/>
      <c r="B253" s="18" t="s">
        <v>535</v>
      </c>
      <c r="C253" s="19"/>
      <c r="D253" s="19"/>
      <c r="E253" s="20">
        <f t="shared" si="34"/>
        <v>0</v>
      </c>
      <c r="F253" s="20">
        <f t="shared" si="35"/>
        <v>0</v>
      </c>
      <c r="G253" s="19"/>
      <c r="H253" s="19"/>
      <c r="I253" s="21"/>
      <c r="J253" s="21"/>
      <c r="K253" s="22"/>
      <c r="L253" s="23"/>
      <c r="M253" s="23"/>
      <c r="N253" s="24">
        <v>6847.8</v>
      </c>
      <c r="O253" s="25" t="e">
        <f t="shared" si="36"/>
        <v>#DIV/0!</v>
      </c>
      <c r="P253" s="26" t="e">
        <f t="shared" si="37"/>
        <v>#DIV/0!</v>
      </c>
      <c r="Q253" s="27" t="e">
        <f t="shared" si="38"/>
        <v>#DIV/0!</v>
      </c>
      <c r="R253" s="27" t="e">
        <f t="shared" si="39"/>
        <v>#DIV/0!</v>
      </c>
      <c r="S253" s="28"/>
    </row>
    <row r="254" spans="1:19" x14ac:dyDescent="0.3">
      <c r="A254" s="29"/>
      <c r="B254" s="18" t="s">
        <v>61</v>
      </c>
      <c r="C254" s="19">
        <v>5</v>
      </c>
      <c r="D254" s="19">
        <v>10</v>
      </c>
      <c r="E254" s="20">
        <f t="shared" si="34"/>
        <v>50</v>
      </c>
      <c r="F254" s="20">
        <f t="shared" si="35"/>
        <v>600</v>
      </c>
      <c r="G254" s="19">
        <v>130</v>
      </c>
      <c r="H254" s="19">
        <v>470</v>
      </c>
      <c r="I254" s="21">
        <v>0.7833</v>
      </c>
      <c r="J254" s="21">
        <v>0.86960000000000004</v>
      </c>
      <c r="K254" s="22">
        <v>11195</v>
      </c>
      <c r="L254" s="23">
        <v>12873</v>
      </c>
      <c r="M254" s="23">
        <v>0</v>
      </c>
      <c r="N254" s="24">
        <f>SUM(N252:N253)</f>
        <v>30941</v>
      </c>
      <c r="O254" s="25">
        <f t="shared" si="36"/>
        <v>618.82000000000005</v>
      </c>
      <c r="P254" s="26">
        <f t="shared" si="37"/>
        <v>44.78</v>
      </c>
      <c r="Q254" s="27">
        <f t="shared" si="38"/>
        <v>1.1194999999999999</v>
      </c>
      <c r="R254" s="27">
        <f t="shared" si="39"/>
        <v>3094.1</v>
      </c>
      <c r="S254" s="28"/>
    </row>
    <row r="255" spans="1:19" x14ac:dyDescent="0.3">
      <c r="A255" s="29">
        <v>29</v>
      </c>
      <c r="B255" s="18" t="s">
        <v>535</v>
      </c>
      <c r="C255" s="19"/>
      <c r="D255" s="19"/>
      <c r="E255" s="20">
        <f t="shared" si="34"/>
        <v>0</v>
      </c>
      <c r="F255" s="20">
        <f t="shared" si="35"/>
        <v>0</v>
      </c>
      <c r="G255" s="19"/>
      <c r="H255" s="19"/>
      <c r="I255" s="21"/>
      <c r="J255" s="21"/>
      <c r="K255" s="22"/>
      <c r="L255" s="23"/>
      <c r="M255" s="23"/>
      <c r="N255" s="24">
        <v>1627.2</v>
      </c>
      <c r="O255" s="25" t="e">
        <f t="shared" si="36"/>
        <v>#DIV/0!</v>
      </c>
      <c r="P255" s="26" t="e">
        <f t="shared" si="37"/>
        <v>#DIV/0!</v>
      </c>
      <c r="Q255" s="27" t="e">
        <f t="shared" si="38"/>
        <v>#DIV/0!</v>
      </c>
      <c r="R255" s="27" t="e">
        <f t="shared" si="39"/>
        <v>#DIV/0!</v>
      </c>
      <c r="S255" s="28"/>
    </row>
    <row r="256" spans="1:19" x14ac:dyDescent="0.3">
      <c r="A256" s="29"/>
      <c r="B256" s="18" t="s">
        <v>536</v>
      </c>
      <c r="C256" s="19"/>
      <c r="D256" s="19"/>
      <c r="E256" s="20">
        <f t="shared" si="34"/>
        <v>0</v>
      </c>
      <c r="F256" s="20">
        <f t="shared" si="35"/>
        <v>0</v>
      </c>
      <c r="G256" s="19"/>
      <c r="H256" s="19"/>
      <c r="I256" s="21"/>
      <c r="J256" s="21"/>
      <c r="K256" s="22"/>
      <c r="L256" s="23"/>
      <c r="M256" s="23"/>
      <c r="N256" s="24">
        <v>2925</v>
      </c>
      <c r="O256" s="25" t="e">
        <f t="shared" si="36"/>
        <v>#DIV/0!</v>
      </c>
      <c r="P256" s="26" t="e">
        <f t="shared" si="37"/>
        <v>#DIV/0!</v>
      </c>
      <c r="Q256" s="27" t="e">
        <f t="shared" si="38"/>
        <v>#DIV/0!</v>
      </c>
      <c r="R256" s="27" t="e">
        <f t="shared" si="39"/>
        <v>#DIV/0!</v>
      </c>
      <c r="S256" s="28"/>
    </row>
    <row r="257" spans="1:19" x14ac:dyDescent="0.3">
      <c r="A257" s="29"/>
      <c r="B257" s="18" t="s">
        <v>537</v>
      </c>
      <c r="C257" s="19"/>
      <c r="D257" s="19"/>
      <c r="E257" s="20">
        <f t="shared" si="34"/>
        <v>0</v>
      </c>
      <c r="F257" s="20">
        <f t="shared" si="35"/>
        <v>0</v>
      </c>
      <c r="G257" s="19"/>
      <c r="H257" s="19"/>
      <c r="I257" s="21"/>
      <c r="J257" s="21"/>
      <c r="K257" s="22"/>
      <c r="L257" s="23"/>
      <c r="M257" s="23"/>
      <c r="N257" s="24">
        <v>16020</v>
      </c>
      <c r="O257" s="25" t="e">
        <f t="shared" si="36"/>
        <v>#DIV/0!</v>
      </c>
      <c r="P257" s="26" t="e">
        <f t="shared" si="37"/>
        <v>#DIV/0!</v>
      </c>
      <c r="Q257" s="27" t="e">
        <f t="shared" si="38"/>
        <v>#DIV/0!</v>
      </c>
      <c r="R257" s="27" t="e">
        <f t="shared" si="39"/>
        <v>#DIV/0!</v>
      </c>
      <c r="S257" s="28"/>
    </row>
    <row r="258" spans="1:19" x14ac:dyDescent="0.3">
      <c r="A258" s="29"/>
      <c r="B258" s="18" t="s">
        <v>61</v>
      </c>
      <c r="C258" s="19">
        <v>4</v>
      </c>
      <c r="D258" s="19">
        <v>8</v>
      </c>
      <c r="E258" s="20">
        <f t="shared" si="34"/>
        <v>32</v>
      </c>
      <c r="F258" s="20">
        <f t="shared" si="35"/>
        <v>480</v>
      </c>
      <c r="G258" s="19">
        <v>50</v>
      </c>
      <c r="H258" s="19">
        <v>430</v>
      </c>
      <c r="I258" s="21">
        <v>0.89580000000000004</v>
      </c>
      <c r="J258" s="21">
        <v>0.88570000000000004</v>
      </c>
      <c r="K258" s="22">
        <v>10856</v>
      </c>
      <c r="L258" s="23">
        <v>12257</v>
      </c>
      <c r="M258" s="23">
        <v>7455</v>
      </c>
      <c r="N258" s="24">
        <f>SUM(N255:N257)</f>
        <v>20572.2</v>
      </c>
      <c r="O258" s="25">
        <f t="shared" si="36"/>
        <v>642.88125000000002</v>
      </c>
      <c r="P258" s="26">
        <f t="shared" si="37"/>
        <v>67.849999999999994</v>
      </c>
      <c r="Q258" s="27">
        <f t="shared" si="38"/>
        <v>1.357</v>
      </c>
      <c r="R258" s="27">
        <f t="shared" si="39"/>
        <v>2571.5250000000001</v>
      </c>
      <c r="S258" s="28"/>
    </row>
    <row r="259" spans="1:19" x14ac:dyDescent="0.3">
      <c r="A259" s="29" t="s">
        <v>538</v>
      </c>
      <c r="B259" s="18" t="s">
        <v>539</v>
      </c>
      <c r="C259" s="19"/>
      <c r="D259" s="19"/>
      <c r="E259" s="20">
        <f t="shared" si="34"/>
        <v>0</v>
      </c>
      <c r="F259" s="20">
        <f t="shared" si="35"/>
        <v>0</v>
      </c>
      <c r="G259" s="19"/>
      <c r="H259" s="19"/>
      <c r="I259" s="21"/>
      <c r="J259" s="21"/>
      <c r="K259" s="22"/>
      <c r="L259" s="23"/>
      <c r="M259" s="23"/>
      <c r="N259" s="24">
        <v>5190</v>
      </c>
      <c r="O259" s="25" t="e">
        <f t="shared" si="36"/>
        <v>#DIV/0!</v>
      </c>
      <c r="P259" s="26" t="e">
        <f t="shared" si="37"/>
        <v>#DIV/0!</v>
      </c>
      <c r="Q259" s="27" t="e">
        <f t="shared" si="38"/>
        <v>#DIV/0!</v>
      </c>
      <c r="R259" s="27" t="e">
        <f t="shared" si="39"/>
        <v>#DIV/0!</v>
      </c>
      <c r="S259" s="28"/>
    </row>
    <row r="260" spans="1:19" x14ac:dyDescent="0.3">
      <c r="A260" s="29"/>
      <c r="B260" s="18" t="s">
        <v>540</v>
      </c>
      <c r="C260" s="19"/>
      <c r="D260" s="19"/>
      <c r="E260" s="20">
        <f t="shared" si="34"/>
        <v>0</v>
      </c>
      <c r="F260" s="20">
        <f t="shared" si="35"/>
        <v>0</v>
      </c>
      <c r="G260" s="19"/>
      <c r="H260" s="19"/>
      <c r="I260" s="21"/>
      <c r="J260" s="21"/>
      <c r="K260" s="22"/>
      <c r="L260" s="23"/>
      <c r="M260" s="23"/>
      <c r="N260" s="24">
        <v>11500</v>
      </c>
      <c r="O260" s="25" t="e">
        <f t="shared" si="36"/>
        <v>#DIV/0!</v>
      </c>
      <c r="P260" s="26" t="e">
        <f t="shared" si="37"/>
        <v>#DIV/0!</v>
      </c>
      <c r="Q260" s="27" t="e">
        <f t="shared" si="38"/>
        <v>#DIV/0!</v>
      </c>
      <c r="R260" s="27" t="e">
        <f t="shared" si="39"/>
        <v>#DIV/0!</v>
      </c>
      <c r="S260" s="28"/>
    </row>
    <row r="261" spans="1:19" x14ac:dyDescent="0.3">
      <c r="A261" s="29"/>
      <c r="B261" s="18" t="s">
        <v>541</v>
      </c>
      <c r="C261" s="19"/>
      <c r="D261" s="19"/>
      <c r="E261" s="20">
        <f t="shared" si="34"/>
        <v>0</v>
      </c>
      <c r="F261" s="20">
        <f t="shared" si="35"/>
        <v>0</v>
      </c>
      <c r="G261" s="19"/>
      <c r="H261" s="19"/>
      <c r="I261" s="21"/>
      <c r="J261" s="21"/>
      <c r="K261" s="22"/>
      <c r="L261" s="23"/>
      <c r="M261" s="23"/>
      <c r="N261" s="24">
        <v>14922</v>
      </c>
      <c r="O261" s="25" t="e">
        <f t="shared" si="36"/>
        <v>#DIV/0!</v>
      </c>
      <c r="P261" s="26" t="e">
        <f t="shared" si="37"/>
        <v>#DIV/0!</v>
      </c>
      <c r="Q261" s="27" t="e">
        <f t="shared" si="38"/>
        <v>#DIV/0!</v>
      </c>
      <c r="R261" s="27" t="e">
        <f t="shared" si="39"/>
        <v>#DIV/0!</v>
      </c>
      <c r="S261" s="28"/>
    </row>
    <row r="262" spans="1:19" x14ac:dyDescent="0.3">
      <c r="A262" s="29"/>
      <c r="B262" s="18" t="s">
        <v>523</v>
      </c>
      <c r="C262" s="19">
        <v>5</v>
      </c>
      <c r="D262" s="19">
        <v>10</v>
      </c>
      <c r="E262" s="20">
        <f t="shared" si="34"/>
        <v>50</v>
      </c>
      <c r="F262" s="20">
        <f t="shared" si="35"/>
        <v>600</v>
      </c>
      <c r="G262" s="19">
        <v>140</v>
      </c>
      <c r="H262" s="19">
        <v>460</v>
      </c>
      <c r="I262" s="21">
        <v>0.76670000000000005</v>
      </c>
      <c r="J262" s="21">
        <v>0.90129999999999999</v>
      </c>
      <c r="K262" s="22">
        <v>11007</v>
      </c>
      <c r="L262" s="23">
        <v>12212</v>
      </c>
      <c r="M262" s="23">
        <v>0</v>
      </c>
      <c r="N262" s="24">
        <f>SUM(N259:N261)</f>
        <v>31612</v>
      </c>
      <c r="O262" s="25">
        <f t="shared" si="36"/>
        <v>632.24</v>
      </c>
      <c r="P262" s="26">
        <f t="shared" si="37"/>
        <v>44.027999999999999</v>
      </c>
      <c r="Q262" s="27">
        <f t="shared" si="38"/>
        <v>1.1007</v>
      </c>
      <c r="R262" s="27">
        <f t="shared" si="39"/>
        <v>3161.2</v>
      </c>
      <c r="S262" s="28"/>
    </row>
    <row r="263" spans="1:19" x14ac:dyDescent="0.3">
      <c r="A263" s="29">
        <v>30</v>
      </c>
      <c r="B263" s="18" t="s">
        <v>542</v>
      </c>
      <c r="C263" s="19"/>
      <c r="D263" s="19"/>
      <c r="E263" s="20">
        <f t="shared" si="34"/>
        <v>0</v>
      </c>
      <c r="F263" s="20">
        <f t="shared" si="35"/>
        <v>0</v>
      </c>
      <c r="G263" s="19"/>
      <c r="H263" s="19"/>
      <c r="I263" s="21"/>
      <c r="J263" s="21"/>
      <c r="K263" s="22"/>
      <c r="L263" s="23"/>
      <c r="M263" s="23"/>
      <c r="N263" s="24">
        <v>35388</v>
      </c>
      <c r="O263" s="25" t="e">
        <f t="shared" si="36"/>
        <v>#DIV/0!</v>
      </c>
      <c r="P263" s="26" t="e">
        <f t="shared" si="37"/>
        <v>#DIV/0!</v>
      </c>
      <c r="Q263" s="27" t="e">
        <f t="shared" si="38"/>
        <v>#DIV/0!</v>
      </c>
      <c r="R263" s="27" t="e">
        <f t="shared" si="39"/>
        <v>#DIV/0!</v>
      </c>
      <c r="S263" s="28"/>
    </row>
    <row r="264" spans="1:19" x14ac:dyDescent="0.3">
      <c r="A264" s="29"/>
      <c r="B264" s="18" t="s">
        <v>523</v>
      </c>
      <c r="C264" s="19">
        <v>4</v>
      </c>
      <c r="D264" s="19">
        <v>8</v>
      </c>
      <c r="E264" s="20">
        <f t="shared" si="34"/>
        <v>32</v>
      </c>
      <c r="F264" s="20">
        <f t="shared" si="35"/>
        <v>480</v>
      </c>
      <c r="G264" s="19">
        <v>30</v>
      </c>
      <c r="H264" s="19">
        <v>450</v>
      </c>
      <c r="I264" s="21">
        <v>0.9375</v>
      </c>
      <c r="J264" s="21">
        <v>0.94140000000000001</v>
      </c>
      <c r="K264" s="22">
        <v>11074</v>
      </c>
      <c r="L264" s="23">
        <v>11764</v>
      </c>
      <c r="M264" s="23">
        <v>0</v>
      </c>
      <c r="N264" s="24">
        <f>SUM(N263)</f>
        <v>35388</v>
      </c>
      <c r="O264" s="25">
        <f t="shared" si="36"/>
        <v>1105.875</v>
      </c>
      <c r="P264" s="26">
        <f t="shared" si="37"/>
        <v>69.212500000000006</v>
      </c>
      <c r="Q264" s="27">
        <f t="shared" si="38"/>
        <v>1.38425</v>
      </c>
      <c r="R264" s="27">
        <f t="shared" si="39"/>
        <v>4423.5</v>
      </c>
      <c r="S264" s="28"/>
    </row>
    <row r="265" spans="1:19" x14ac:dyDescent="0.3">
      <c r="A265" s="29" t="s">
        <v>543</v>
      </c>
      <c r="B265" s="18" t="s">
        <v>544</v>
      </c>
      <c r="C265" s="19"/>
      <c r="D265" s="19"/>
      <c r="E265" s="20">
        <f t="shared" si="34"/>
        <v>0</v>
      </c>
      <c r="F265" s="20">
        <f t="shared" si="35"/>
        <v>0</v>
      </c>
      <c r="G265" s="19"/>
      <c r="H265" s="19"/>
      <c r="I265" s="21"/>
      <c r="J265" s="21"/>
      <c r="K265" s="22"/>
      <c r="L265" s="23"/>
      <c r="M265" s="23"/>
      <c r="N265" s="24">
        <v>4980</v>
      </c>
      <c r="O265" s="25" t="e">
        <f t="shared" si="36"/>
        <v>#DIV/0!</v>
      </c>
      <c r="P265" s="26" t="e">
        <f t="shared" si="37"/>
        <v>#DIV/0!</v>
      </c>
      <c r="Q265" s="27" t="e">
        <f t="shared" si="38"/>
        <v>#DIV/0!</v>
      </c>
      <c r="R265" s="27" t="e">
        <f t="shared" si="39"/>
        <v>#DIV/0!</v>
      </c>
      <c r="S265" s="28"/>
    </row>
    <row r="266" spans="1:19" x14ac:dyDescent="0.3">
      <c r="A266" s="29"/>
      <c r="B266" s="18" t="s">
        <v>545</v>
      </c>
      <c r="C266" s="19"/>
      <c r="D266" s="19"/>
      <c r="E266" s="20">
        <f t="shared" si="34"/>
        <v>0</v>
      </c>
      <c r="F266" s="20">
        <f t="shared" si="35"/>
        <v>0</v>
      </c>
      <c r="G266" s="19"/>
      <c r="H266" s="19"/>
      <c r="I266" s="21"/>
      <c r="J266" s="21"/>
      <c r="K266" s="22"/>
      <c r="L266" s="23"/>
      <c r="M266" s="23"/>
      <c r="N266" s="24">
        <v>11718</v>
      </c>
      <c r="O266" s="25" t="e">
        <f t="shared" si="36"/>
        <v>#DIV/0!</v>
      </c>
      <c r="P266" s="26" t="e">
        <f t="shared" si="37"/>
        <v>#DIV/0!</v>
      </c>
      <c r="Q266" s="27" t="e">
        <f t="shared" si="38"/>
        <v>#DIV/0!</v>
      </c>
      <c r="R266" s="27" t="e">
        <f t="shared" si="39"/>
        <v>#DIV/0!</v>
      </c>
      <c r="S266" s="28"/>
    </row>
    <row r="267" spans="1:19" x14ac:dyDescent="0.3">
      <c r="A267" s="29"/>
      <c r="B267" s="18" t="s">
        <v>546</v>
      </c>
      <c r="C267" s="19"/>
      <c r="D267" s="19"/>
      <c r="E267" s="20">
        <f t="shared" si="34"/>
        <v>0</v>
      </c>
      <c r="F267" s="20">
        <f t="shared" si="35"/>
        <v>0</v>
      </c>
      <c r="G267" s="19"/>
      <c r="H267" s="19"/>
      <c r="I267" s="21"/>
      <c r="J267" s="21"/>
      <c r="K267" s="22"/>
      <c r="L267" s="23"/>
      <c r="M267" s="23"/>
      <c r="N267" s="24">
        <v>13143.84</v>
      </c>
      <c r="O267" s="25" t="e">
        <f t="shared" si="36"/>
        <v>#DIV/0!</v>
      </c>
      <c r="P267" s="26" t="e">
        <f t="shared" si="37"/>
        <v>#DIV/0!</v>
      </c>
      <c r="Q267" s="27" t="e">
        <f t="shared" si="38"/>
        <v>#DIV/0!</v>
      </c>
      <c r="R267" s="27" t="e">
        <f t="shared" si="39"/>
        <v>#DIV/0!</v>
      </c>
      <c r="S267" s="28"/>
    </row>
    <row r="268" spans="1:19" x14ac:dyDescent="0.3">
      <c r="A268" s="29"/>
      <c r="B268" s="18" t="s">
        <v>61</v>
      </c>
      <c r="C268" s="19">
        <v>5</v>
      </c>
      <c r="D268" s="19">
        <v>10</v>
      </c>
      <c r="E268" s="20">
        <f t="shared" si="34"/>
        <v>50</v>
      </c>
      <c r="F268" s="20">
        <f t="shared" si="35"/>
        <v>600</v>
      </c>
      <c r="G268" s="19">
        <v>170</v>
      </c>
      <c r="H268" s="19">
        <v>430</v>
      </c>
      <c r="I268" s="21">
        <v>0.7167</v>
      </c>
      <c r="J268" s="21">
        <v>0.96260000000000001</v>
      </c>
      <c r="K268" s="22">
        <v>13698</v>
      </c>
      <c r="L268" s="23">
        <v>14230</v>
      </c>
      <c r="M268" s="23">
        <v>0</v>
      </c>
      <c r="N268" s="24">
        <f>SUM(N265:N267)</f>
        <v>29841.84</v>
      </c>
      <c r="O268" s="25">
        <f t="shared" si="36"/>
        <v>596.83680000000004</v>
      </c>
      <c r="P268" s="26">
        <f t="shared" si="37"/>
        <v>54.792000000000002</v>
      </c>
      <c r="Q268" s="27">
        <f t="shared" si="38"/>
        <v>1.3697999999999999</v>
      </c>
      <c r="R268" s="27">
        <f t="shared" si="39"/>
        <v>2984.1840000000002</v>
      </c>
      <c r="S268" s="28"/>
    </row>
    <row r="269" spans="1:19" x14ac:dyDescent="0.3">
      <c r="A269" s="29"/>
      <c r="B269" s="18"/>
      <c r="C269" s="19"/>
      <c r="D269" s="19"/>
      <c r="E269" s="20">
        <f t="shared" si="34"/>
        <v>0</v>
      </c>
      <c r="F269" s="20">
        <f t="shared" si="35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6"/>
        <v>#DIV/0!</v>
      </c>
      <c r="P269" s="26" t="e">
        <f t="shared" si="37"/>
        <v>#DIV/0!</v>
      </c>
      <c r="Q269" s="27" t="e">
        <f t="shared" si="38"/>
        <v>#DIV/0!</v>
      </c>
      <c r="R269" s="27" t="e">
        <f t="shared" si="39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4"/>
        <v>0</v>
      </c>
      <c r="F270" s="20">
        <f t="shared" si="35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6"/>
        <v>#DIV/0!</v>
      </c>
      <c r="P270" s="26" t="e">
        <f t="shared" si="37"/>
        <v>#DIV/0!</v>
      </c>
      <c r="Q270" s="27" t="e">
        <f t="shared" si="38"/>
        <v>#DIV/0!</v>
      </c>
      <c r="R270" s="27" t="e">
        <f t="shared" si="39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4"/>
        <v>0</v>
      </c>
      <c r="F271" s="20">
        <f t="shared" si="35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6"/>
        <v>#DIV/0!</v>
      </c>
      <c r="P271" s="26" t="e">
        <f t="shared" si="37"/>
        <v>#DIV/0!</v>
      </c>
      <c r="Q271" s="27" t="e">
        <f t="shared" si="38"/>
        <v>#DIV/0!</v>
      </c>
      <c r="R271" s="27" t="e">
        <f t="shared" si="39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4"/>
        <v>0</v>
      </c>
      <c r="F272" s="20">
        <f t="shared" si="35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6"/>
        <v>#DIV/0!</v>
      </c>
      <c r="P272" s="26" t="e">
        <f t="shared" si="37"/>
        <v>#DIV/0!</v>
      </c>
      <c r="Q272" s="27" t="e">
        <f t="shared" si="38"/>
        <v>#DIV/0!</v>
      </c>
      <c r="R272" s="27" t="e">
        <f t="shared" si="39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4"/>
        <v>0</v>
      </c>
      <c r="F273" s="20">
        <f t="shared" si="35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6"/>
        <v>#DIV/0!</v>
      </c>
      <c r="P273" s="26" t="e">
        <f t="shared" si="37"/>
        <v>#DIV/0!</v>
      </c>
      <c r="Q273" s="27" t="e">
        <f t="shared" si="38"/>
        <v>#DIV/0!</v>
      </c>
      <c r="R273" s="27" t="e">
        <f t="shared" si="39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4"/>
        <v>0</v>
      </c>
      <c r="F274" s="20">
        <f t="shared" si="35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6"/>
        <v>#DIV/0!</v>
      </c>
      <c r="P274" s="26" t="e">
        <f t="shared" si="37"/>
        <v>#DIV/0!</v>
      </c>
      <c r="Q274" s="27" t="e">
        <f t="shared" si="38"/>
        <v>#DIV/0!</v>
      </c>
      <c r="R274" s="27" t="e">
        <f t="shared" si="39"/>
        <v>#DIV/0!</v>
      </c>
      <c r="S274" s="28"/>
    </row>
    <row r="275" spans="1:19" ht="17.25" thickBot="1" x14ac:dyDescent="0.35">
      <c r="A275" s="29"/>
      <c r="B275" s="18"/>
      <c r="C275" s="19"/>
      <c r="D275" s="19"/>
      <c r="E275" s="20">
        <f>C275*D275</f>
        <v>0</v>
      </c>
      <c r="F275" s="20">
        <f>SUM(G275:H275)</f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6"/>
        <v>#DIV/0!</v>
      </c>
      <c r="P275" s="26" t="e">
        <f t="shared" si="37"/>
        <v>#DIV/0!</v>
      </c>
      <c r="Q275" s="27" t="e">
        <f t="shared" si="38"/>
        <v>#DIV/0!</v>
      </c>
      <c r="R275" s="27" t="e">
        <f t="shared" si="39"/>
        <v>#DIV/0!</v>
      </c>
      <c r="S275" s="28"/>
    </row>
    <row r="276" spans="1:19" ht="16.5" customHeight="1" x14ac:dyDescent="0.3">
      <c r="A276" s="205" t="s">
        <v>23</v>
      </c>
      <c r="B276" s="206"/>
      <c r="C276" s="209">
        <f t="shared" ref="C276:H276" si="40">SUM(C146:C275)</f>
        <v>185</v>
      </c>
      <c r="D276" s="209">
        <f t="shared" si="40"/>
        <v>378</v>
      </c>
      <c r="E276" s="209">
        <f t="shared" si="40"/>
        <v>1654</v>
      </c>
      <c r="F276" s="209">
        <f t="shared" si="40"/>
        <v>22680</v>
      </c>
      <c r="G276" s="209">
        <f t="shared" si="40"/>
        <v>3655</v>
      </c>
      <c r="H276" s="209">
        <f t="shared" si="40"/>
        <v>19025</v>
      </c>
      <c r="I276" s="198">
        <f>H145/D276</f>
        <v>0.83884479717813043</v>
      </c>
      <c r="J276" s="198">
        <f>K276/L276</f>
        <v>0.92899828959253827</v>
      </c>
      <c r="K276" s="187">
        <f>SUM(K146:K275)</f>
        <v>492632</v>
      </c>
      <c r="L276" s="187">
        <f>SUM(L146:L275)</f>
        <v>530283</v>
      </c>
      <c r="M276" s="187">
        <f>SUM(M146:M275)</f>
        <v>449043</v>
      </c>
      <c r="N276" s="200">
        <f>SUMIF(B146:B275,A276,N146:N275)</f>
        <v>1313097.8200000003</v>
      </c>
      <c r="O276" s="202">
        <f t="shared" si="36"/>
        <v>793.89227327690469</v>
      </c>
      <c r="P276" s="187">
        <f>((K276*200000)/E276)/1000000</f>
        <v>59.568561064087064</v>
      </c>
      <c r="Q276" s="189">
        <f t="shared" si="38"/>
        <v>1.3032592592592593</v>
      </c>
      <c r="R276" s="191">
        <f t="shared" si="39"/>
        <v>3473.8037566137573</v>
      </c>
      <c r="S276" s="193"/>
    </row>
    <row r="277" spans="1:19" ht="16.5" customHeight="1" thickBot="1" x14ac:dyDescent="0.35">
      <c r="A277" s="207"/>
      <c r="B277" s="208"/>
      <c r="C277" s="210"/>
      <c r="D277" s="210"/>
      <c r="E277" s="210"/>
      <c r="F277" s="210"/>
      <c r="G277" s="210"/>
      <c r="H277" s="210"/>
      <c r="I277" s="199"/>
      <c r="J277" s="199"/>
      <c r="K277" s="188"/>
      <c r="L277" s="188"/>
      <c r="M277" s="188"/>
      <c r="N277" s="201"/>
      <c r="O277" s="188"/>
      <c r="P277" s="188"/>
      <c r="Q277" s="190"/>
      <c r="R277" s="192"/>
      <c r="S277" s="194"/>
    </row>
    <row r="278" spans="1:19" ht="16.5" customHeight="1" x14ac:dyDescent="0.3">
      <c r="A278" s="195" t="s">
        <v>412</v>
      </c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</row>
    <row r="279" spans="1:19" ht="16.5" customHeight="1" x14ac:dyDescent="0.3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</row>
    <row r="280" spans="1:19" ht="17.25" thickBot="1" x14ac:dyDescent="0.35">
      <c r="A280" s="196" t="s">
        <v>0</v>
      </c>
      <c r="B280" s="196"/>
      <c r="C280" s="1"/>
      <c r="D280" s="1"/>
      <c r="E280" s="1"/>
      <c r="F280" s="1"/>
      <c r="G280" s="1"/>
      <c r="H280" s="1"/>
      <c r="I280" s="2"/>
      <c r="J280" s="2"/>
      <c r="K280" s="3"/>
      <c r="L280" s="3"/>
      <c r="M280" s="3"/>
      <c r="N280" s="3"/>
      <c r="O280" s="3"/>
      <c r="P280" s="197" t="str">
        <f>P3</f>
        <v>작성자 김숙영</v>
      </c>
      <c r="Q280" s="197"/>
      <c r="R280" s="197"/>
      <c r="S280" s="197"/>
    </row>
    <row r="281" spans="1:19" ht="23.25" customHeight="1" x14ac:dyDescent="0.3">
      <c r="A281" s="173"/>
      <c r="B281" s="174"/>
      <c r="C281" s="171" t="s">
        <v>3</v>
      </c>
      <c r="D281" s="171" t="s">
        <v>4</v>
      </c>
      <c r="E281" s="179" t="s">
        <v>5</v>
      </c>
      <c r="F281" s="179" t="s">
        <v>6</v>
      </c>
      <c r="G281" s="181" t="s">
        <v>7</v>
      </c>
      <c r="H281" s="181" t="s">
        <v>8</v>
      </c>
      <c r="I281" s="185" t="s">
        <v>9</v>
      </c>
      <c r="J281" s="185" t="s">
        <v>10</v>
      </c>
      <c r="K281" s="171" t="s">
        <v>11</v>
      </c>
      <c r="L281" s="171" t="s">
        <v>12</v>
      </c>
      <c r="M281" s="171" t="s">
        <v>13</v>
      </c>
      <c r="N281" s="171" t="s">
        <v>14</v>
      </c>
      <c r="O281" s="171" t="s">
        <v>15</v>
      </c>
      <c r="P281" s="171" t="s">
        <v>16</v>
      </c>
      <c r="Q281" s="171" t="s">
        <v>17</v>
      </c>
      <c r="R281" s="171" t="s">
        <v>18</v>
      </c>
      <c r="S281" s="183" t="s">
        <v>19</v>
      </c>
    </row>
    <row r="282" spans="1:19" ht="23.25" customHeight="1" thickBot="1" x14ac:dyDescent="0.35">
      <c r="A282" s="175"/>
      <c r="B282" s="176"/>
      <c r="C282" s="172"/>
      <c r="D282" s="172"/>
      <c r="E282" s="180"/>
      <c r="F282" s="180"/>
      <c r="G282" s="182"/>
      <c r="H282" s="182"/>
      <c r="I282" s="186"/>
      <c r="J282" s="186"/>
      <c r="K282" s="172"/>
      <c r="L282" s="172"/>
      <c r="M282" s="172"/>
      <c r="N282" s="172"/>
      <c r="O282" s="172"/>
      <c r="P282" s="172"/>
      <c r="Q282" s="172"/>
      <c r="R282" s="172"/>
      <c r="S282" s="184"/>
    </row>
    <row r="283" spans="1:19" ht="16.5" customHeight="1" x14ac:dyDescent="0.3">
      <c r="A283" s="175"/>
      <c r="B283" s="176"/>
      <c r="C283" s="5"/>
      <c r="D283" s="5"/>
      <c r="E283" s="5"/>
      <c r="F283" s="5"/>
      <c r="G283" s="5"/>
      <c r="H283" s="5"/>
      <c r="I283" s="6">
        <v>0.75</v>
      </c>
      <c r="J283" s="6">
        <v>0.94499999999999995</v>
      </c>
      <c r="K283" s="5"/>
      <c r="L283" s="5"/>
      <c r="M283" s="5"/>
      <c r="N283" s="5"/>
      <c r="O283" s="5">
        <v>600</v>
      </c>
      <c r="P283" s="5">
        <v>100</v>
      </c>
      <c r="Q283" s="5">
        <v>2.7</v>
      </c>
      <c r="R283" s="5"/>
      <c r="S283" s="7" t="s">
        <v>21</v>
      </c>
    </row>
    <row r="284" spans="1:19" ht="16.5" customHeight="1" thickBot="1" x14ac:dyDescent="0.35">
      <c r="A284" s="177"/>
      <c r="B284" s="178"/>
      <c r="C284" s="9">
        <f>'3월'!C289</f>
        <v>393</v>
      </c>
      <c r="D284" s="9">
        <f>'3월'!D289</f>
        <v>777</v>
      </c>
      <c r="E284" s="9">
        <f>'3월'!E289</f>
        <v>3631</v>
      </c>
      <c r="F284" s="9">
        <f>'3월'!F289</f>
        <v>46620</v>
      </c>
      <c r="G284" s="10">
        <f>'3월'!G289/60</f>
        <v>169.75</v>
      </c>
      <c r="H284" s="10">
        <f>'3월'!H289/60</f>
        <v>607.25</v>
      </c>
      <c r="I284" s="11">
        <f>H284/'3월'!D289</f>
        <v>0.78153153153153154</v>
      </c>
      <c r="J284" s="11">
        <f>'3월'!J289</f>
        <v>0.92090839251537904</v>
      </c>
      <c r="K284" s="12">
        <f>'3월'!K289</f>
        <v>1442079</v>
      </c>
      <c r="L284" s="12">
        <f>'3월'!L289</f>
        <v>1565931</v>
      </c>
      <c r="M284" s="12">
        <f>'3월'!M289</f>
        <v>1288598</v>
      </c>
      <c r="N284" s="12">
        <f>'3월'!N289</f>
        <v>2263533.04</v>
      </c>
      <c r="O284" s="12">
        <f>'3월'!O289</f>
        <v>623.39108785458552</v>
      </c>
      <c r="P284" s="12">
        <f>'3월'!P289</f>
        <v>79.431506472046266</v>
      </c>
      <c r="Q284" s="32">
        <f>'3월'!Q289</f>
        <v>1.855957528957529</v>
      </c>
      <c r="R284" s="32">
        <f>'3월'!R289</f>
        <v>2913.1699356499357</v>
      </c>
      <c r="S284" s="17" t="s">
        <v>22</v>
      </c>
    </row>
    <row r="285" spans="1:19" ht="16.5" customHeight="1" x14ac:dyDescent="0.3">
      <c r="A285" s="134" t="s">
        <v>25</v>
      </c>
      <c r="B285" s="135"/>
      <c r="C285" s="138">
        <f>'3월'!C137</f>
        <v>208</v>
      </c>
      <c r="D285" s="140">
        <f>'3월'!D137</f>
        <v>399</v>
      </c>
      <c r="E285" s="140">
        <f>'3월'!E137</f>
        <v>1977</v>
      </c>
      <c r="F285" s="140">
        <f>'3월'!F137</f>
        <v>23940</v>
      </c>
      <c r="G285" s="140">
        <f>'3월'!G137</f>
        <v>6530</v>
      </c>
      <c r="H285" s="140">
        <f>'3월'!H137</f>
        <v>17410</v>
      </c>
      <c r="I285" s="163">
        <f>'3월'!I137</f>
        <v>0.72723475355054312</v>
      </c>
      <c r="J285" s="163">
        <f>'3월'!J137</f>
        <v>0.9167661213076258</v>
      </c>
      <c r="K285" s="165">
        <f>'3월'!K137</f>
        <v>949447</v>
      </c>
      <c r="L285" s="165">
        <f>'3월'!L137</f>
        <v>1035648</v>
      </c>
      <c r="M285" s="165">
        <f>'3월'!M137</f>
        <v>839555</v>
      </c>
      <c r="N285" s="165">
        <f>'3월'!N137</f>
        <v>950435.21999999986</v>
      </c>
      <c r="O285" s="167">
        <f>'3월'!O137</f>
        <v>480.74619119878599</v>
      </c>
      <c r="P285" s="169">
        <f>'3월'!P137</f>
        <v>96.049266565503288</v>
      </c>
      <c r="Q285" s="159">
        <f>'3월'!Q137</f>
        <v>2.3795664160401002</v>
      </c>
      <c r="R285" s="159">
        <f>'3월'!R137</f>
        <v>2382.0431578947364</v>
      </c>
      <c r="S285" s="161"/>
    </row>
    <row r="286" spans="1:19" ht="16.5" customHeight="1" thickBot="1" x14ac:dyDescent="0.35">
      <c r="A286" s="136"/>
      <c r="B286" s="137"/>
      <c r="C286" s="139"/>
      <c r="D286" s="141"/>
      <c r="E286" s="141"/>
      <c r="F286" s="141"/>
      <c r="G286" s="141"/>
      <c r="H286" s="141"/>
      <c r="I286" s="164"/>
      <c r="J286" s="164"/>
      <c r="K286" s="166"/>
      <c r="L286" s="166"/>
      <c r="M286" s="166"/>
      <c r="N286" s="166"/>
      <c r="O286" s="168"/>
      <c r="P286" s="170"/>
      <c r="Q286" s="160"/>
      <c r="R286" s="160"/>
      <c r="S286" s="162"/>
    </row>
    <row r="287" spans="1:19" ht="16.5" customHeight="1" x14ac:dyDescent="0.3">
      <c r="A287" s="134" t="s">
        <v>26</v>
      </c>
      <c r="B287" s="135"/>
      <c r="C287" s="138">
        <f>'3월'!C276</f>
        <v>185</v>
      </c>
      <c r="D287" s="140">
        <f>'3월'!D276</f>
        <v>378</v>
      </c>
      <c r="E287" s="140">
        <f>'3월'!E276</f>
        <v>1654</v>
      </c>
      <c r="F287" s="140">
        <f>'3월'!F276</f>
        <v>22680</v>
      </c>
      <c r="G287" s="140">
        <f>'3월'!G276</f>
        <v>3655</v>
      </c>
      <c r="H287" s="140">
        <f>'3월'!H276</f>
        <v>19025</v>
      </c>
      <c r="I287" s="163">
        <f>'3월'!I276</f>
        <v>0.83884479717813043</v>
      </c>
      <c r="J287" s="163">
        <f>'3월'!J276</f>
        <v>0.92899828959253827</v>
      </c>
      <c r="K287" s="165">
        <f>'3월'!K276</f>
        <v>492632</v>
      </c>
      <c r="L287" s="165">
        <f>'3월'!L276</f>
        <v>530283</v>
      </c>
      <c r="M287" s="165">
        <f>'3월'!M276</f>
        <v>449043</v>
      </c>
      <c r="N287" s="165">
        <f>'3월'!N276</f>
        <v>1313097.8200000003</v>
      </c>
      <c r="O287" s="167">
        <f>'3월'!O276</f>
        <v>793.89227327690469</v>
      </c>
      <c r="P287" s="169">
        <f>'3월'!P276</f>
        <v>59.568561064087064</v>
      </c>
      <c r="Q287" s="159">
        <f>'3월'!Q276</f>
        <v>1.3032592592592593</v>
      </c>
      <c r="R287" s="159">
        <f>'3월'!R276</f>
        <v>3473.8037566137573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52" t="s">
        <v>27</v>
      </c>
      <c r="B289" s="153"/>
      <c r="C289" s="146">
        <f t="shared" ref="C289:H289" si="41">SUM(C285:C288)</f>
        <v>393</v>
      </c>
      <c r="D289" s="146">
        <f t="shared" si="41"/>
        <v>777</v>
      </c>
      <c r="E289" s="146">
        <f t="shared" si="41"/>
        <v>3631</v>
      </c>
      <c r="F289" s="146">
        <f t="shared" si="41"/>
        <v>46620</v>
      </c>
      <c r="G289" s="146">
        <f t="shared" si="41"/>
        <v>10185</v>
      </c>
      <c r="H289" s="146">
        <f t="shared" si="41"/>
        <v>36435</v>
      </c>
      <c r="I289" s="148">
        <f>'3월'!H284/D289</f>
        <v>0.78153153153153154</v>
      </c>
      <c r="J289" s="148">
        <f>K289/L289</f>
        <v>0.92090839251537904</v>
      </c>
      <c r="K289" s="150">
        <f>SUM(K285:K288)</f>
        <v>1442079</v>
      </c>
      <c r="L289" s="150">
        <f>SUM(L285:L288)</f>
        <v>1565931</v>
      </c>
      <c r="M289" s="150">
        <f>SUM(M285:M288)</f>
        <v>1288598</v>
      </c>
      <c r="N289" s="156">
        <f>SUM(N285:N288)</f>
        <v>2263533.04</v>
      </c>
      <c r="O289" s="158">
        <f>N289/E289</f>
        <v>623.39108785458552</v>
      </c>
      <c r="P289" s="150">
        <f>((K289*200000)/E289)/1000000</f>
        <v>79.431506472046266</v>
      </c>
      <c r="Q289" s="142">
        <f>(K289/D289)/1000</f>
        <v>1.855957528957529</v>
      </c>
      <c r="R289" s="144">
        <f>N289/D289</f>
        <v>2913.1699356499357</v>
      </c>
      <c r="S289" s="33" t="s">
        <v>28</v>
      </c>
    </row>
    <row r="290" spans="1:19" ht="16.5" customHeight="1" thickBot="1" x14ac:dyDescent="0.35">
      <c r="A290" s="154"/>
      <c r="B290" s="155"/>
      <c r="C290" s="147"/>
      <c r="D290" s="147"/>
      <c r="E290" s="147"/>
      <c r="F290" s="147"/>
      <c r="G290" s="147"/>
      <c r="H290" s="147"/>
      <c r="I290" s="149"/>
      <c r="J290" s="149"/>
      <c r="K290" s="151"/>
      <c r="L290" s="151"/>
      <c r="M290" s="151"/>
      <c r="N290" s="157"/>
      <c r="O290" s="151"/>
      <c r="P290" s="151"/>
      <c r="Q290" s="143"/>
      <c r="R290" s="145"/>
      <c r="S290" s="34">
        <f>('3월'!K289/'3월'!N289/0.02466+1.44)/1.2</f>
        <v>22.729200192752899</v>
      </c>
    </row>
    <row r="291" spans="1:19" x14ac:dyDescent="0.3">
      <c r="A291" s="35"/>
      <c r="B291" s="36"/>
      <c r="S291" s="39"/>
    </row>
    <row r="292" spans="1:19" x14ac:dyDescent="0.3">
      <c r="A292" s="35"/>
      <c r="B292" s="36"/>
      <c r="S292" s="39"/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C297" s="40"/>
      <c r="D297" s="40"/>
      <c r="E297" s="40"/>
      <c r="F297" s="40"/>
      <c r="G297" s="40"/>
      <c r="H297" s="40"/>
      <c r="I297" s="41"/>
      <c r="J297" s="41"/>
      <c r="K297" s="42"/>
      <c r="L297" s="43"/>
      <c r="M297" s="44"/>
      <c r="N297" s="39"/>
      <c r="O297" s="42"/>
      <c r="P297" s="45"/>
      <c r="Q297" s="46"/>
      <c r="R297" s="46"/>
      <c r="S297" s="39"/>
    </row>
    <row r="298" spans="1:19" x14ac:dyDescent="0.3">
      <c r="A298" s="35"/>
      <c r="B298" s="36"/>
      <c r="C298" s="40"/>
      <c r="D298" s="40"/>
      <c r="E298" s="40"/>
      <c r="F298" s="40"/>
      <c r="G298" s="40"/>
      <c r="H298" s="40"/>
      <c r="I298" s="41"/>
      <c r="J298" s="41"/>
      <c r="K298" s="42"/>
      <c r="L298" s="42"/>
      <c r="M298" s="44"/>
      <c r="N298" s="39"/>
      <c r="O298" s="42"/>
      <c r="P298" s="45"/>
      <c r="Q298" s="46"/>
      <c r="R298" s="4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2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47"/>
      <c r="B305" s="48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49"/>
      <c r="B306" s="50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51"/>
    </row>
    <row r="307" spans="1:19" x14ac:dyDescent="0.3">
      <c r="A307" s="49"/>
      <c r="B307" s="50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51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35"/>
      <c r="B311" s="36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39"/>
    </row>
    <row r="312" spans="1:19" x14ac:dyDescent="0.3">
      <c r="A312" s="35"/>
      <c r="B312" s="36"/>
      <c r="C312" s="52"/>
      <c r="D312" s="52"/>
      <c r="E312" s="52"/>
      <c r="F312" s="52"/>
      <c r="G312" s="52"/>
      <c r="H312" s="52"/>
      <c r="I312" s="53"/>
      <c r="J312" s="53"/>
      <c r="K312" s="54"/>
      <c r="L312" s="54"/>
      <c r="M312" s="55"/>
      <c r="N312" s="51"/>
      <c r="O312" s="56"/>
      <c r="P312" s="57"/>
      <c r="Q312" s="58"/>
      <c r="R312" s="58"/>
      <c r="S312" s="39"/>
    </row>
    <row r="313" spans="1:19" x14ac:dyDescent="0.3">
      <c r="A313" s="35"/>
      <c r="B313" s="36"/>
      <c r="C313" s="52"/>
      <c r="D313" s="52"/>
      <c r="E313" s="52"/>
      <c r="F313" s="52"/>
      <c r="G313" s="52"/>
      <c r="H313" s="52"/>
      <c r="I313" s="53"/>
      <c r="J313" s="53"/>
      <c r="K313" s="54"/>
      <c r="L313" s="54"/>
      <c r="M313" s="55"/>
      <c r="N313" s="51"/>
      <c r="O313" s="56"/>
      <c r="P313" s="57"/>
      <c r="Q313" s="58"/>
      <c r="R313" s="58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6"/>
      <c r="L314" s="56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6"/>
      <c r="L315" s="56"/>
      <c r="M315" s="55"/>
      <c r="N315" s="51"/>
      <c r="O315" s="42"/>
      <c r="P315" s="45"/>
      <c r="Q315" s="46"/>
      <c r="R315" s="46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42"/>
      <c r="P316" s="45"/>
      <c r="Q316" s="46"/>
      <c r="R316" s="46"/>
      <c r="S316" s="39"/>
    </row>
    <row r="317" spans="1:19" x14ac:dyDescent="0.3">
      <c r="A317" s="35"/>
      <c r="B317" s="36"/>
      <c r="C317" s="40"/>
      <c r="D317" s="40"/>
      <c r="E317" s="40"/>
      <c r="F317" s="40"/>
      <c r="G317" s="40"/>
      <c r="H317" s="40"/>
      <c r="I317" s="41"/>
      <c r="J317" s="41"/>
      <c r="K317" s="42"/>
      <c r="L317" s="42"/>
      <c r="M317" s="44"/>
      <c r="N317" s="39"/>
      <c r="O317" s="42"/>
      <c r="P317" s="45"/>
      <c r="Q317" s="46"/>
      <c r="R317" s="46"/>
      <c r="S317" s="39"/>
    </row>
    <row r="318" spans="1:19" x14ac:dyDescent="0.3">
      <c r="A318" s="35"/>
      <c r="B318" s="36"/>
      <c r="C318" s="40"/>
      <c r="D318" s="40"/>
      <c r="E318" s="40"/>
      <c r="F318" s="40"/>
      <c r="G318" s="40"/>
      <c r="H318" s="40"/>
      <c r="I318" s="41"/>
      <c r="J318" s="41"/>
      <c r="K318" s="42"/>
      <c r="L318" s="42"/>
      <c r="M318" s="44"/>
      <c r="N318" s="39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3"/>
      <c r="M319" s="44"/>
      <c r="N319" s="39"/>
      <c r="O319" s="42"/>
      <c r="P319" s="45"/>
      <c r="Q319" s="46"/>
      <c r="R319" s="46"/>
      <c r="S319" s="39"/>
    </row>
    <row r="320" spans="1:19" x14ac:dyDescent="0.3">
      <c r="A320" s="47"/>
      <c r="B320" s="48"/>
      <c r="C320" s="40"/>
      <c r="D320" s="40"/>
      <c r="E320" s="40"/>
      <c r="F320" s="40"/>
      <c r="G320" s="40"/>
      <c r="H320" s="40"/>
      <c r="I320" s="41"/>
      <c r="J320" s="41"/>
      <c r="K320" s="42"/>
      <c r="L320" s="43"/>
      <c r="M320" s="44"/>
      <c r="N320" s="39"/>
      <c r="O320" s="42"/>
      <c r="P320" s="45"/>
      <c r="Q320" s="46"/>
      <c r="R320" s="46"/>
      <c r="S320" s="39"/>
    </row>
    <row r="321" spans="1:19" ht="16.5" customHeight="1" x14ac:dyDescent="0.3">
      <c r="A321" s="120"/>
      <c r="B321" s="59"/>
      <c r="C321" s="40"/>
      <c r="D321" s="40"/>
      <c r="E321" s="40"/>
      <c r="F321" s="40"/>
      <c r="G321" s="40"/>
      <c r="H321" s="40"/>
      <c r="I321" s="41"/>
      <c r="J321" s="41"/>
      <c r="K321" s="42"/>
      <c r="L321" s="42"/>
      <c r="M321" s="44"/>
      <c r="N321" s="39"/>
      <c r="O321" s="42"/>
      <c r="P321" s="45"/>
      <c r="Q321" s="46"/>
      <c r="R321" s="46"/>
      <c r="S321" s="59"/>
    </row>
    <row r="322" spans="1:19" ht="16.5" customHeight="1" x14ac:dyDescent="0.3">
      <c r="A322" s="121"/>
      <c r="B322" s="59"/>
      <c r="C322" s="40"/>
      <c r="D322" s="40"/>
      <c r="E322" s="40"/>
      <c r="F322" s="40"/>
      <c r="G322" s="40"/>
      <c r="H322" s="40"/>
      <c r="I322" s="41"/>
      <c r="J322" s="41"/>
      <c r="K322" s="42"/>
      <c r="L322" s="42"/>
      <c r="M322" s="44"/>
      <c r="N322" s="39"/>
      <c r="O322" s="42"/>
      <c r="P322" s="45"/>
      <c r="Q322" s="46"/>
      <c r="R322" s="46"/>
      <c r="S322" s="59"/>
    </row>
    <row r="323" spans="1:19" x14ac:dyDescent="0.3">
      <c r="A323" s="35"/>
      <c r="B323" s="36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60"/>
    </row>
    <row r="324" spans="1:19" ht="23.25" customHeight="1" x14ac:dyDescent="0.3">
      <c r="A324" s="122"/>
      <c r="B324" s="61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62"/>
    </row>
    <row r="325" spans="1:19" ht="23.25" customHeight="1" x14ac:dyDescent="0.3">
      <c r="A325" s="122"/>
      <c r="B325" s="61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3"/>
    </row>
    <row r="326" spans="1:19" x14ac:dyDescent="0.3">
      <c r="A326" s="35"/>
      <c r="B326" s="36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39"/>
    </row>
    <row r="327" spans="1:19" ht="25.5" x14ac:dyDescent="0.3">
      <c r="A327" s="35"/>
      <c r="B327" s="36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39"/>
    </row>
    <row r="328" spans="1:19" ht="25.5" x14ac:dyDescent="0.3">
      <c r="A328" s="64"/>
      <c r="B328" s="65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39"/>
    </row>
    <row r="329" spans="1:19" x14ac:dyDescent="0.3">
      <c r="A329" s="35"/>
      <c r="B329" s="36"/>
      <c r="C329" s="40"/>
      <c r="D329" s="40"/>
      <c r="E329" s="40"/>
      <c r="F329" s="40"/>
      <c r="G329" s="40"/>
      <c r="H329" s="40"/>
      <c r="I329" s="66"/>
      <c r="J329" s="66"/>
      <c r="K329" s="67"/>
      <c r="L329" s="67"/>
      <c r="M329" s="67"/>
      <c r="N329" s="67"/>
      <c r="O329" s="67"/>
      <c r="P329" s="60"/>
      <c r="Q329" s="60"/>
      <c r="R329" s="60"/>
      <c r="S329" s="39"/>
    </row>
    <row r="330" spans="1:19" x14ac:dyDescent="0.3">
      <c r="A330" s="35"/>
      <c r="B330" s="36"/>
      <c r="C330" s="68"/>
      <c r="D330" s="68"/>
      <c r="E330" s="69"/>
      <c r="F330" s="69"/>
      <c r="G330" s="70"/>
      <c r="H330" s="70"/>
      <c r="I330" s="71"/>
      <c r="J330" s="71"/>
      <c r="K330" s="68"/>
      <c r="L330" s="68"/>
      <c r="M330" s="68"/>
      <c r="N330" s="68"/>
      <c r="O330" s="68"/>
      <c r="P330" s="68"/>
      <c r="Q330" s="68"/>
      <c r="R330" s="68"/>
      <c r="S330" s="39"/>
    </row>
    <row r="331" spans="1:19" x14ac:dyDescent="0.3">
      <c r="A331" s="35"/>
      <c r="B331" s="36"/>
      <c r="C331" s="61"/>
      <c r="D331" s="61"/>
      <c r="E331" s="72"/>
      <c r="F331" s="72"/>
      <c r="G331" s="73"/>
      <c r="H331" s="73"/>
      <c r="I331" s="74"/>
      <c r="J331" s="74"/>
      <c r="K331" s="61"/>
      <c r="L331" s="61"/>
      <c r="M331" s="61"/>
      <c r="N331" s="61"/>
      <c r="O331" s="61"/>
      <c r="P331" s="61"/>
      <c r="Q331" s="61"/>
      <c r="R331" s="61"/>
      <c r="S331" s="39"/>
    </row>
    <row r="332" spans="1:19" x14ac:dyDescent="0.3">
      <c r="A332" s="35"/>
      <c r="B332" s="36"/>
      <c r="C332" s="40"/>
      <c r="D332" s="40"/>
      <c r="E332" s="40"/>
      <c r="F332" s="40"/>
      <c r="G332" s="40"/>
      <c r="H332" s="40"/>
      <c r="I332" s="41"/>
      <c r="J332" s="41"/>
      <c r="K332" s="42"/>
      <c r="L332" s="42"/>
      <c r="M332" s="44"/>
      <c r="N332" s="39"/>
      <c r="O332" s="42"/>
      <c r="P332" s="45"/>
      <c r="Q332" s="46"/>
      <c r="R332" s="46"/>
      <c r="S332" s="39"/>
    </row>
    <row r="333" spans="1:19" x14ac:dyDescent="0.3">
      <c r="A333" s="35"/>
      <c r="B333" s="36"/>
      <c r="C333" s="40"/>
      <c r="D333" s="40"/>
      <c r="E333" s="40"/>
      <c r="F333" s="40"/>
      <c r="G333" s="40"/>
      <c r="H333" s="40"/>
      <c r="I333" s="41"/>
      <c r="J333" s="41"/>
      <c r="K333" s="42"/>
      <c r="L333" s="42"/>
      <c r="M333" s="44"/>
      <c r="N333" s="39"/>
      <c r="O333" s="42"/>
      <c r="P333" s="45"/>
      <c r="Q333" s="46"/>
      <c r="R333" s="46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47"/>
      <c r="B335" s="48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75"/>
    </row>
    <row r="337" spans="1:19" x14ac:dyDescent="0.3">
      <c r="A337" s="35"/>
      <c r="B337" s="36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75"/>
    </row>
    <row r="338" spans="1:19" x14ac:dyDescent="0.3">
      <c r="A338" s="35"/>
      <c r="B338" s="7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39"/>
    </row>
    <row r="339" spans="1:19" x14ac:dyDescent="0.3">
      <c r="A339" s="123"/>
      <c r="B339" s="78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9"/>
    </row>
    <row r="340" spans="1:19" x14ac:dyDescent="0.3">
      <c r="A340" s="123"/>
      <c r="B340" s="80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79"/>
    </row>
    <row r="341" spans="1:19" x14ac:dyDescent="0.3">
      <c r="A341" s="123"/>
      <c r="B341" s="80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36"/>
      <c r="D342" s="36"/>
      <c r="E342" s="36"/>
      <c r="F342" s="36"/>
      <c r="G342" s="36"/>
      <c r="H342" s="36"/>
      <c r="I342" s="81"/>
      <c r="J342" s="81"/>
      <c r="K342" s="43"/>
      <c r="L342" s="43"/>
      <c r="M342" s="43"/>
      <c r="N342" s="43"/>
      <c r="O342" s="82"/>
      <c r="P342" s="83"/>
      <c r="Q342" s="84"/>
      <c r="R342" s="84"/>
      <c r="S342" s="79"/>
    </row>
    <row r="343" spans="1:19" x14ac:dyDescent="0.3">
      <c r="A343" s="123"/>
      <c r="B343" s="80"/>
      <c r="C343" s="36"/>
      <c r="D343" s="36"/>
      <c r="E343" s="36"/>
      <c r="F343" s="36"/>
      <c r="G343" s="36"/>
      <c r="H343" s="36"/>
      <c r="I343" s="81"/>
      <c r="J343" s="81"/>
      <c r="K343" s="43"/>
      <c r="L343" s="43"/>
      <c r="M343" s="43"/>
      <c r="N343" s="43"/>
      <c r="O343" s="82"/>
      <c r="P343" s="83"/>
      <c r="Q343" s="84"/>
      <c r="R343" s="84"/>
      <c r="S343" s="79"/>
    </row>
    <row r="344" spans="1:19" x14ac:dyDescent="0.3">
      <c r="A344" s="123"/>
      <c r="B344" s="80"/>
      <c r="C344" s="40"/>
      <c r="D344" s="40"/>
      <c r="E344" s="40"/>
      <c r="F344" s="40"/>
      <c r="G344" s="40"/>
      <c r="H344" s="40"/>
      <c r="I344" s="66"/>
      <c r="J344" s="66"/>
      <c r="K344" s="67"/>
      <c r="L344" s="67"/>
      <c r="M344" s="67"/>
      <c r="N344" s="67"/>
      <c r="O344" s="67"/>
      <c r="P344" s="40"/>
      <c r="Q344" s="85"/>
      <c r="R344" s="85"/>
      <c r="S344" s="79"/>
    </row>
    <row r="345" spans="1:19" x14ac:dyDescent="0.3">
      <c r="A345" s="123"/>
      <c r="B345" s="80"/>
      <c r="C345" s="78"/>
      <c r="D345" s="78"/>
      <c r="E345" s="78"/>
      <c r="F345" s="78"/>
      <c r="G345" s="78"/>
      <c r="H345" s="78"/>
      <c r="I345" s="78"/>
      <c r="J345" s="78"/>
      <c r="K345" s="78"/>
      <c r="L345" s="86"/>
      <c r="M345" s="86"/>
      <c r="N345" s="86"/>
      <c r="O345" s="86"/>
      <c r="P345" s="87"/>
      <c r="Q345" s="87"/>
      <c r="R345" s="87"/>
      <c r="S345" s="79"/>
    </row>
    <row r="346" spans="1:19" x14ac:dyDescent="0.3">
      <c r="A346" s="123"/>
      <c r="B346" s="80"/>
      <c r="C346" s="87"/>
      <c r="D346" s="87"/>
      <c r="E346" s="87"/>
      <c r="F346" s="87"/>
      <c r="G346" s="87"/>
      <c r="H346" s="87"/>
      <c r="I346" s="88"/>
      <c r="J346" s="88"/>
      <c r="K346" s="86"/>
      <c r="L346" s="86"/>
      <c r="M346" s="86"/>
      <c r="N346" s="86"/>
      <c r="O346" s="86"/>
      <c r="P346" s="87"/>
      <c r="Q346" s="87"/>
      <c r="R346" s="87"/>
      <c r="S346" s="79"/>
    </row>
    <row r="347" spans="1:19" x14ac:dyDescent="0.3">
      <c r="A347" s="123"/>
      <c r="B347" s="80"/>
      <c r="C347" s="87"/>
      <c r="D347" s="87"/>
      <c r="E347" s="87"/>
      <c r="F347" s="87"/>
      <c r="G347" s="87"/>
      <c r="H347" s="87"/>
      <c r="I347" s="88"/>
      <c r="J347" s="88"/>
      <c r="K347" s="86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ht="16.5" customHeight="1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ht="16.5" customHeight="1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23.2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ht="23.25" customHeight="1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x14ac:dyDescent="0.3"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</row>
    <row r="364" spans="1:19" x14ac:dyDescent="0.3"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</sheetData>
  <mergeCells count="156">
    <mergeCell ref="A287:B288"/>
    <mergeCell ref="C287:C288"/>
    <mergeCell ref="D287:D288"/>
    <mergeCell ref="E287:E288"/>
    <mergeCell ref="F287:F288"/>
    <mergeCell ref="G287:G288"/>
    <mergeCell ref="Q289:Q290"/>
    <mergeCell ref="R289:R290"/>
    <mergeCell ref="H289:H290"/>
    <mergeCell ref="I289:I290"/>
    <mergeCell ref="J289:J290"/>
    <mergeCell ref="K289:K290"/>
    <mergeCell ref="L289:L290"/>
    <mergeCell ref="M289:M290"/>
    <mergeCell ref="A289:B290"/>
    <mergeCell ref="C289:C290"/>
    <mergeCell ref="D289:D290"/>
    <mergeCell ref="E289:E290"/>
    <mergeCell ref="F289:F290"/>
    <mergeCell ref="G289:G290"/>
    <mergeCell ref="N289:N290"/>
    <mergeCell ref="O289:O290"/>
    <mergeCell ref="P289:P290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N287:N288"/>
    <mergeCell ref="O287:O288"/>
    <mergeCell ref="P287:P288"/>
    <mergeCell ref="Q285:Q286"/>
    <mergeCell ref="R285:R286"/>
    <mergeCell ref="S285:S286"/>
    <mergeCell ref="H285:H286"/>
    <mergeCell ref="I285:I286"/>
    <mergeCell ref="J285:J286"/>
    <mergeCell ref="K285:K286"/>
    <mergeCell ref="L285:L286"/>
    <mergeCell ref="M285:M286"/>
    <mergeCell ref="A285:B286"/>
    <mergeCell ref="C285:C286"/>
    <mergeCell ref="D285:D286"/>
    <mergeCell ref="E285:E286"/>
    <mergeCell ref="F285:F286"/>
    <mergeCell ref="G285:G286"/>
    <mergeCell ref="N281:N282"/>
    <mergeCell ref="O281:O282"/>
    <mergeCell ref="P281:P282"/>
    <mergeCell ref="A281:B284"/>
    <mergeCell ref="C281:C282"/>
    <mergeCell ref="D281:D282"/>
    <mergeCell ref="E281:E282"/>
    <mergeCell ref="F281:F282"/>
    <mergeCell ref="G281:G282"/>
    <mergeCell ref="N285:N286"/>
    <mergeCell ref="O285:O286"/>
    <mergeCell ref="P285:P286"/>
    <mergeCell ref="Q281:Q282"/>
    <mergeCell ref="R281:R282"/>
    <mergeCell ref="S281:S282"/>
    <mergeCell ref="H281:H282"/>
    <mergeCell ref="I281:I282"/>
    <mergeCell ref="J281:J282"/>
    <mergeCell ref="K281:K282"/>
    <mergeCell ref="L281:L282"/>
    <mergeCell ref="M281:M282"/>
    <mergeCell ref="P276:P277"/>
    <mergeCell ref="Q276:Q277"/>
    <mergeCell ref="R276:R277"/>
    <mergeCell ref="S276:S277"/>
    <mergeCell ref="A278:S279"/>
    <mergeCell ref="A280:B280"/>
    <mergeCell ref="P280:S280"/>
    <mergeCell ref="J276:J277"/>
    <mergeCell ref="K276:K277"/>
    <mergeCell ref="L276:L277"/>
    <mergeCell ref="M276:M277"/>
    <mergeCell ref="N276:N277"/>
    <mergeCell ref="O276:O277"/>
    <mergeCell ref="N142:N143"/>
    <mergeCell ref="O142:O143"/>
    <mergeCell ref="P142:P143"/>
    <mergeCell ref="Q142:Q143"/>
    <mergeCell ref="R142:R143"/>
    <mergeCell ref="G142:G143"/>
    <mergeCell ref="H142:H143"/>
    <mergeCell ref="I142:I143"/>
    <mergeCell ref="J142:J143"/>
    <mergeCell ref="K142:K143"/>
    <mergeCell ref="L142:L143"/>
    <mergeCell ref="A144:A145"/>
    <mergeCell ref="A276:B277"/>
    <mergeCell ref="C276:C277"/>
    <mergeCell ref="D276:D277"/>
    <mergeCell ref="E276:E277"/>
    <mergeCell ref="F276:F277"/>
    <mergeCell ref="G276:G277"/>
    <mergeCell ref="H276:H277"/>
    <mergeCell ref="I276:I277"/>
    <mergeCell ref="S137:S138"/>
    <mergeCell ref="A139:S140"/>
    <mergeCell ref="A141:B141"/>
    <mergeCell ref="P141:S141"/>
    <mergeCell ref="A142:A143"/>
    <mergeCell ref="B142:B143"/>
    <mergeCell ref="C142:C143"/>
    <mergeCell ref="D142:D143"/>
    <mergeCell ref="E142:E143"/>
    <mergeCell ref="F142:F143"/>
    <mergeCell ref="M137:M138"/>
    <mergeCell ref="N137:N138"/>
    <mergeCell ref="O137:O138"/>
    <mergeCell ref="P137:P138"/>
    <mergeCell ref="Q137:Q138"/>
    <mergeCell ref="R137:R138"/>
    <mergeCell ref="G137:G138"/>
    <mergeCell ref="H137:H138"/>
    <mergeCell ref="I137:I138"/>
    <mergeCell ref="J137:J138"/>
    <mergeCell ref="K137:K138"/>
    <mergeCell ref="L137:L138"/>
    <mergeCell ref="S142:S143"/>
    <mergeCell ref="M142:M143"/>
    <mergeCell ref="A6:A7"/>
    <mergeCell ref="A137:B138"/>
    <mergeCell ref="C137:C138"/>
    <mergeCell ref="D137:D138"/>
    <mergeCell ref="E137:E138"/>
    <mergeCell ref="F137:F138"/>
    <mergeCell ref="N4:N5"/>
    <mergeCell ref="O4:O5"/>
    <mergeCell ref="P4:P5"/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8" max="19" man="1"/>
    <brk id="277" max="19" man="1"/>
    <brk id="3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topLeftCell="A271" zoomScaleNormal="100" zoomScaleSheetLayoutView="80" workbookViewId="0">
      <selection activeCell="L295" sqref="L295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570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583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C137</f>
        <v>187</v>
      </c>
      <c r="D7" s="9">
        <f>D137</f>
        <v>350</v>
      </c>
      <c r="E7" s="9">
        <f>E137</f>
        <v>1678</v>
      </c>
      <c r="F7" s="9">
        <f>F137</f>
        <v>21000</v>
      </c>
      <c r="G7" s="10">
        <f>G137/60</f>
        <v>101.33333333333333</v>
      </c>
      <c r="H7" s="10">
        <f>H137/60</f>
        <v>248.66666666666666</v>
      </c>
      <c r="I7" s="11">
        <f>H7/D137</f>
        <v>0.71047619047619048</v>
      </c>
      <c r="J7" s="11">
        <f t="shared" ref="J7:R7" si="0">J137</f>
        <v>0.92092732871746152</v>
      </c>
      <c r="K7" s="12">
        <f t="shared" si="0"/>
        <v>786215</v>
      </c>
      <c r="L7" s="12">
        <f t="shared" si="0"/>
        <v>853721</v>
      </c>
      <c r="M7" s="12">
        <f t="shared" si="0"/>
        <v>791844</v>
      </c>
      <c r="N7" s="12">
        <f t="shared" si="0"/>
        <v>856462.70000000007</v>
      </c>
      <c r="O7" s="13">
        <f t="shared" si="0"/>
        <v>510.40685339690111</v>
      </c>
      <c r="P7" s="14">
        <f t="shared" si="0"/>
        <v>93.708581644815254</v>
      </c>
      <c r="Q7" s="15">
        <f t="shared" si="0"/>
        <v>2.2463285714285717</v>
      </c>
      <c r="R7" s="16">
        <f t="shared" si="0"/>
        <v>2447.0362857142859</v>
      </c>
      <c r="S7" s="17" t="s">
        <v>22</v>
      </c>
    </row>
    <row r="8" spans="1:19" ht="16.5" customHeight="1" x14ac:dyDescent="0.3">
      <c r="A8" s="130">
        <v>3</v>
      </c>
      <c r="B8" s="18" t="s">
        <v>102</v>
      </c>
      <c r="C8" s="19"/>
      <c r="D8" s="19"/>
      <c r="E8" s="20">
        <f t="shared" ref="E8:E71" si="1">C8*D8</f>
        <v>0</v>
      </c>
      <c r="F8" s="20">
        <f t="shared" ref="F8:F71" si="2">SUM(G8:H8)</f>
        <v>0</v>
      </c>
      <c r="G8" s="19"/>
      <c r="H8" s="19"/>
      <c r="I8" s="21"/>
      <c r="J8" s="21"/>
      <c r="K8" s="22"/>
      <c r="L8" s="23"/>
      <c r="M8" s="23"/>
      <c r="N8" s="24">
        <v>13450.5</v>
      </c>
      <c r="O8" s="25" t="e">
        <f t="shared" ref="O8:O71" si="3">N8/E8</f>
        <v>#DIV/0!</v>
      </c>
      <c r="P8" s="26" t="e">
        <f t="shared" ref="P8:P71" si="4">((K8*200000)/E8)/1000000</f>
        <v>#DIV/0!</v>
      </c>
      <c r="Q8" s="27" t="e">
        <f t="shared" ref="Q8:Q71" si="5">(K8/D8)/1000</f>
        <v>#DIV/0!</v>
      </c>
      <c r="R8" s="27" t="e">
        <f t="shared" ref="R8:R71" si="6">N8/D8</f>
        <v>#DIV/0!</v>
      </c>
      <c r="S8" s="28"/>
    </row>
    <row r="9" spans="1:19" x14ac:dyDescent="0.3">
      <c r="A9" s="29"/>
      <c r="B9" s="18" t="s">
        <v>97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8064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573</v>
      </c>
      <c r="C10" s="19">
        <v>5</v>
      </c>
      <c r="D10" s="19">
        <v>8</v>
      </c>
      <c r="E10" s="20">
        <f t="shared" si="1"/>
        <v>40</v>
      </c>
      <c r="F10" s="20">
        <f t="shared" si="2"/>
        <v>480</v>
      </c>
      <c r="G10" s="19">
        <v>80</v>
      </c>
      <c r="H10" s="19">
        <v>400</v>
      </c>
      <c r="I10" s="21">
        <v>0.83330000000000004</v>
      </c>
      <c r="J10" s="21">
        <v>0.9244</v>
      </c>
      <c r="K10" s="22">
        <v>30163</v>
      </c>
      <c r="L10" s="23">
        <v>32631</v>
      </c>
      <c r="M10" s="23">
        <v>85522</v>
      </c>
      <c r="N10" s="24">
        <f>SUM(N8:N9)</f>
        <v>21514.5</v>
      </c>
      <c r="O10" s="25">
        <f t="shared" si="3"/>
        <v>537.86249999999995</v>
      </c>
      <c r="P10" s="26">
        <f t="shared" si="4"/>
        <v>150.815</v>
      </c>
      <c r="Q10" s="27">
        <f t="shared" si="5"/>
        <v>3.770375</v>
      </c>
      <c r="R10" s="27">
        <f t="shared" si="6"/>
        <v>2689.3125</v>
      </c>
      <c r="S10" s="28"/>
    </row>
    <row r="11" spans="1:19" x14ac:dyDescent="0.3">
      <c r="A11" s="29" t="s">
        <v>574</v>
      </c>
      <c r="B11" s="18" t="s">
        <v>575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17136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576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3786.75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577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3712.5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61</v>
      </c>
      <c r="C14" s="19">
        <v>5</v>
      </c>
      <c r="D14" s="19">
        <v>10</v>
      </c>
      <c r="E14" s="20">
        <f t="shared" si="1"/>
        <v>50</v>
      </c>
      <c r="F14" s="20">
        <f t="shared" si="2"/>
        <v>600</v>
      </c>
      <c r="G14" s="19">
        <v>80</v>
      </c>
      <c r="H14" s="19">
        <v>520</v>
      </c>
      <c r="I14" s="21">
        <v>0.86670000000000003</v>
      </c>
      <c r="J14" s="21">
        <v>0.90059999999999996</v>
      </c>
      <c r="K14" s="22">
        <v>35986</v>
      </c>
      <c r="L14" s="23">
        <v>39959</v>
      </c>
      <c r="M14" s="23">
        <v>12530</v>
      </c>
      <c r="N14" s="24">
        <f>SUM(N11:N13)</f>
        <v>24635.25</v>
      </c>
      <c r="O14" s="25">
        <f t="shared" si="3"/>
        <v>492.70499999999998</v>
      </c>
      <c r="P14" s="26">
        <f t="shared" si="4"/>
        <v>143.94399999999999</v>
      </c>
      <c r="Q14" s="27">
        <f t="shared" si="5"/>
        <v>3.5985999999999998</v>
      </c>
      <c r="R14" s="27">
        <f t="shared" si="6"/>
        <v>2463.5250000000001</v>
      </c>
      <c r="S14" s="28"/>
    </row>
    <row r="15" spans="1:19" x14ac:dyDescent="0.3">
      <c r="A15" s="29">
        <v>4</v>
      </c>
      <c r="B15" s="18" t="s">
        <v>578</v>
      </c>
      <c r="C15" s="19"/>
      <c r="D15" s="19"/>
      <c r="E15" s="20">
        <f t="shared" si="1"/>
        <v>0</v>
      </c>
      <c r="F15" s="20">
        <f t="shared" si="2"/>
        <v>0</v>
      </c>
      <c r="G15" s="19"/>
      <c r="H15" s="19"/>
      <c r="I15" s="21"/>
      <c r="J15" s="21"/>
      <c r="K15" s="22"/>
      <c r="L15" s="23"/>
      <c r="M15" s="23"/>
      <c r="N15" s="24">
        <v>3712.5</v>
      </c>
      <c r="O15" s="25" t="e">
        <f t="shared" si="3"/>
        <v>#DIV/0!</v>
      </c>
      <c r="P15" s="26" t="e">
        <f t="shared" si="4"/>
        <v>#DIV/0!</v>
      </c>
      <c r="Q15" s="27" t="e">
        <f t="shared" si="5"/>
        <v>#DIV/0!</v>
      </c>
      <c r="R15" s="27" t="e">
        <f t="shared" si="6"/>
        <v>#DIV/0!</v>
      </c>
      <c r="S15" s="28"/>
    </row>
    <row r="16" spans="1:19" x14ac:dyDescent="0.3">
      <c r="A16" s="29"/>
      <c r="B16" s="18" t="s">
        <v>579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6682.5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580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3768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61</v>
      </c>
      <c r="C18" s="19">
        <v>5</v>
      </c>
      <c r="D18" s="19">
        <v>8</v>
      </c>
      <c r="E18" s="20">
        <f t="shared" si="1"/>
        <v>40</v>
      </c>
      <c r="F18" s="20">
        <f t="shared" si="2"/>
        <v>480</v>
      </c>
      <c r="G18" s="19">
        <v>170</v>
      </c>
      <c r="H18" s="19">
        <v>310</v>
      </c>
      <c r="I18" s="21">
        <v>0.64580000000000004</v>
      </c>
      <c r="J18" s="21">
        <v>0.91210000000000002</v>
      </c>
      <c r="K18" s="22">
        <v>17120</v>
      </c>
      <c r="L18" s="23">
        <v>18771</v>
      </c>
      <c r="M18" s="23">
        <v>60411</v>
      </c>
      <c r="N18" s="24">
        <f>SUM(N15:N17)</f>
        <v>14163</v>
      </c>
      <c r="O18" s="25">
        <f t="shared" si="3"/>
        <v>354.07499999999999</v>
      </c>
      <c r="P18" s="26">
        <f t="shared" si="4"/>
        <v>85.6</v>
      </c>
      <c r="Q18" s="27">
        <f t="shared" si="5"/>
        <v>2.14</v>
      </c>
      <c r="R18" s="27">
        <f t="shared" si="6"/>
        <v>1770.375</v>
      </c>
      <c r="S18" s="28"/>
    </row>
    <row r="19" spans="1:19" ht="16.5" customHeight="1" x14ac:dyDescent="0.3">
      <c r="A19" s="29" t="s">
        <v>581</v>
      </c>
      <c r="B19" s="18" t="s">
        <v>580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12264.84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582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8681.19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61</v>
      </c>
      <c r="C21" s="19">
        <v>5</v>
      </c>
      <c r="D21" s="19">
        <v>10</v>
      </c>
      <c r="E21" s="20">
        <f t="shared" si="1"/>
        <v>50</v>
      </c>
      <c r="F21" s="20">
        <f t="shared" si="2"/>
        <v>600</v>
      </c>
      <c r="G21" s="19">
        <v>210</v>
      </c>
      <c r="H21" s="19">
        <v>390</v>
      </c>
      <c r="I21" s="21">
        <v>0.65</v>
      </c>
      <c r="J21" s="21">
        <v>0.91059999999999997</v>
      </c>
      <c r="K21" s="22">
        <v>16677</v>
      </c>
      <c r="L21" s="23">
        <v>18315</v>
      </c>
      <c r="M21" s="23">
        <v>0</v>
      </c>
      <c r="N21" s="24">
        <f>SUM(N19:N20)</f>
        <v>20946.03</v>
      </c>
      <c r="O21" s="25">
        <f t="shared" si="3"/>
        <v>418.92059999999998</v>
      </c>
      <c r="P21" s="26">
        <f t="shared" si="4"/>
        <v>66.707999999999998</v>
      </c>
      <c r="Q21" s="27">
        <f t="shared" si="5"/>
        <v>1.6677</v>
      </c>
      <c r="R21" s="27">
        <f t="shared" si="6"/>
        <v>2094.6030000000001</v>
      </c>
      <c r="S21" s="28"/>
    </row>
    <row r="22" spans="1:19" x14ac:dyDescent="0.3">
      <c r="A22" s="29">
        <v>5</v>
      </c>
      <c r="B22" s="18" t="s">
        <v>582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25951.02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61</v>
      </c>
      <c r="C23" s="19">
        <v>5</v>
      </c>
      <c r="D23" s="19">
        <v>8</v>
      </c>
      <c r="E23" s="20">
        <f t="shared" si="1"/>
        <v>40</v>
      </c>
      <c r="F23" s="20">
        <f t="shared" si="2"/>
        <v>480</v>
      </c>
      <c r="G23" s="19">
        <v>60</v>
      </c>
      <c r="H23" s="19">
        <v>420</v>
      </c>
      <c r="I23" s="21">
        <v>0.875</v>
      </c>
      <c r="J23" s="21">
        <v>0.93910000000000005</v>
      </c>
      <c r="K23" s="22">
        <v>22942</v>
      </c>
      <c r="L23" s="23">
        <v>24430</v>
      </c>
      <c r="M23" s="23">
        <v>51823</v>
      </c>
      <c r="N23" s="24">
        <f>SUM(N22)</f>
        <v>25951.02</v>
      </c>
      <c r="O23" s="25">
        <f t="shared" si="3"/>
        <v>648.77549999999997</v>
      </c>
      <c r="P23" s="26">
        <f t="shared" si="4"/>
        <v>114.71</v>
      </c>
      <c r="Q23" s="27">
        <f t="shared" si="5"/>
        <v>2.86775</v>
      </c>
      <c r="R23" s="27">
        <f t="shared" si="6"/>
        <v>3243.8775000000001</v>
      </c>
      <c r="S23" s="28"/>
    </row>
    <row r="24" spans="1:19" x14ac:dyDescent="0.3">
      <c r="A24" s="29" t="s">
        <v>584</v>
      </c>
      <c r="B24" s="18" t="s">
        <v>582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11994.48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585</v>
      </c>
      <c r="C25" s="19"/>
      <c r="D25" s="19"/>
      <c r="E25" s="20">
        <f t="shared" si="1"/>
        <v>0</v>
      </c>
      <c r="F25" s="20">
        <f t="shared" si="2"/>
        <v>0</v>
      </c>
      <c r="G25" s="19"/>
      <c r="H25" s="19"/>
      <c r="I25" s="21"/>
      <c r="J25" s="21"/>
      <c r="K25" s="22"/>
      <c r="L25" s="23"/>
      <c r="M25" s="23"/>
      <c r="N25" s="24">
        <v>7657.65</v>
      </c>
      <c r="O25" s="25" t="e">
        <f t="shared" si="3"/>
        <v>#DIV/0!</v>
      </c>
      <c r="P25" s="26" t="e">
        <f t="shared" si="4"/>
        <v>#DIV/0!</v>
      </c>
      <c r="Q25" s="27" t="e">
        <f t="shared" si="5"/>
        <v>#DIV/0!</v>
      </c>
      <c r="R25" s="27" t="e">
        <f t="shared" si="6"/>
        <v>#DIV/0!</v>
      </c>
      <c r="S25" s="28"/>
    </row>
    <row r="26" spans="1:19" x14ac:dyDescent="0.3">
      <c r="A26" s="29"/>
      <c r="B26" s="18" t="s">
        <v>61</v>
      </c>
      <c r="C26" s="19">
        <v>5</v>
      </c>
      <c r="D26" s="19">
        <v>10</v>
      </c>
      <c r="E26" s="20">
        <f t="shared" si="1"/>
        <v>50</v>
      </c>
      <c r="F26" s="20">
        <f t="shared" si="2"/>
        <v>600</v>
      </c>
      <c r="G26" s="19">
        <v>220</v>
      </c>
      <c r="H26" s="19">
        <v>380</v>
      </c>
      <c r="I26" s="21">
        <v>0.63329999999999997</v>
      </c>
      <c r="J26" s="21">
        <v>0.91210000000000002</v>
      </c>
      <c r="K26" s="22">
        <v>16677</v>
      </c>
      <c r="L26" s="23">
        <v>18285</v>
      </c>
      <c r="M26" s="23">
        <v>0</v>
      </c>
      <c r="N26" s="24">
        <f>SUM(N24:N25)</f>
        <v>19652.129999999997</v>
      </c>
      <c r="O26" s="25">
        <f t="shared" si="3"/>
        <v>393.04259999999994</v>
      </c>
      <c r="P26" s="26">
        <f t="shared" si="4"/>
        <v>66.707999999999998</v>
      </c>
      <c r="Q26" s="27">
        <f t="shared" si="5"/>
        <v>1.6677</v>
      </c>
      <c r="R26" s="27">
        <f t="shared" si="6"/>
        <v>1965.2129999999997</v>
      </c>
      <c r="S26" s="28"/>
    </row>
    <row r="27" spans="1:19" x14ac:dyDescent="0.3">
      <c r="A27" s="29">
        <v>6</v>
      </c>
      <c r="B27" s="18" t="s">
        <v>586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12304.6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587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6575.8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588</v>
      </c>
      <c r="C29" s="19">
        <v>5</v>
      </c>
      <c r="D29" s="19">
        <v>8</v>
      </c>
      <c r="E29" s="20">
        <f t="shared" si="1"/>
        <v>40</v>
      </c>
      <c r="F29" s="20">
        <f t="shared" si="2"/>
        <v>480</v>
      </c>
      <c r="G29" s="19">
        <v>180</v>
      </c>
      <c r="H29" s="19">
        <v>300</v>
      </c>
      <c r="I29" s="21">
        <v>0.625</v>
      </c>
      <c r="J29" s="21">
        <v>0.94140000000000001</v>
      </c>
      <c r="K29" s="22">
        <v>15805</v>
      </c>
      <c r="L29" s="23">
        <v>16790</v>
      </c>
      <c r="M29" s="23">
        <v>50674</v>
      </c>
      <c r="N29" s="24">
        <f>SUM(N27:N28)</f>
        <v>18880.400000000001</v>
      </c>
      <c r="O29" s="25">
        <f t="shared" si="3"/>
        <v>472.01000000000005</v>
      </c>
      <c r="P29" s="26">
        <f t="shared" si="4"/>
        <v>79.025000000000006</v>
      </c>
      <c r="Q29" s="27">
        <f t="shared" si="5"/>
        <v>1.975625</v>
      </c>
      <c r="R29" s="27">
        <f t="shared" si="6"/>
        <v>2360.0500000000002</v>
      </c>
      <c r="S29" s="28"/>
    </row>
    <row r="30" spans="1:19" x14ac:dyDescent="0.3">
      <c r="A30" s="29" t="s">
        <v>589</v>
      </c>
      <c r="B30" s="18" t="s">
        <v>590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256.2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591</v>
      </c>
      <c r="C31" s="19"/>
      <c r="D31" s="19"/>
      <c r="E31" s="20">
        <f t="shared" si="1"/>
        <v>0</v>
      </c>
      <c r="F31" s="20">
        <f t="shared" si="2"/>
        <v>0</v>
      </c>
      <c r="G31" s="19"/>
      <c r="H31" s="19"/>
      <c r="I31" s="21"/>
      <c r="J31" s="21"/>
      <c r="K31" s="22"/>
      <c r="L31" s="23"/>
      <c r="M31" s="23"/>
      <c r="N31" s="24">
        <v>12234.6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592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19267.32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61</v>
      </c>
      <c r="C33" s="19">
        <v>5</v>
      </c>
      <c r="D33" s="19">
        <v>10</v>
      </c>
      <c r="E33" s="20">
        <f t="shared" si="1"/>
        <v>50</v>
      </c>
      <c r="F33" s="20">
        <f t="shared" si="2"/>
        <v>600</v>
      </c>
      <c r="G33" s="19">
        <v>80</v>
      </c>
      <c r="H33" s="19">
        <v>520</v>
      </c>
      <c r="I33" s="21">
        <v>0.86670000000000003</v>
      </c>
      <c r="J33" s="21">
        <v>0.9476</v>
      </c>
      <c r="K33" s="22">
        <v>30758</v>
      </c>
      <c r="L33" s="23">
        <v>32457</v>
      </c>
      <c r="M33" s="23">
        <v>0</v>
      </c>
      <c r="N33" s="24">
        <f>SUM(N30:N32)</f>
        <v>31758.120000000003</v>
      </c>
      <c r="O33" s="25">
        <f t="shared" si="3"/>
        <v>635.16240000000005</v>
      </c>
      <c r="P33" s="26">
        <f t="shared" si="4"/>
        <v>123.032</v>
      </c>
      <c r="Q33" s="27">
        <f t="shared" si="5"/>
        <v>3.0758000000000001</v>
      </c>
      <c r="R33" s="27">
        <f t="shared" si="6"/>
        <v>3175.8120000000004</v>
      </c>
      <c r="S33" s="28"/>
    </row>
    <row r="34" spans="1:19" x14ac:dyDescent="0.3">
      <c r="A34" s="29">
        <v>7</v>
      </c>
      <c r="B34" s="18" t="s">
        <v>592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3456.82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593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9957.6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61</v>
      </c>
      <c r="C36" s="19">
        <v>5</v>
      </c>
      <c r="D36" s="19">
        <v>8</v>
      </c>
      <c r="E36" s="20">
        <f t="shared" si="1"/>
        <v>40</v>
      </c>
      <c r="F36" s="20">
        <f t="shared" si="2"/>
        <v>480</v>
      </c>
      <c r="G36" s="19">
        <v>250</v>
      </c>
      <c r="H36" s="19">
        <v>230</v>
      </c>
      <c r="I36" s="21">
        <v>0.47920000000000001</v>
      </c>
      <c r="J36" s="21">
        <v>0.92989999999999995</v>
      </c>
      <c r="K36" s="22">
        <v>15748</v>
      </c>
      <c r="L36" s="23">
        <v>16935</v>
      </c>
      <c r="M36" s="23">
        <v>73441</v>
      </c>
      <c r="N36" s="24">
        <f>SUM(N34:N35)</f>
        <v>13414.42</v>
      </c>
      <c r="O36" s="25">
        <f t="shared" si="3"/>
        <v>335.3605</v>
      </c>
      <c r="P36" s="26">
        <f t="shared" si="4"/>
        <v>78.739999999999995</v>
      </c>
      <c r="Q36" s="27">
        <f t="shared" si="5"/>
        <v>1.9684999999999999</v>
      </c>
      <c r="R36" s="27">
        <f t="shared" si="6"/>
        <v>1676.8025</v>
      </c>
      <c r="S36" s="28"/>
    </row>
    <row r="37" spans="1:19" ht="16.5" customHeight="1" x14ac:dyDescent="0.3">
      <c r="A37" s="29" t="s">
        <v>594</v>
      </c>
      <c r="B37" s="18" t="s">
        <v>593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23074.2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61</v>
      </c>
      <c r="C38" s="19">
        <v>5</v>
      </c>
      <c r="D38" s="19">
        <v>10</v>
      </c>
      <c r="E38" s="20">
        <f t="shared" si="1"/>
        <v>50</v>
      </c>
      <c r="F38" s="20">
        <f t="shared" si="2"/>
        <v>600</v>
      </c>
      <c r="G38" s="19">
        <v>80</v>
      </c>
      <c r="H38" s="19">
        <v>520</v>
      </c>
      <c r="I38" s="21">
        <v>0.86670000000000003</v>
      </c>
      <c r="J38" s="21">
        <v>0.93340000000000001</v>
      </c>
      <c r="K38" s="22">
        <v>28479</v>
      </c>
      <c r="L38" s="23">
        <v>30512</v>
      </c>
      <c r="M38" s="23">
        <v>0</v>
      </c>
      <c r="N38" s="24">
        <f>SUM(N37)</f>
        <v>23074.2</v>
      </c>
      <c r="O38" s="25">
        <f t="shared" si="3"/>
        <v>461.48400000000004</v>
      </c>
      <c r="P38" s="26">
        <f t="shared" si="4"/>
        <v>113.916</v>
      </c>
      <c r="Q38" s="27">
        <f t="shared" si="5"/>
        <v>2.8479000000000001</v>
      </c>
      <c r="R38" s="27">
        <f t="shared" si="6"/>
        <v>2307.42</v>
      </c>
      <c r="S38" s="28"/>
    </row>
    <row r="39" spans="1:19" x14ac:dyDescent="0.3">
      <c r="A39" s="29">
        <v>10</v>
      </c>
      <c r="B39" s="18" t="s">
        <v>593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6809.4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595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11394.25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588</v>
      </c>
      <c r="C41" s="19">
        <v>4</v>
      </c>
      <c r="D41" s="19">
        <v>8</v>
      </c>
      <c r="E41" s="20">
        <f t="shared" si="1"/>
        <v>32</v>
      </c>
      <c r="F41" s="20">
        <f t="shared" si="2"/>
        <v>480</v>
      </c>
      <c r="G41" s="19">
        <v>190</v>
      </c>
      <c r="H41" s="19">
        <v>290</v>
      </c>
      <c r="I41" s="21">
        <v>0.60419999999999996</v>
      </c>
      <c r="J41" s="21">
        <v>0.96240000000000003</v>
      </c>
      <c r="K41" s="22">
        <v>14024</v>
      </c>
      <c r="L41" s="23">
        <v>14572</v>
      </c>
      <c r="M41" s="23">
        <v>51642</v>
      </c>
      <c r="N41" s="24">
        <f>SUM(N39:N40)</f>
        <v>18203.650000000001</v>
      </c>
      <c r="O41" s="25">
        <f t="shared" si="3"/>
        <v>568.86406250000005</v>
      </c>
      <c r="P41" s="26">
        <f t="shared" si="4"/>
        <v>87.65</v>
      </c>
      <c r="Q41" s="27">
        <f t="shared" si="5"/>
        <v>1.7529999999999999</v>
      </c>
      <c r="R41" s="27">
        <f t="shared" si="6"/>
        <v>2275.4562500000002</v>
      </c>
      <c r="S41" s="28"/>
    </row>
    <row r="42" spans="1:19" x14ac:dyDescent="0.3">
      <c r="A42" s="29">
        <v>11</v>
      </c>
      <c r="B42" s="18" t="s">
        <v>595</v>
      </c>
      <c r="C42" s="19"/>
      <c r="D42" s="19"/>
      <c r="E42" s="20">
        <f t="shared" si="1"/>
        <v>0</v>
      </c>
      <c r="F42" s="20">
        <f t="shared" si="2"/>
        <v>0</v>
      </c>
      <c r="G42" s="19"/>
      <c r="H42" s="19"/>
      <c r="I42" s="21"/>
      <c r="J42" s="21"/>
      <c r="K42" s="22"/>
      <c r="L42" s="23"/>
      <c r="M42" s="23"/>
      <c r="N42" s="24">
        <v>29291.85</v>
      </c>
      <c r="O42" s="25" t="e">
        <f t="shared" si="3"/>
        <v>#DIV/0!</v>
      </c>
      <c r="P42" s="26" t="e">
        <f t="shared" si="4"/>
        <v>#DIV/0!</v>
      </c>
      <c r="Q42" s="27" t="e">
        <f t="shared" si="5"/>
        <v>#DIV/0!</v>
      </c>
      <c r="R42" s="27" t="e">
        <f t="shared" si="6"/>
        <v>#DIV/0!</v>
      </c>
      <c r="S42" s="28"/>
    </row>
    <row r="43" spans="1:19" x14ac:dyDescent="0.3">
      <c r="A43" s="29"/>
      <c r="B43" s="18" t="s">
        <v>61</v>
      </c>
      <c r="C43" s="19">
        <v>4</v>
      </c>
      <c r="D43" s="19">
        <v>8</v>
      </c>
      <c r="E43" s="20">
        <f t="shared" si="1"/>
        <v>32</v>
      </c>
      <c r="F43" s="20">
        <f t="shared" si="2"/>
        <v>480</v>
      </c>
      <c r="G43" s="19">
        <v>30</v>
      </c>
      <c r="H43" s="19">
        <v>450</v>
      </c>
      <c r="I43" s="21">
        <v>0.9375</v>
      </c>
      <c r="J43" s="21">
        <v>0.9456</v>
      </c>
      <c r="K43" s="22">
        <v>14447</v>
      </c>
      <c r="L43" s="23">
        <v>15278</v>
      </c>
      <c r="M43" s="23">
        <v>50002</v>
      </c>
      <c r="N43" s="24">
        <f>SUM(N42)</f>
        <v>29291.85</v>
      </c>
      <c r="O43" s="25">
        <f t="shared" si="3"/>
        <v>915.37031249999995</v>
      </c>
      <c r="P43" s="26">
        <f t="shared" si="4"/>
        <v>90.293750000000003</v>
      </c>
      <c r="Q43" s="27">
        <f t="shared" si="5"/>
        <v>1.8058749999999999</v>
      </c>
      <c r="R43" s="27">
        <f t="shared" si="6"/>
        <v>3661.4812499999998</v>
      </c>
      <c r="S43" s="28"/>
    </row>
    <row r="44" spans="1:19" x14ac:dyDescent="0.3">
      <c r="A44" s="29" t="s">
        <v>596</v>
      </c>
      <c r="B44" s="18" t="s">
        <v>595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41108.550000000003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61</v>
      </c>
      <c r="C45" s="19">
        <v>5</v>
      </c>
      <c r="D45" s="19">
        <v>10</v>
      </c>
      <c r="E45" s="20">
        <f t="shared" si="1"/>
        <v>50</v>
      </c>
      <c r="F45" s="20">
        <f t="shared" si="2"/>
        <v>600</v>
      </c>
      <c r="G45" s="19">
        <v>80</v>
      </c>
      <c r="H45" s="19">
        <v>520</v>
      </c>
      <c r="I45" s="21">
        <v>0.86670000000000003</v>
      </c>
      <c r="J45" s="21">
        <v>0.94179999999999997</v>
      </c>
      <c r="K45" s="22">
        <v>20275</v>
      </c>
      <c r="L45" s="23">
        <v>21527</v>
      </c>
      <c r="M45" s="23">
        <v>0</v>
      </c>
      <c r="N45" s="24">
        <f>SUM(N44)</f>
        <v>41108.550000000003</v>
      </c>
      <c r="O45" s="25">
        <f t="shared" si="3"/>
        <v>822.17100000000005</v>
      </c>
      <c r="P45" s="26">
        <f t="shared" si="4"/>
        <v>81.099999999999994</v>
      </c>
      <c r="Q45" s="27">
        <f t="shared" si="5"/>
        <v>2.0274999999999999</v>
      </c>
      <c r="R45" s="27">
        <f t="shared" si="6"/>
        <v>4110.8550000000005</v>
      </c>
      <c r="S45" s="28"/>
    </row>
    <row r="46" spans="1:19" x14ac:dyDescent="0.3">
      <c r="A46" s="29">
        <v>12</v>
      </c>
      <c r="B46" s="18" t="s">
        <v>597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8002.75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598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5117.99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599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8280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61</v>
      </c>
      <c r="C49" s="19">
        <v>5</v>
      </c>
      <c r="D49" s="19">
        <v>8</v>
      </c>
      <c r="E49" s="20">
        <f t="shared" si="1"/>
        <v>40</v>
      </c>
      <c r="F49" s="20">
        <f t="shared" si="2"/>
        <v>480</v>
      </c>
      <c r="G49" s="19">
        <v>180</v>
      </c>
      <c r="H49" s="19">
        <v>300</v>
      </c>
      <c r="I49" s="21">
        <v>0.625</v>
      </c>
      <c r="J49" s="21">
        <v>0.90880000000000005</v>
      </c>
      <c r="K49" s="22">
        <v>15707</v>
      </c>
      <c r="L49" s="23">
        <v>17282</v>
      </c>
      <c r="M49" s="23">
        <v>9518</v>
      </c>
      <c r="N49" s="24">
        <f>SUM(N46:N48)</f>
        <v>21400.739999999998</v>
      </c>
      <c r="O49" s="25">
        <f t="shared" si="3"/>
        <v>535.0184999999999</v>
      </c>
      <c r="P49" s="26">
        <f t="shared" si="4"/>
        <v>78.534999999999997</v>
      </c>
      <c r="Q49" s="27">
        <f t="shared" si="5"/>
        <v>1.9633750000000001</v>
      </c>
      <c r="R49" s="27">
        <f t="shared" si="6"/>
        <v>2675.0924999999997</v>
      </c>
      <c r="S49" s="28"/>
    </row>
    <row r="50" spans="1:19" x14ac:dyDescent="0.3">
      <c r="A50" s="29" t="s">
        <v>600</v>
      </c>
      <c r="B50" s="18" t="s">
        <v>599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10852.5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601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24375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61</v>
      </c>
      <c r="C52" s="19">
        <v>5</v>
      </c>
      <c r="D52" s="19">
        <v>10</v>
      </c>
      <c r="E52" s="20">
        <f t="shared" si="1"/>
        <v>50</v>
      </c>
      <c r="F52" s="20">
        <f t="shared" si="2"/>
        <v>600</v>
      </c>
      <c r="G52" s="19">
        <v>90</v>
      </c>
      <c r="H52" s="19">
        <v>510</v>
      </c>
      <c r="I52" s="21">
        <v>0.85</v>
      </c>
      <c r="J52" s="21">
        <v>0.92620000000000002</v>
      </c>
      <c r="K52" s="22">
        <v>35409</v>
      </c>
      <c r="L52" s="23">
        <v>38232</v>
      </c>
      <c r="M52" s="23">
        <v>0</v>
      </c>
      <c r="N52" s="24">
        <f>SUM(N50:N51)</f>
        <v>35227.5</v>
      </c>
      <c r="O52" s="25">
        <f t="shared" si="3"/>
        <v>704.55</v>
      </c>
      <c r="P52" s="26">
        <f t="shared" si="4"/>
        <v>141.636</v>
      </c>
      <c r="Q52" s="27">
        <f t="shared" si="5"/>
        <v>3.5409000000000002</v>
      </c>
      <c r="R52" s="27">
        <f t="shared" si="6"/>
        <v>3522.75</v>
      </c>
      <c r="S52" s="28"/>
    </row>
    <row r="53" spans="1:19" ht="16.5" customHeight="1" x14ac:dyDescent="0.3">
      <c r="A53" s="29">
        <v>13</v>
      </c>
      <c r="B53" s="18" t="s">
        <v>601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30641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602</v>
      </c>
      <c r="C54" s="19">
        <v>5</v>
      </c>
      <c r="D54" s="19">
        <v>8</v>
      </c>
      <c r="E54" s="20">
        <f t="shared" si="1"/>
        <v>40</v>
      </c>
      <c r="F54" s="20">
        <f t="shared" si="2"/>
        <v>480</v>
      </c>
      <c r="G54" s="19">
        <v>40</v>
      </c>
      <c r="H54" s="19">
        <v>440</v>
      </c>
      <c r="I54" s="21">
        <v>0.91669999999999996</v>
      </c>
      <c r="J54" s="21">
        <v>0.92720000000000002</v>
      </c>
      <c r="K54" s="22">
        <v>32159</v>
      </c>
      <c r="L54" s="23">
        <v>34683</v>
      </c>
      <c r="M54" s="23">
        <v>35795</v>
      </c>
      <c r="N54" s="24">
        <f>SUM(N53)</f>
        <v>30641</v>
      </c>
      <c r="O54" s="25">
        <f t="shared" si="3"/>
        <v>766.02499999999998</v>
      </c>
      <c r="P54" s="26">
        <f t="shared" si="4"/>
        <v>160.79499999999999</v>
      </c>
      <c r="Q54" s="27">
        <f t="shared" si="5"/>
        <v>4.0198749999999999</v>
      </c>
      <c r="R54" s="27">
        <f t="shared" si="6"/>
        <v>3830.125</v>
      </c>
      <c r="S54" s="28"/>
    </row>
    <row r="55" spans="1:19" x14ac:dyDescent="0.3">
      <c r="A55" s="29" t="s">
        <v>603</v>
      </c>
      <c r="B55" s="18" t="s">
        <v>601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11492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604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5506.02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588</v>
      </c>
      <c r="C57" s="19">
        <v>5</v>
      </c>
      <c r="D57" s="19">
        <v>10</v>
      </c>
      <c r="E57" s="20">
        <f t="shared" si="1"/>
        <v>50</v>
      </c>
      <c r="F57" s="20">
        <f t="shared" si="2"/>
        <v>600</v>
      </c>
      <c r="G57" s="19">
        <v>260</v>
      </c>
      <c r="H57" s="19">
        <v>340</v>
      </c>
      <c r="I57" s="21">
        <v>0.56669999999999998</v>
      </c>
      <c r="J57" s="21">
        <v>0.88460000000000005</v>
      </c>
      <c r="K57" s="22">
        <v>21967</v>
      </c>
      <c r="L57" s="23">
        <v>24831</v>
      </c>
      <c r="M57" s="23">
        <v>0</v>
      </c>
      <c r="N57" s="24">
        <f>SUM(N55:N56)</f>
        <v>16998.02</v>
      </c>
      <c r="O57" s="25">
        <f t="shared" si="3"/>
        <v>339.96039999999999</v>
      </c>
      <c r="P57" s="26">
        <f t="shared" si="4"/>
        <v>87.867999999999995</v>
      </c>
      <c r="Q57" s="27">
        <f t="shared" si="5"/>
        <v>2.1966999999999999</v>
      </c>
      <c r="R57" s="27">
        <f t="shared" si="6"/>
        <v>1699.8020000000001</v>
      </c>
      <c r="S57" s="28"/>
    </row>
    <row r="58" spans="1:19" x14ac:dyDescent="0.3">
      <c r="A58" s="29">
        <v>14</v>
      </c>
      <c r="B58" s="18" t="s">
        <v>605</v>
      </c>
      <c r="C58" s="19"/>
      <c r="D58" s="19"/>
      <c r="E58" s="20">
        <f t="shared" si="1"/>
        <v>0</v>
      </c>
      <c r="F58" s="20">
        <f t="shared" si="2"/>
        <v>0</v>
      </c>
      <c r="G58" s="19"/>
      <c r="H58" s="19"/>
      <c r="I58" s="21"/>
      <c r="J58" s="21"/>
      <c r="K58" s="22"/>
      <c r="L58" s="23"/>
      <c r="M58" s="23"/>
      <c r="N58" s="24">
        <v>8166.08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606</v>
      </c>
      <c r="C59" s="19"/>
      <c r="D59" s="19"/>
      <c r="E59" s="20">
        <f t="shared" si="1"/>
        <v>0</v>
      </c>
      <c r="F59" s="20">
        <f t="shared" si="2"/>
        <v>0</v>
      </c>
      <c r="G59" s="19"/>
      <c r="H59" s="19"/>
      <c r="I59" s="21"/>
      <c r="J59" s="21"/>
      <c r="K59" s="22"/>
      <c r="L59" s="23"/>
      <c r="M59" s="23"/>
      <c r="N59" s="24">
        <v>8889.4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607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190.05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61</v>
      </c>
      <c r="C61" s="19">
        <v>3</v>
      </c>
      <c r="D61" s="19">
        <v>8</v>
      </c>
      <c r="E61" s="20">
        <f t="shared" si="1"/>
        <v>24</v>
      </c>
      <c r="F61" s="20">
        <f t="shared" si="2"/>
        <v>480</v>
      </c>
      <c r="G61" s="19">
        <v>100</v>
      </c>
      <c r="H61" s="19">
        <v>380</v>
      </c>
      <c r="I61" s="21">
        <v>0.79169999999999996</v>
      </c>
      <c r="J61" s="21">
        <v>0.91600000000000004</v>
      </c>
      <c r="K61" s="22">
        <v>31025</v>
      </c>
      <c r="L61" s="23">
        <v>33870</v>
      </c>
      <c r="M61" s="23">
        <v>37453</v>
      </c>
      <c r="N61" s="24">
        <f>SUM(N58:N60)</f>
        <v>17245.53</v>
      </c>
      <c r="O61" s="25">
        <f t="shared" si="3"/>
        <v>718.56374999999991</v>
      </c>
      <c r="P61" s="26">
        <f t="shared" si="4"/>
        <v>258.54166666666663</v>
      </c>
      <c r="Q61" s="27">
        <f t="shared" si="5"/>
        <v>3.8781249999999998</v>
      </c>
      <c r="R61" s="27">
        <f t="shared" si="6"/>
        <v>2155.6912499999999</v>
      </c>
      <c r="S61" s="28"/>
    </row>
    <row r="62" spans="1:19" x14ac:dyDescent="0.3">
      <c r="A62" s="29" t="s">
        <v>608</v>
      </c>
      <c r="B62" s="18" t="s">
        <v>604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7716.03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609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13714.24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61</v>
      </c>
      <c r="C64" s="19">
        <v>5</v>
      </c>
      <c r="D64" s="19">
        <v>10</v>
      </c>
      <c r="E64" s="20">
        <f t="shared" si="1"/>
        <v>50</v>
      </c>
      <c r="F64" s="20">
        <f t="shared" si="2"/>
        <v>600</v>
      </c>
      <c r="G64" s="19">
        <v>140</v>
      </c>
      <c r="H64" s="19">
        <v>460</v>
      </c>
      <c r="I64" s="21">
        <v>0.76670000000000005</v>
      </c>
      <c r="J64" s="21">
        <v>0.91120000000000001</v>
      </c>
      <c r="K64" s="22">
        <v>35440</v>
      </c>
      <c r="L64" s="23">
        <v>38898</v>
      </c>
      <c r="M64" s="23">
        <v>0</v>
      </c>
      <c r="N64" s="24">
        <f>SUM(N62:N63)</f>
        <v>21430.27</v>
      </c>
      <c r="O64" s="25">
        <f t="shared" si="3"/>
        <v>428.60540000000003</v>
      </c>
      <c r="P64" s="26">
        <f t="shared" si="4"/>
        <v>141.76</v>
      </c>
      <c r="Q64" s="27">
        <f t="shared" si="5"/>
        <v>3.544</v>
      </c>
      <c r="R64" s="27">
        <f t="shared" si="6"/>
        <v>2143.027</v>
      </c>
      <c r="S64" s="28"/>
    </row>
    <row r="65" spans="1:19" x14ac:dyDescent="0.3">
      <c r="A65" s="29">
        <v>17</v>
      </c>
      <c r="B65" s="18" t="s">
        <v>610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22546.080000000002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61</v>
      </c>
      <c r="C66" s="19">
        <v>5</v>
      </c>
      <c r="D66" s="19">
        <v>8</v>
      </c>
      <c r="E66" s="20">
        <f t="shared" si="1"/>
        <v>40</v>
      </c>
      <c r="F66" s="20">
        <f t="shared" si="2"/>
        <v>480</v>
      </c>
      <c r="G66" s="19">
        <v>150</v>
      </c>
      <c r="H66" s="19">
        <v>330</v>
      </c>
      <c r="I66" s="21">
        <v>0.6875</v>
      </c>
      <c r="J66" s="21">
        <v>0.93600000000000005</v>
      </c>
      <c r="K66" s="22">
        <v>22551</v>
      </c>
      <c r="L66" s="23">
        <v>24092</v>
      </c>
      <c r="M66" s="23">
        <v>19500</v>
      </c>
      <c r="N66" s="24">
        <f>SUM(N65)</f>
        <v>22546.080000000002</v>
      </c>
      <c r="O66" s="25">
        <f t="shared" si="3"/>
        <v>563.65200000000004</v>
      </c>
      <c r="P66" s="26">
        <f t="shared" si="4"/>
        <v>112.755</v>
      </c>
      <c r="Q66" s="27">
        <f t="shared" si="5"/>
        <v>2.8188749999999998</v>
      </c>
      <c r="R66" s="27">
        <f t="shared" si="6"/>
        <v>2818.26</v>
      </c>
      <c r="S66" s="28"/>
    </row>
    <row r="67" spans="1:19" x14ac:dyDescent="0.3">
      <c r="A67" s="29" t="s">
        <v>611</v>
      </c>
      <c r="B67" s="18" t="s">
        <v>610</v>
      </c>
      <c r="C67" s="19"/>
      <c r="D67" s="19"/>
      <c r="E67" s="20">
        <f t="shared" si="1"/>
        <v>0</v>
      </c>
      <c r="F67" s="20">
        <f t="shared" si="2"/>
        <v>0</v>
      </c>
      <c r="G67" s="19"/>
      <c r="H67" s="19"/>
      <c r="I67" s="21"/>
      <c r="J67" s="21"/>
      <c r="K67" s="22"/>
      <c r="L67" s="23"/>
      <c r="M67" s="23"/>
      <c r="N67" s="24">
        <v>1215.72</v>
      </c>
      <c r="O67" s="25" t="e">
        <f t="shared" si="3"/>
        <v>#DIV/0!</v>
      </c>
      <c r="P67" s="26" t="e">
        <f t="shared" si="4"/>
        <v>#DIV/0!</v>
      </c>
      <c r="Q67" s="27" t="e">
        <f t="shared" si="5"/>
        <v>#DIV/0!</v>
      </c>
      <c r="R67" s="27" t="e">
        <f t="shared" si="6"/>
        <v>#DIV/0!</v>
      </c>
      <c r="S67" s="28"/>
    </row>
    <row r="68" spans="1:19" x14ac:dyDescent="0.3">
      <c r="A68" s="29"/>
      <c r="B68" s="18" t="s">
        <v>612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25276.400000000001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61</v>
      </c>
      <c r="C69" s="19">
        <v>5</v>
      </c>
      <c r="D69" s="19">
        <v>10</v>
      </c>
      <c r="E69" s="20">
        <f t="shared" si="1"/>
        <v>50</v>
      </c>
      <c r="F69" s="20">
        <f t="shared" si="2"/>
        <v>600</v>
      </c>
      <c r="G69" s="19">
        <v>240</v>
      </c>
      <c r="H69" s="19">
        <v>360</v>
      </c>
      <c r="I69" s="21">
        <v>0.6</v>
      </c>
      <c r="J69" s="21">
        <v>0.91900000000000004</v>
      </c>
      <c r="K69" s="22">
        <v>11376</v>
      </c>
      <c r="L69" s="23">
        <v>12379</v>
      </c>
      <c r="M69" s="23">
        <v>0</v>
      </c>
      <c r="N69" s="24">
        <f>SUM(N67:N68)</f>
        <v>26492.120000000003</v>
      </c>
      <c r="O69" s="25">
        <f t="shared" si="3"/>
        <v>529.8424</v>
      </c>
      <c r="P69" s="26">
        <f t="shared" si="4"/>
        <v>45.503999999999998</v>
      </c>
      <c r="Q69" s="27">
        <f t="shared" si="5"/>
        <v>1.1375999999999999</v>
      </c>
      <c r="R69" s="27">
        <f t="shared" si="6"/>
        <v>2649.2120000000004</v>
      </c>
      <c r="S69" s="28"/>
    </row>
    <row r="70" spans="1:19" x14ac:dyDescent="0.3">
      <c r="A70" s="29">
        <v>18</v>
      </c>
      <c r="B70" s="18" t="s">
        <v>681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18322.2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61</v>
      </c>
      <c r="C71" s="19">
        <v>5</v>
      </c>
      <c r="D71" s="19">
        <v>8</v>
      </c>
      <c r="E71" s="20">
        <f t="shared" si="1"/>
        <v>40</v>
      </c>
      <c r="F71" s="20">
        <f t="shared" si="2"/>
        <v>480</v>
      </c>
      <c r="G71" s="19">
        <v>220</v>
      </c>
      <c r="H71" s="19">
        <v>260</v>
      </c>
      <c r="I71" s="21">
        <v>0.54169999999999996</v>
      </c>
      <c r="J71" s="21">
        <v>0.90110000000000001</v>
      </c>
      <c r="K71" s="22">
        <v>7365</v>
      </c>
      <c r="L71" s="23">
        <v>8173</v>
      </c>
      <c r="M71" s="23">
        <v>18320</v>
      </c>
      <c r="N71" s="24">
        <f>SUM(N70)</f>
        <v>18322.2</v>
      </c>
      <c r="O71" s="25">
        <f t="shared" si="3"/>
        <v>458.05500000000001</v>
      </c>
      <c r="P71" s="26">
        <f t="shared" si="4"/>
        <v>36.825000000000003</v>
      </c>
      <c r="Q71" s="27">
        <f t="shared" si="5"/>
        <v>0.92062500000000003</v>
      </c>
      <c r="R71" s="27">
        <f t="shared" si="6"/>
        <v>2290.2750000000001</v>
      </c>
      <c r="S71" s="28"/>
    </row>
    <row r="72" spans="1:19" x14ac:dyDescent="0.3">
      <c r="A72" s="29" t="s">
        <v>662</v>
      </c>
      <c r="B72" s="18" t="s">
        <v>681</v>
      </c>
      <c r="C72" s="19"/>
      <c r="D72" s="19"/>
      <c r="E72" s="20">
        <f t="shared" ref="E72:E135" si="7">C72*D72</f>
        <v>0</v>
      </c>
      <c r="F72" s="20">
        <f t="shared" ref="F72:F74" si="8">SUM(G72:H72)</f>
        <v>0</v>
      </c>
      <c r="G72" s="19"/>
      <c r="H72" s="19"/>
      <c r="I72" s="21"/>
      <c r="J72" s="21"/>
      <c r="K72" s="22"/>
      <c r="L72" s="23"/>
      <c r="M72" s="23"/>
      <c r="N72" s="24">
        <v>24615.200000000001</v>
      </c>
      <c r="O72" s="25" t="e">
        <f t="shared" ref="O72:O73" si="9">N72/E72</f>
        <v>#DIV/0!</v>
      </c>
      <c r="P72" s="26" t="e">
        <f t="shared" ref="P72:P73" si="10">((K72*200000)/E72)/1000000</f>
        <v>#DIV/0!</v>
      </c>
      <c r="Q72" s="27" t="e">
        <f t="shared" ref="Q72:Q73" si="11">(K72/D72)/1000</f>
        <v>#DIV/0!</v>
      </c>
      <c r="R72" s="27" t="e">
        <f t="shared" ref="R72:R73" si="12">N72/D72</f>
        <v>#DIV/0!</v>
      </c>
      <c r="S72" s="28"/>
    </row>
    <row r="73" spans="1:19" x14ac:dyDescent="0.3">
      <c r="A73" s="29"/>
      <c r="B73" s="18" t="s">
        <v>61</v>
      </c>
      <c r="C73" s="19">
        <v>5</v>
      </c>
      <c r="D73" s="19">
        <v>10</v>
      </c>
      <c r="E73" s="20">
        <f t="shared" si="7"/>
        <v>50</v>
      </c>
      <c r="F73" s="20">
        <f t="shared" si="8"/>
        <v>600</v>
      </c>
      <c r="G73" s="19">
        <v>240</v>
      </c>
      <c r="H73" s="19">
        <v>360</v>
      </c>
      <c r="I73" s="21">
        <v>0.6</v>
      </c>
      <c r="J73" s="21">
        <v>0.88959999999999995</v>
      </c>
      <c r="K73" s="22">
        <v>9894</v>
      </c>
      <c r="L73" s="23">
        <v>11122</v>
      </c>
      <c r="M73" s="23">
        <v>0</v>
      </c>
      <c r="N73" s="24">
        <f>SUM(N72)</f>
        <v>24615.200000000001</v>
      </c>
      <c r="O73" s="25">
        <f t="shared" si="9"/>
        <v>492.30400000000003</v>
      </c>
      <c r="P73" s="26">
        <f t="shared" si="10"/>
        <v>39.576000000000001</v>
      </c>
      <c r="Q73" s="27">
        <f t="shared" si="11"/>
        <v>0.98939999999999995</v>
      </c>
      <c r="R73" s="27">
        <f t="shared" si="12"/>
        <v>2461.52</v>
      </c>
      <c r="S73" s="28"/>
    </row>
    <row r="74" spans="1:19" x14ac:dyDescent="0.3">
      <c r="A74" s="29">
        <v>19</v>
      </c>
      <c r="B74" s="18" t="s">
        <v>682</v>
      </c>
      <c r="C74" s="19"/>
      <c r="D74" s="19"/>
      <c r="E74" s="20">
        <f t="shared" si="7"/>
        <v>0</v>
      </c>
      <c r="F74" s="20">
        <f t="shared" si="8"/>
        <v>0</v>
      </c>
      <c r="G74" s="19"/>
      <c r="H74" s="19"/>
      <c r="I74" s="21"/>
      <c r="J74" s="21"/>
      <c r="K74" s="22"/>
      <c r="L74" s="23"/>
      <c r="M74" s="23"/>
      <c r="N74" s="24">
        <v>14226</v>
      </c>
      <c r="O74" s="25" t="e">
        <f>N74/E74</f>
        <v>#DIV/0!</v>
      </c>
      <c r="P74" s="26" t="e">
        <f>((K74*200000)/E74)/1000000</f>
        <v>#DIV/0!</v>
      </c>
      <c r="Q74" s="27" t="e">
        <f>(K74/D74)/1000</f>
        <v>#DIV/0!</v>
      </c>
      <c r="R74" s="27" t="e">
        <f>N74/D74</f>
        <v>#DIV/0!</v>
      </c>
      <c r="S74" s="28"/>
    </row>
    <row r="75" spans="1:19" x14ac:dyDescent="0.3">
      <c r="A75" s="29"/>
      <c r="B75" s="18" t="s">
        <v>674</v>
      </c>
      <c r="C75" s="19">
        <v>5</v>
      </c>
      <c r="D75" s="19">
        <v>8</v>
      </c>
      <c r="E75" s="20">
        <f t="shared" si="7"/>
        <v>40</v>
      </c>
      <c r="F75" s="20">
        <f t="shared" ref="F75:F135" si="13">SUM(G75:H75)</f>
        <v>480</v>
      </c>
      <c r="G75" s="19">
        <v>220</v>
      </c>
      <c r="H75" s="19">
        <v>260</v>
      </c>
      <c r="I75" s="21">
        <v>0.54169999999999996</v>
      </c>
      <c r="J75" s="21">
        <v>0.87990000000000002</v>
      </c>
      <c r="K75" s="22">
        <v>8812</v>
      </c>
      <c r="L75" s="23">
        <v>10015</v>
      </c>
      <c r="M75" s="23">
        <v>29636</v>
      </c>
      <c r="N75" s="24">
        <f>SUM(N74)</f>
        <v>14226</v>
      </c>
      <c r="O75" s="25">
        <f t="shared" ref="O75:O88" si="14">N75/E75</f>
        <v>355.65</v>
      </c>
      <c r="P75" s="26">
        <f t="shared" ref="P75:P88" si="15">((K75*200000)/E75)/1000000</f>
        <v>44.06</v>
      </c>
      <c r="Q75" s="27">
        <f t="shared" ref="Q75:Q88" si="16">(K75/D75)/1000</f>
        <v>1.1014999999999999</v>
      </c>
      <c r="R75" s="27">
        <f t="shared" ref="R75:R88" si="17">N75/D75</f>
        <v>1778.25</v>
      </c>
      <c r="S75" s="28"/>
    </row>
    <row r="76" spans="1:19" x14ac:dyDescent="0.3">
      <c r="A76" s="29" t="s">
        <v>667</v>
      </c>
      <c r="B76" s="18" t="s">
        <v>683</v>
      </c>
      <c r="C76" s="19"/>
      <c r="D76" s="19"/>
      <c r="E76" s="20">
        <f t="shared" si="7"/>
        <v>0</v>
      </c>
      <c r="F76" s="20">
        <f t="shared" si="13"/>
        <v>0</v>
      </c>
      <c r="G76" s="19"/>
      <c r="H76" s="19"/>
      <c r="I76" s="21"/>
      <c r="J76" s="21"/>
      <c r="K76" s="22"/>
      <c r="L76" s="23"/>
      <c r="M76" s="23"/>
      <c r="N76" s="24">
        <v>14503.35</v>
      </c>
      <c r="O76" s="25" t="e">
        <f t="shared" si="14"/>
        <v>#DIV/0!</v>
      </c>
      <c r="P76" s="26" t="e">
        <f t="shared" si="15"/>
        <v>#DIV/0!</v>
      </c>
      <c r="Q76" s="27" t="e">
        <f t="shared" si="16"/>
        <v>#DIV/0!</v>
      </c>
      <c r="R76" s="27" t="e">
        <f t="shared" si="17"/>
        <v>#DIV/0!</v>
      </c>
      <c r="S76" s="28"/>
    </row>
    <row r="77" spans="1:19" x14ac:dyDescent="0.3">
      <c r="A77" s="29"/>
      <c r="B77" s="18" t="s">
        <v>684</v>
      </c>
      <c r="C77" s="19"/>
      <c r="D77" s="19"/>
      <c r="E77" s="20">
        <f t="shared" si="7"/>
        <v>0</v>
      </c>
      <c r="F77" s="20">
        <f t="shared" si="13"/>
        <v>0</v>
      </c>
      <c r="G77" s="19"/>
      <c r="H77" s="19"/>
      <c r="I77" s="21"/>
      <c r="J77" s="21"/>
      <c r="K77" s="22"/>
      <c r="L77" s="23"/>
      <c r="M77" s="23"/>
      <c r="N77" s="24">
        <v>11815.65</v>
      </c>
      <c r="O77" s="25" t="e">
        <f t="shared" si="14"/>
        <v>#DIV/0!</v>
      </c>
      <c r="P77" s="26" t="e">
        <f t="shared" si="15"/>
        <v>#DIV/0!</v>
      </c>
      <c r="Q77" s="27" t="e">
        <f t="shared" si="16"/>
        <v>#DIV/0!</v>
      </c>
      <c r="R77" s="27" t="e">
        <f t="shared" si="17"/>
        <v>#DIV/0!</v>
      </c>
      <c r="S77" s="28"/>
    </row>
    <row r="78" spans="1:19" x14ac:dyDescent="0.3">
      <c r="A78" s="29"/>
      <c r="B78" s="18" t="s">
        <v>61</v>
      </c>
      <c r="C78" s="19">
        <v>4</v>
      </c>
      <c r="D78" s="19">
        <v>10</v>
      </c>
      <c r="E78" s="20">
        <f t="shared" si="7"/>
        <v>40</v>
      </c>
      <c r="F78" s="20">
        <f t="shared" si="13"/>
        <v>600</v>
      </c>
      <c r="G78" s="19">
        <v>150</v>
      </c>
      <c r="H78" s="19">
        <v>450</v>
      </c>
      <c r="I78" s="21">
        <v>0.75</v>
      </c>
      <c r="J78" s="21">
        <v>0.9496</v>
      </c>
      <c r="K78" s="22">
        <v>21340</v>
      </c>
      <c r="L78" s="23">
        <v>22473</v>
      </c>
      <c r="M78" s="23">
        <v>0</v>
      </c>
      <c r="N78" s="24">
        <f>SUM(N76:N77)</f>
        <v>26319</v>
      </c>
      <c r="O78" s="25">
        <f t="shared" si="14"/>
        <v>657.97500000000002</v>
      </c>
      <c r="P78" s="26">
        <f t="shared" si="15"/>
        <v>106.7</v>
      </c>
      <c r="Q78" s="27">
        <f t="shared" si="16"/>
        <v>2.1339999999999999</v>
      </c>
      <c r="R78" s="27">
        <f t="shared" si="17"/>
        <v>2631.9</v>
      </c>
      <c r="S78" s="28"/>
    </row>
    <row r="79" spans="1:19" x14ac:dyDescent="0.3">
      <c r="A79" s="29">
        <v>20</v>
      </c>
      <c r="B79" s="18" t="s">
        <v>685</v>
      </c>
      <c r="C79" s="19"/>
      <c r="D79" s="19"/>
      <c r="E79" s="20">
        <f t="shared" si="7"/>
        <v>0</v>
      </c>
      <c r="F79" s="20">
        <f t="shared" si="13"/>
        <v>0</v>
      </c>
      <c r="G79" s="19"/>
      <c r="H79" s="19"/>
      <c r="I79" s="21"/>
      <c r="J79" s="21"/>
      <c r="K79" s="22"/>
      <c r="L79" s="23"/>
      <c r="M79" s="23"/>
      <c r="N79" s="24">
        <v>28910.25</v>
      </c>
      <c r="O79" s="25" t="e">
        <f t="shared" si="14"/>
        <v>#DIV/0!</v>
      </c>
      <c r="P79" s="26" t="e">
        <f t="shared" si="15"/>
        <v>#DIV/0!</v>
      </c>
      <c r="Q79" s="27" t="e">
        <f t="shared" si="16"/>
        <v>#DIV/0!</v>
      </c>
      <c r="R79" s="27" t="e">
        <f t="shared" si="17"/>
        <v>#DIV/0!</v>
      </c>
      <c r="S79" s="28"/>
    </row>
    <row r="80" spans="1:19" x14ac:dyDescent="0.3">
      <c r="A80" s="29"/>
      <c r="B80" s="18" t="s">
        <v>61</v>
      </c>
      <c r="C80" s="19">
        <v>5</v>
      </c>
      <c r="D80" s="19">
        <v>8</v>
      </c>
      <c r="E80" s="20">
        <f t="shared" si="7"/>
        <v>40</v>
      </c>
      <c r="F80" s="20">
        <f t="shared" si="13"/>
        <v>480</v>
      </c>
      <c r="G80" s="19">
        <v>50</v>
      </c>
      <c r="H80" s="19">
        <v>430</v>
      </c>
      <c r="I80" s="21">
        <v>0.89580000000000004</v>
      </c>
      <c r="J80" s="21">
        <v>0.9728</v>
      </c>
      <c r="K80" s="22">
        <v>23441</v>
      </c>
      <c r="L80" s="23">
        <v>24096</v>
      </c>
      <c r="M80" s="23">
        <v>24439</v>
      </c>
      <c r="N80" s="24">
        <f>SUM(N79)</f>
        <v>28910.25</v>
      </c>
      <c r="O80" s="25">
        <f t="shared" si="14"/>
        <v>722.75625000000002</v>
      </c>
      <c r="P80" s="26">
        <f t="shared" si="15"/>
        <v>117.205</v>
      </c>
      <c r="Q80" s="27">
        <f t="shared" si="16"/>
        <v>2.9301249999999999</v>
      </c>
      <c r="R80" s="27">
        <f t="shared" si="17"/>
        <v>3613.78125</v>
      </c>
      <c r="S80" s="28"/>
    </row>
    <row r="81" spans="1:19" x14ac:dyDescent="0.3">
      <c r="A81" s="29" t="s">
        <v>671</v>
      </c>
      <c r="B81" s="18" t="s">
        <v>686</v>
      </c>
      <c r="C81" s="19"/>
      <c r="D81" s="19"/>
      <c r="E81" s="20">
        <f t="shared" si="7"/>
        <v>0</v>
      </c>
      <c r="F81" s="20">
        <f t="shared" si="13"/>
        <v>0</v>
      </c>
      <c r="G81" s="19"/>
      <c r="H81" s="19"/>
      <c r="I81" s="21"/>
      <c r="J81" s="21"/>
      <c r="K81" s="22"/>
      <c r="L81" s="23"/>
      <c r="M81" s="23"/>
      <c r="N81" s="24">
        <v>16996.5</v>
      </c>
      <c r="O81" s="25" t="e">
        <f t="shared" si="14"/>
        <v>#DIV/0!</v>
      </c>
      <c r="P81" s="26" t="e">
        <f t="shared" si="15"/>
        <v>#DIV/0!</v>
      </c>
      <c r="Q81" s="27" t="e">
        <f t="shared" si="16"/>
        <v>#DIV/0!</v>
      </c>
      <c r="R81" s="27" t="e">
        <f t="shared" si="17"/>
        <v>#DIV/0!</v>
      </c>
      <c r="S81" s="28"/>
    </row>
    <row r="82" spans="1:19" x14ac:dyDescent="0.3">
      <c r="A82" s="29"/>
      <c r="B82" s="18" t="s">
        <v>687</v>
      </c>
      <c r="C82" s="19"/>
      <c r="D82" s="19"/>
      <c r="E82" s="20">
        <f t="shared" si="7"/>
        <v>0</v>
      </c>
      <c r="F82" s="20">
        <f t="shared" si="13"/>
        <v>0</v>
      </c>
      <c r="G82" s="19"/>
      <c r="H82" s="19"/>
      <c r="I82" s="21"/>
      <c r="J82" s="21"/>
      <c r="K82" s="22"/>
      <c r="L82" s="23"/>
      <c r="M82" s="23"/>
      <c r="N82" s="24">
        <v>5325</v>
      </c>
      <c r="O82" s="25" t="e">
        <f t="shared" si="14"/>
        <v>#DIV/0!</v>
      </c>
      <c r="P82" s="26" t="e">
        <f t="shared" si="15"/>
        <v>#DIV/0!</v>
      </c>
      <c r="Q82" s="27" t="e">
        <f t="shared" si="16"/>
        <v>#DIV/0!</v>
      </c>
      <c r="R82" s="27" t="e">
        <f t="shared" si="17"/>
        <v>#DIV/0!</v>
      </c>
      <c r="S82" s="28"/>
    </row>
    <row r="83" spans="1:19" x14ac:dyDescent="0.3">
      <c r="A83" s="29"/>
      <c r="B83" s="18" t="s">
        <v>61</v>
      </c>
      <c r="C83" s="19">
        <v>4</v>
      </c>
      <c r="D83" s="19">
        <v>10</v>
      </c>
      <c r="E83" s="20">
        <f t="shared" si="7"/>
        <v>40</v>
      </c>
      <c r="F83" s="20">
        <f t="shared" si="13"/>
        <v>600</v>
      </c>
      <c r="G83" s="19">
        <v>220</v>
      </c>
      <c r="H83" s="19">
        <v>380</v>
      </c>
      <c r="I83" s="21">
        <v>0.63329999999999997</v>
      </c>
      <c r="J83" s="21">
        <v>0.92559999999999998</v>
      </c>
      <c r="K83" s="22">
        <v>22458</v>
      </c>
      <c r="L83" s="23">
        <v>24264</v>
      </c>
      <c r="M83" s="23">
        <v>0</v>
      </c>
      <c r="N83" s="24">
        <f>SUM(N81:N82)</f>
        <v>22321.5</v>
      </c>
      <c r="O83" s="25">
        <f t="shared" si="14"/>
        <v>558.03750000000002</v>
      </c>
      <c r="P83" s="26">
        <f t="shared" si="15"/>
        <v>112.29</v>
      </c>
      <c r="Q83" s="27">
        <f t="shared" si="16"/>
        <v>2.2458</v>
      </c>
      <c r="R83" s="27">
        <f t="shared" si="17"/>
        <v>2232.15</v>
      </c>
      <c r="S83" s="28"/>
    </row>
    <row r="84" spans="1:19" x14ac:dyDescent="0.3">
      <c r="A84" s="29">
        <v>21</v>
      </c>
      <c r="B84" s="18" t="s">
        <v>687</v>
      </c>
      <c r="C84" s="19"/>
      <c r="D84" s="19"/>
      <c r="E84" s="20">
        <f t="shared" si="7"/>
        <v>0</v>
      </c>
      <c r="F84" s="20">
        <f t="shared" si="13"/>
        <v>0</v>
      </c>
      <c r="G84" s="19"/>
      <c r="H84" s="19"/>
      <c r="I84" s="21"/>
      <c r="J84" s="21"/>
      <c r="K84" s="22"/>
      <c r="L84" s="23"/>
      <c r="M84" s="23"/>
      <c r="N84" s="24">
        <v>3725</v>
      </c>
      <c r="O84" s="25" t="e">
        <f t="shared" si="14"/>
        <v>#DIV/0!</v>
      </c>
      <c r="P84" s="26" t="e">
        <f t="shared" si="15"/>
        <v>#DIV/0!</v>
      </c>
      <c r="Q84" s="27" t="e">
        <f t="shared" si="16"/>
        <v>#DIV/0!</v>
      </c>
      <c r="R84" s="27" t="e">
        <f t="shared" si="17"/>
        <v>#DIV/0!</v>
      </c>
      <c r="S84" s="28"/>
    </row>
    <row r="85" spans="1:19" x14ac:dyDescent="0.3">
      <c r="A85" s="29"/>
      <c r="B85" s="18" t="s">
        <v>688</v>
      </c>
      <c r="C85" s="19"/>
      <c r="D85" s="19"/>
      <c r="E85" s="20">
        <f t="shared" si="7"/>
        <v>0</v>
      </c>
      <c r="F85" s="20">
        <f t="shared" si="13"/>
        <v>0</v>
      </c>
      <c r="G85" s="19"/>
      <c r="H85" s="19"/>
      <c r="I85" s="21"/>
      <c r="J85" s="21"/>
      <c r="K85" s="22"/>
      <c r="L85" s="23"/>
      <c r="M85" s="23"/>
      <c r="N85" s="24">
        <v>7228</v>
      </c>
      <c r="O85" s="25" t="e">
        <f t="shared" si="14"/>
        <v>#DIV/0!</v>
      </c>
      <c r="P85" s="26" t="e">
        <f t="shared" si="15"/>
        <v>#DIV/0!</v>
      </c>
      <c r="Q85" s="27" t="e">
        <f t="shared" si="16"/>
        <v>#DIV/0!</v>
      </c>
      <c r="R85" s="27" t="e">
        <f t="shared" si="17"/>
        <v>#DIV/0!</v>
      </c>
      <c r="S85" s="28"/>
    </row>
    <row r="86" spans="1:19" x14ac:dyDescent="0.3">
      <c r="A86" s="29"/>
      <c r="B86" s="18" t="s">
        <v>61</v>
      </c>
      <c r="C86" s="19">
        <v>5</v>
      </c>
      <c r="D86" s="19">
        <v>8</v>
      </c>
      <c r="E86" s="20">
        <f t="shared" si="7"/>
        <v>40</v>
      </c>
      <c r="F86" s="20">
        <f t="shared" si="13"/>
        <v>480</v>
      </c>
      <c r="G86" s="19">
        <v>200</v>
      </c>
      <c r="H86" s="19">
        <v>280</v>
      </c>
      <c r="I86" s="21">
        <v>0.58330000000000004</v>
      </c>
      <c r="J86" s="21">
        <v>0.87190000000000001</v>
      </c>
      <c r="K86" s="22">
        <v>22682</v>
      </c>
      <c r="L86" s="23">
        <v>26014</v>
      </c>
      <c r="M86" s="23">
        <v>60657</v>
      </c>
      <c r="N86" s="24">
        <f>SUM(N84:N85)</f>
        <v>10953</v>
      </c>
      <c r="O86" s="25">
        <f t="shared" si="14"/>
        <v>273.82499999999999</v>
      </c>
      <c r="P86" s="26">
        <f t="shared" si="15"/>
        <v>113.41</v>
      </c>
      <c r="Q86" s="27">
        <f t="shared" si="16"/>
        <v>2.8352499999999998</v>
      </c>
      <c r="R86" s="27">
        <f t="shared" si="17"/>
        <v>1369.125</v>
      </c>
      <c r="S86" s="28"/>
    </row>
    <row r="87" spans="1:19" x14ac:dyDescent="0.3">
      <c r="A87" s="29" t="s">
        <v>675</v>
      </c>
      <c r="B87" s="18" t="s">
        <v>689</v>
      </c>
      <c r="C87" s="19"/>
      <c r="D87" s="19"/>
      <c r="E87" s="20">
        <f t="shared" si="7"/>
        <v>0</v>
      </c>
      <c r="F87" s="20">
        <f t="shared" si="13"/>
        <v>0</v>
      </c>
      <c r="G87" s="19"/>
      <c r="H87" s="19"/>
      <c r="I87" s="21"/>
      <c r="J87" s="21"/>
      <c r="K87" s="22"/>
      <c r="L87" s="23"/>
      <c r="M87" s="23"/>
      <c r="N87" s="24">
        <v>1254.5</v>
      </c>
      <c r="O87" s="25" t="e">
        <f t="shared" si="14"/>
        <v>#DIV/0!</v>
      </c>
      <c r="P87" s="26" t="e">
        <f t="shared" si="15"/>
        <v>#DIV/0!</v>
      </c>
      <c r="Q87" s="27" t="e">
        <f t="shared" si="16"/>
        <v>#DIV/0!</v>
      </c>
      <c r="R87" s="27" t="e">
        <f t="shared" si="17"/>
        <v>#DIV/0!</v>
      </c>
      <c r="S87" s="28"/>
    </row>
    <row r="88" spans="1:19" x14ac:dyDescent="0.3">
      <c r="A88" s="29"/>
      <c r="B88" s="18" t="s">
        <v>690</v>
      </c>
      <c r="C88" s="19"/>
      <c r="D88" s="19"/>
      <c r="E88" s="20">
        <f t="shared" si="7"/>
        <v>0</v>
      </c>
      <c r="F88" s="20">
        <f t="shared" si="13"/>
        <v>0</v>
      </c>
      <c r="G88" s="19"/>
      <c r="H88" s="19"/>
      <c r="I88" s="21"/>
      <c r="J88" s="21"/>
      <c r="K88" s="22"/>
      <c r="L88" s="23"/>
      <c r="M88" s="23"/>
      <c r="N88" s="24">
        <v>7247.5</v>
      </c>
      <c r="O88" s="25" t="e">
        <f t="shared" si="14"/>
        <v>#DIV/0!</v>
      </c>
      <c r="P88" s="26" t="e">
        <f t="shared" si="15"/>
        <v>#DIV/0!</v>
      </c>
      <c r="Q88" s="27" t="e">
        <f t="shared" si="16"/>
        <v>#DIV/0!</v>
      </c>
      <c r="R88" s="27" t="e">
        <f t="shared" si="17"/>
        <v>#DIV/0!</v>
      </c>
      <c r="S88" s="28"/>
    </row>
    <row r="89" spans="1:19" x14ac:dyDescent="0.3">
      <c r="A89" s="29"/>
      <c r="B89" s="18" t="s">
        <v>691</v>
      </c>
      <c r="C89" s="19"/>
      <c r="D89" s="19"/>
      <c r="E89" s="20">
        <f t="shared" si="7"/>
        <v>0</v>
      </c>
      <c r="F89" s="20">
        <f t="shared" si="13"/>
        <v>0</v>
      </c>
      <c r="G89" s="19"/>
      <c r="H89" s="19"/>
      <c r="I89" s="21"/>
      <c r="J89" s="21"/>
      <c r="K89" s="22"/>
      <c r="L89" s="23"/>
      <c r="M89" s="23"/>
      <c r="N89" s="24">
        <v>1626</v>
      </c>
      <c r="O89" s="25" t="e">
        <f>N89/E89</f>
        <v>#DIV/0!</v>
      </c>
      <c r="P89" s="26" t="e">
        <f>((K89*200000)/E89)/1000000</f>
        <v>#DIV/0!</v>
      </c>
      <c r="Q89" s="27" t="e">
        <f>(K89/D89)/1000</f>
        <v>#DIV/0!</v>
      </c>
      <c r="R89" s="27" t="e">
        <f>N89/D89</f>
        <v>#DIV/0!</v>
      </c>
      <c r="S89" s="28"/>
    </row>
    <row r="90" spans="1:19" x14ac:dyDescent="0.3">
      <c r="A90" s="29"/>
      <c r="B90" s="18" t="s">
        <v>61</v>
      </c>
      <c r="C90" s="19">
        <v>4</v>
      </c>
      <c r="D90" s="19">
        <v>10</v>
      </c>
      <c r="E90" s="20">
        <f t="shared" si="7"/>
        <v>40</v>
      </c>
      <c r="F90" s="20">
        <f t="shared" si="13"/>
        <v>600</v>
      </c>
      <c r="G90" s="19">
        <v>300</v>
      </c>
      <c r="H90" s="19">
        <v>300</v>
      </c>
      <c r="I90" s="21">
        <v>0.5</v>
      </c>
      <c r="J90" s="21">
        <v>0.91459999999999997</v>
      </c>
      <c r="K90" s="22">
        <v>23465</v>
      </c>
      <c r="L90" s="23">
        <v>25657</v>
      </c>
      <c r="M90" s="23">
        <v>0</v>
      </c>
      <c r="N90" s="24">
        <f>SUM(N87:N89)</f>
        <v>10128</v>
      </c>
      <c r="O90" s="25">
        <f t="shared" ref="O90:O137" si="18">N90/E90</f>
        <v>253.2</v>
      </c>
      <c r="P90" s="26">
        <f t="shared" ref="P90:P137" si="19">((K90*200000)/E90)/1000000</f>
        <v>117.325</v>
      </c>
      <c r="Q90" s="27">
        <f t="shared" ref="Q90:Q137" si="20">(K90/D90)/1000</f>
        <v>2.3464999999999998</v>
      </c>
      <c r="R90" s="27">
        <f t="shared" ref="R90:R137" si="21">N90/D90</f>
        <v>1012.8</v>
      </c>
      <c r="S90" s="28"/>
    </row>
    <row r="91" spans="1:19" x14ac:dyDescent="0.3">
      <c r="A91" s="29">
        <v>24</v>
      </c>
      <c r="B91" s="18" t="s">
        <v>691</v>
      </c>
      <c r="C91" s="19"/>
      <c r="D91" s="19"/>
      <c r="E91" s="20">
        <f t="shared" si="7"/>
        <v>0</v>
      </c>
      <c r="F91" s="20">
        <f t="shared" si="13"/>
        <v>0</v>
      </c>
      <c r="G91" s="19"/>
      <c r="H91" s="19"/>
      <c r="I91" s="21"/>
      <c r="J91" s="21"/>
      <c r="K91" s="22"/>
      <c r="L91" s="23"/>
      <c r="M91" s="23"/>
      <c r="N91" s="24">
        <v>10404</v>
      </c>
      <c r="O91" s="25" t="e">
        <f t="shared" si="18"/>
        <v>#DIV/0!</v>
      </c>
      <c r="P91" s="26" t="e">
        <f t="shared" si="19"/>
        <v>#DIV/0!</v>
      </c>
      <c r="Q91" s="27" t="e">
        <f t="shared" si="20"/>
        <v>#DIV/0!</v>
      </c>
      <c r="R91" s="27" t="e">
        <f t="shared" si="21"/>
        <v>#DIV/0!</v>
      </c>
      <c r="S91" s="28"/>
    </row>
    <row r="92" spans="1:19" x14ac:dyDescent="0.3">
      <c r="A92" s="29"/>
      <c r="B92" s="18" t="s">
        <v>61</v>
      </c>
      <c r="C92" s="19">
        <v>5</v>
      </c>
      <c r="D92" s="19">
        <v>8</v>
      </c>
      <c r="E92" s="20">
        <f t="shared" si="7"/>
        <v>40</v>
      </c>
      <c r="F92" s="20">
        <f t="shared" si="13"/>
        <v>480</v>
      </c>
      <c r="G92" s="19">
        <v>130</v>
      </c>
      <c r="H92" s="19">
        <v>350</v>
      </c>
      <c r="I92" s="21">
        <v>0.72919999999999996</v>
      </c>
      <c r="J92" s="21">
        <v>0.78779999999999994</v>
      </c>
      <c r="K92" s="22">
        <v>9914</v>
      </c>
      <c r="L92" s="23">
        <v>12584</v>
      </c>
      <c r="M92" s="23">
        <v>26067</v>
      </c>
      <c r="N92" s="24">
        <f>SUM(N91)</f>
        <v>10404</v>
      </c>
      <c r="O92" s="25">
        <f t="shared" si="18"/>
        <v>260.10000000000002</v>
      </c>
      <c r="P92" s="26">
        <f t="shared" si="19"/>
        <v>49.57</v>
      </c>
      <c r="Q92" s="27">
        <f t="shared" si="20"/>
        <v>1.23925</v>
      </c>
      <c r="R92" s="27">
        <f t="shared" si="21"/>
        <v>1300.5</v>
      </c>
      <c r="S92" s="28"/>
    </row>
    <row r="93" spans="1:19" x14ac:dyDescent="0.3">
      <c r="A93" s="29" t="s">
        <v>678</v>
      </c>
      <c r="B93" s="18" t="s">
        <v>691</v>
      </c>
      <c r="C93" s="19"/>
      <c r="D93" s="19"/>
      <c r="E93" s="20">
        <f t="shared" si="7"/>
        <v>0</v>
      </c>
      <c r="F93" s="20">
        <f t="shared" si="13"/>
        <v>0</v>
      </c>
      <c r="G93" s="19"/>
      <c r="H93" s="19"/>
      <c r="I93" s="21"/>
      <c r="J93" s="21"/>
      <c r="K93" s="22"/>
      <c r="L93" s="23"/>
      <c r="M93" s="23"/>
      <c r="N93" s="24">
        <v>5856</v>
      </c>
      <c r="O93" s="25" t="e">
        <f t="shared" si="18"/>
        <v>#DIV/0!</v>
      </c>
      <c r="P93" s="26" t="e">
        <f t="shared" si="19"/>
        <v>#DIV/0!</v>
      </c>
      <c r="Q93" s="27" t="e">
        <f t="shared" si="20"/>
        <v>#DIV/0!</v>
      </c>
      <c r="R93" s="27" t="e">
        <f t="shared" si="21"/>
        <v>#DIV/0!</v>
      </c>
      <c r="S93" s="28"/>
    </row>
    <row r="94" spans="1:19" x14ac:dyDescent="0.3">
      <c r="A94" s="29"/>
      <c r="B94" s="18" t="s">
        <v>692</v>
      </c>
      <c r="C94" s="19"/>
      <c r="D94" s="19"/>
      <c r="E94" s="20">
        <f t="shared" si="7"/>
        <v>0</v>
      </c>
      <c r="F94" s="20">
        <f t="shared" si="13"/>
        <v>0</v>
      </c>
      <c r="G94" s="19"/>
      <c r="H94" s="19"/>
      <c r="I94" s="21"/>
      <c r="J94" s="21"/>
      <c r="K94" s="22"/>
      <c r="L94" s="23"/>
      <c r="M94" s="23"/>
      <c r="N94" s="24">
        <v>12588.8</v>
      </c>
      <c r="O94" s="25" t="e">
        <f t="shared" si="18"/>
        <v>#DIV/0!</v>
      </c>
      <c r="P94" s="26" t="e">
        <f t="shared" si="19"/>
        <v>#DIV/0!</v>
      </c>
      <c r="Q94" s="27" t="e">
        <f t="shared" si="20"/>
        <v>#DIV/0!</v>
      </c>
      <c r="R94" s="27" t="e">
        <f t="shared" si="21"/>
        <v>#DIV/0!</v>
      </c>
      <c r="S94" s="28"/>
    </row>
    <row r="95" spans="1:19" x14ac:dyDescent="0.3">
      <c r="A95" s="29"/>
      <c r="B95" s="18" t="s">
        <v>674</v>
      </c>
      <c r="C95" s="19">
        <v>4</v>
      </c>
      <c r="D95" s="19">
        <v>10</v>
      </c>
      <c r="E95" s="20">
        <f t="shared" si="7"/>
        <v>40</v>
      </c>
      <c r="F95" s="20">
        <f t="shared" si="13"/>
        <v>600</v>
      </c>
      <c r="G95" s="19">
        <v>120</v>
      </c>
      <c r="H95" s="19">
        <v>480</v>
      </c>
      <c r="I95" s="21">
        <v>0.8</v>
      </c>
      <c r="J95" s="21">
        <v>0.89939999999999998</v>
      </c>
      <c r="K95" s="22">
        <v>17575</v>
      </c>
      <c r="L95" s="23">
        <v>19542</v>
      </c>
      <c r="M95" s="23">
        <v>0</v>
      </c>
      <c r="N95" s="24">
        <f>SUM(N93:N94)</f>
        <v>18444.8</v>
      </c>
      <c r="O95" s="25">
        <f t="shared" si="18"/>
        <v>461.12</v>
      </c>
      <c r="P95" s="26">
        <f t="shared" si="19"/>
        <v>87.875</v>
      </c>
      <c r="Q95" s="27">
        <f t="shared" si="20"/>
        <v>1.7575000000000001</v>
      </c>
      <c r="R95" s="27">
        <f t="shared" si="21"/>
        <v>1844.48</v>
      </c>
      <c r="S95" s="28"/>
    </row>
    <row r="96" spans="1:19" x14ac:dyDescent="0.3">
      <c r="A96" s="29">
        <v>25</v>
      </c>
      <c r="B96" s="18" t="s">
        <v>693</v>
      </c>
      <c r="C96" s="19"/>
      <c r="D96" s="19"/>
      <c r="E96" s="20">
        <f t="shared" si="7"/>
        <v>0</v>
      </c>
      <c r="F96" s="20">
        <f t="shared" si="13"/>
        <v>0</v>
      </c>
      <c r="G96" s="19"/>
      <c r="H96" s="19"/>
      <c r="I96" s="21"/>
      <c r="J96" s="21"/>
      <c r="K96" s="22"/>
      <c r="L96" s="23"/>
      <c r="M96" s="23"/>
      <c r="N96" s="24">
        <v>13427.2</v>
      </c>
      <c r="O96" s="25" t="e">
        <f t="shared" si="18"/>
        <v>#DIV/0!</v>
      </c>
      <c r="P96" s="26" t="e">
        <f t="shared" si="19"/>
        <v>#DIV/0!</v>
      </c>
      <c r="Q96" s="27" t="e">
        <f t="shared" si="20"/>
        <v>#DIV/0!</v>
      </c>
      <c r="R96" s="27" t="e">
        <f t="shared" si="21"/>
        <v>#DIV/0!</v>
      </c>
      <c r="S96" s="28"/>
    </row>
    <row r="97" spans="1:19" x14ac:dyDescent="0.3">
      <c r="A97" s="29"/>
      <c r="B97" s="18" t="s">
        <v>61</v>
      </c>
      <c r="C97" s="19">
        <v>5</v>
      </c>
      <c r="D97" s="19">
        <v>8</v>
      </c>
      <c r="E97" s="20">
        <f t="shared" si="7"/>
        <v>40</v>
      </c>
      <c r="F97" s="20">
        <f t="shared" si="13"/>
        <v>480</v>
      </c>
      <c r="G97" s="19">
        <v>110</v>
      </c>
      <c r="H97" s="19">
        <v>370</v>
      </c>
      <c r="I97" s="21">
        <v>0.77080000000000004</v>
      </c>
      <c r="J97" s="21">
        <v>0.88339999999999996</v>
      </c>
      <c r="K97" s="22">
        <v>12794</v>
      </c>
      <c r="L97" s="23">
        <v>14483</v>
      </c>
      <c r="M97" s="23">
        <v>17789</v>
      </c>
      <c r="N97" s="24">
        <f>SUM(N96)</f>
        <v>13427.2</v>
      </c>
      <c r="O97" s="25">
        <f t="shared" si="18"/>
        <v>335.68</v>
      </c>
      <c r="P97" s="26">
        <f t="shared" si="19"/>
        <v>63.97</v>
      </c>
      <c r="Q97" s="27">
        <f t="shared" si="20"/>
        <v>1.5992500000000001</v>
      </c>
      <c r="R97" s="27">
        <f t="shared" si="21"/>
        <v>1678.4</v>
      </c>
      <c r="S97" s="28"/>
    </row>
    <row r="98" spans="1:19" x14ac:dyDescent="0.3">
      <c r="A98" s="29" t="s">
        <v>696</v>
      </c>
      <c r="B98" s="18" t="s">
        <v>693</v>
      </c>
      <c r="C98" s="19"/>
      <c r="D98" s="19"/>
      <c r="E98" s="20">
        <f t="shared" si="7"/>
        <v>0</v>
      </c>
      <c r="F98" s="20">
        <f t="shared" si="13"/>
        <v>0</v>
      </c>
      <c r="G98" s="19"/>
      <c r="H98" s="19"/>
      <c r="I98" s="21"/>
      <c r="J98" s="21"/>
      <c r="K98" s="22"/>
      <c r="L98" s="23"/>
      <c r="M98" s="23"/>
      <c r="N98" s="24">
        <v>6937.6</v>
      </c>
      <c r="O98" s="25" t="e">
        <f t="shared" si="18"/>
        <v>#DIV/0!</v>
      </c>
      <c r="P98" s="26" t="e">
        <f t="shared" si="19"/>
        <v>#DIV/0!</v>
      </c>
      <c r="Q98" s="27" t="e">
        <f t="shared" si="20"/>
        <v>#DIV/0!</v>
      </c>
      <c r="R98" s="27" t="e">
        <f t="shared" si="21"/>
        <v>#DIV/0!</v>
      </c>
      <c r="S98" s="28"/>
    </row>
    <row r="99" spans="1:19" x14ac:dyDescent="0.3">
      <c r="A99" s="29"/>
      <c r="B99" s="18" t="s">
        <v>697</v>
      </c>
      <c r="C99" s="19"/>
      <c r="D99" s="19"/>
      <c r="E99" s="20">
        <f t="shared" si="7"/>
        <v>0</v>
      </c>
      <c r="F99" s="20">
        <f t="shared" si="13"/>
        <v>0</v>
      </c>
      <c r="G99" s="19"/>
      <c r="H99" s="19"/>
      <c r="I99" s="21"/>
      <c r="J99" s="21"/>
      <c r="K99" s="22"/>
      <c r="L99" s="23"/>
      <c r="M99" s="23"/>
      <c r="N99" s="24">
        <v>7172.11</v>
      </c>
      <c r="O99" s="25" t="e">
        <f t="shared" si="18"/>
        <v>#DIV/0!</v>
      </c>
      <c r="P99" s="26" t="e">
        <f t="shared" si="19"/>
        <v>#DIV/0!</v>
      </c>
      <c r="Q99" s="27" t="e">
        <f t="shared" si="20"/>
        <v>#DIV/0!</v>
      </c>
      <c r="R99" s="27" t="e">
        <f t="shared" si="21"/>
        <v>#DIV/0!</v>
      </c>
      <c r="S99" s="28"/>
    </row>
    <row r="100" spans="1:19" x14ac:dyDescent="0.3">
      <c r="A100" s="29"/>
      <c r="B100" s="18" t="s">
        <v>61</v>
      </c>
      <c r="C100" s="19">
        <v>5</v>
      </c>
      <c r="D100" s="19">
        <v>10</v>
      </c>
      <c r="E100" s="20">
        <f t="shared" si="7"/>
        <v>50</v>
      </c>
      <c r="F100" s="20">
        <f t="shared" si="13"/>
        <v>600</v>
      </c>
      <c r="G100" s="19">
        <v>300</v>
      </c>
      <c r="H100" s="19">
        <v>300</v>
      </c>
      <c r="I100" s="21">
        <v>0.5</v>
      </c>
      <c r="J100" s="21">
        <v>0.91910000000000003</v>
      </c>
      <c r="K100" s="22">
        <v>13809</v>
      </c>
      <c r="L100" s="23">
        <v>15025</v>
      </c>
      <c r="M100" s="23">
        <v>0</v>
      </c>
      <c r="N100" s="24">
        <f>SUM(N98:N99)</f>
        <v>14109.71</v>
      </c>
      <c r="O100" s="25">
        <f t="shared" si="18"/>
        <v>282.19419999999997</v>
      </c>
      <c r="P100" s="26">
        <f t="shared" si="19"/>
        <v>55.235999999999997</v>
      </c>
      <c r="Q100" s="27">
        <f t="shared" si="20"/>
        <v>1.3809</v>
      </c>
      <c r="R100" s="27">
        <f t="shared" si="21"/>
        <v>1410.971</v>
      </c>
      <c r="S100" s="28"/>
    </row>
    <row r="101" spans="1:19" x14ac:dyDescent="0.3">
      <c r="A101" s="29">
        <v>26</v>
      </c>
      <c r="B101" s="18" t="s">
        <v>697</v>
      </c>
      <c r="C101" s="19"/>
      <c r="D101" s="19"/>
      <c r="E101" s="20">
        <f t="shared" si="7"/>
        <v>0</v>
      </c>
      <c r="F101" s="20">
        <f t="shared" si="13"/>
        <v>0</v>
      </c>
      <c r="G101" s="19"/>
      <c r="H101" s="19"/>
      <c r="I101" s="21"/>
      <c r="J101" s="21"/>
      <c r="K101" s="22"/>
      <c r="L101" s="23"/>
      <c r="M101" s="23"/>
      <c r="N101" s="24">
        <v>10599.49</v>
      </c>
      <c r="O101" s="25" t="e">
        <f t="shared" si="18"/>
        <v>#DIV/0!</v>
      </c>
      <c r="P101" s="26" t="e">
        <f t="shared" si="19"/>
        <v>#DIV/0!</v>
      </c>
      <c r="Q101" s="27" t="e">
        <f t="shared" si="20"/>
        <v>#DIV/0!</v>
      </c>
      <c r="R101" s="27" t="e">
        <f t="shared" si="21"/>
        <v>#DIV/0!</v>
      </c>
      <c r="S101" s="28"/>
    </row>
    <row r="102" spans="1:19" x14ac:dyDescent="0.3">
      <c r="A102" s="29"/>
      <c r="B102" s="18" t="s">
        <v>698</v>
      </c>
      <c r="C102" s="19"/>
      <c r="D102" s="19"/>
      <c r="E102" s="20">
        <f t="shared" si="7"/>
        <v>0</v>
      </c>
      <c r="F102" s="20">
        <f t="shared" si="13"/>
        <v>0</v>
      </c>
      <c r="G102" s="19"/>
      <c r="H102" s="19"/>
      <c r="I102" s="21"/>
      <c r="J102" s="21"/>
      <c r="K102" s="22"/>
      <c r="L102" s="23"/>
      <c r="M102" s="23"/>
      <c r="N102" s="24">
        <v>7831.25</v>
      </c>
      <c r="O102" s="25" t="e">
        <f t="shared" si="18"/>
        <v>#DIV/0!</v>
      </c>
      <c r="P102" s="26" t="e">
        <f t="shared" si="19"/>
        <v>#DIV/0!</v>
      </c>
      <c r="Q102" s="27" t="e">
        <f t="shared" si="20"/>
        <v>#DIV/0!</v>
      </c>
      <c r="R102" s="27" t="e">
        <f t="shared" si="21"/>
        <v>#DIV/0!</v>
      </c>
      <c r="S102" s="28"/>
    </row>
    <row r="103" spans="1:19" x14ac:dyDescent="0.3">
      <c r="A103" s="29"/>
      <c r="B103" s="18" t="s">
        <v>699</v>
      </c>
      <c r="C103" s="19"/>
      <c r="D103" s="19"/>
      <c r="E103" s="20">
        <f t="shared" si="7"/>
        <v>0</v>
      </c>
      <c r="F103" s="20">
        <f t="shared" si="13"/>
        <v>0</v>
      </c>
      <c r="G103" s="19"/>
      <c r="H103" s="19"/>
      <c r="I103" s="21"/>
      <c r="J103" s="21"/>
      <c r="K103" s="22"/>
      <c r="L103" s="23"/>
      <c r="M103" s="23"/>
      <c r="N103" s="24">
        <v>163.80000000000001</v>
      </c>
      <c r="O103" s="25" t="e">
        <f t="shared" si="18"/>
        <v>#DIV/0!</v>
      </c>
      <c r="P103" s="26" t="e">
        <f t="shared" si="19"/>
        <v>#DIV/0!</v>
      </c>
      <c r="Q103" s="27" t="e">
        <f t="shared" si="20"/>
        <v>#DIV/0!</v>
      </c>
      <c r="R103" s="27" t="e">
        <f t="shared" si="21"/>
        <v>#DIV/0!</v>
      </c>
      <c r="S103" s="28"/>
    </row>
    <row r="104" spans="1:19" x14ac:dyDescent="0.3">
      <c r="A104" s="29"/>
      <c r="B104" s="18" t="s">
        <v>61</v>
      </c>
      <c r="C104" s="19">
        <v>5</v>
      </c>
      <c r="D104" s="19">
        <v>8</v>
      </c>
      <c r="E104" s="20">
        <f t="shared" si="7"/>
        <v>40</v>
      </c>
      <c r="F104" s="20">
        <f t="shared" si="13"/>
        <v>480</v>
      </c>
      <c r="G104" s="19">
        <v>170</v>
      </c>
      <c r="H104" s="19">
        <v>310</v>
      </c>
      <c r="I104" s="21">
        <v>0.64580000000000004</v>
      </c>
      <c r="J104" s="21">
        <v>0.96230000000000004</v>
      </c>
      <c r="K104" s="22">
        <v>18641</v>
      </c>
      <c r="L104" s="23">
        <v>19371</v>
      </c>
      <c r="M104" s="23">
        <v>32059</v>
      </c>
      <c r="N104" s="24">
        <f>SUM(N101:N103)</f>
        <v>18594.539999999997</v>
      </c>
      <c r="O104" s="25">
        <f t="shared" si="18"/>
        <v>464.86349999999993</v>
      </c>
      <c r="P104" s="26">
        <f t="shared" si="19"/>
        <v>93.204999999999998</v>
      </c>
      <c r="Q104" s="27">
        <f t="shared" si="20"/>
        <v>2.3301249999999998</v>
      </c>
      <c r="R104" s="27">
        <f t="shared" si="21"/>
        <v>2324.3174999999997</v>
      </c>
      <c r="S104" s="28"/>
    </row>
    <row r="105" spans="1:19" x14ac:dyDescent="0.3">
      <c r="A105" s="29" t="s">
        <v>703</v>
      </c>
      <c r="B105" s="18" t="s">
        <v>704</v>
      </c>
      <c r="C105" s="19"/>
      <c r="D105" s="19"/>
      <c r="E105" s="20">
        <f t="shared" si="7"/>
        <v>0</v>
      </c>
      <c r="F105" s="20">
        <f t="shared" si="13"/>
        <v>0</v>
      </c>
      <c r="G105" s="19"/>
      <c r="H105" s="19"/>
      <c r="I105" s="21"/>
      <c r="J105" s="21"/>
      <c r="K105" s="22"/>
      <c r="L105" s="23"/>
      <c r="M105" s="23"/>
      <c r="N105" s="24">
        <v>19618.2</v>
      </c>
      <c r="O105" s="25" t="e">
        <f t="shared" si="18"/>
        <v>#DIV/0!</v>
      </c>
      <c r="P105" s="26" t="e">
        <f t="shared" si="19"/>
        <v>#DIV/0!</v>
      </c>
      <c r="Q105" s="27" t="e">
        <f t="shared" si="20"/>
        <v>#DIV/0!</v>
      </c>
      <c r="R105" s="27" t="e">
        <f t="shared" si="21"/>
        <v>#DIV/0!</v>
      </c>
      <c r="S105" s="28"/>
    </row>
    <row r="106" spans="1:19" x14ac:dyDescent="0.3">
      <c r="A106" s="29"/>
      <c r="B106" s="18" t="s">
        <v>705</v>
      </c>
      <c r="C106" s="19"/>
      <c r="D106" s="19"/>
      <c r="E106" s="20">
        <f t="shared" si="7"/>
        <v>0</v>
      </c>
      <c r="F106" s="20">
        <f t="shared" si="13"/>
        <v>0</v>
      </c>
      <c r="G106" s="19"/>
      <c r="H106" s="19"/>
      <c r="I106" s="21"/>
      <c r="J106" s="21"/>
      <c r="K106" s="22"/>
      <c r="L106" s="23"/>
      <c r="M106" s="23"/>
      <c r="N106" s="24">
        <v>699.6</v>
      </c>
      <c r="O106" s="25" t="e">
        <f t="shared" si="18"/>
        <v>#DIV/0!</v>
      </c>
      <c r="P106" s="26" t="e">
        <f t="shared" si="19"/>
        <v>#DIV/0!</v>
      </c>
      <c r="Q106" s="27" t="e">
        <f t="shared" si="20"/>
        <v>#DIV/0!</v>
      </c>
      <c r="R106" s="27" t="e">
        <f t="shared" si="21"/>
        <v>#DIV/0!</v>
      </c>
      <c r="S106" s="28"/>
    </row>
    <row r="107" spans="1:19" x14ac:dyDescent="0.3">
      <c r="A107" s="29"/>
      <c r="B107" s="18" t="s">
        <v>61</v>
      </c>
      <c r="C107" s="19">
        <v>5</v>
      </c>
      <c r="D107" s="19">
        <v>10</v>
      </c>
      <c r="E107" s="20">
        <f t="shared" si="7"/>
        <v>50</v>
      </c>
      <c r="F107" s="20">
        <f t="shared" si="13"/>
        <v>600</v>
      </c>
      <c r="G107" s="19">
        <v>230</v>
      </c>
      <c r="H107" s="19">
        <v>370</v>
      </c>
      <c r="I107" s="21">
        <v>0.61670000000000003</v>
      </c>
      <c r="J107" s="21">
        <v>0.92510000000000003</v>
      </c>
      <c r="K107" s="22">
        <v>17474</v>
      </c>
      <c r="L107" s="23">
        <v>18890</v>
      </c>
      <c r="M107" s="23">
        <v>0</v>
      </c>
      <c r="N107" s="24">
        <f>SUM(N105:N106)</f>
        <v>20317.8</v>
      </c>
      <c r="O107" s="25">
        <f t="shared" si="18"/>
        <v>406.35599999999999</v>
      </c>
      <c r="P107" s="26">
        <f t="shared" si="19"/>
        <v>69.896000000000001</v>
      </c>
      <c r="Q107" s="27">
        <f t="shared" si="20"/>
        <v>1.7474000000000001</v>
      </c>
      <c r="R107" s="27">
        <f t="shared" si="21"/>
        <v>2031.78</v>
      </c>
      <c r="S107" s="28"/>
    </row>
    <row r="108" spans="1:19" x14ac:dyDescent="0.3">
      <c r="A108" s="29">
        <v>27</v>
      </c>
      <c r="B108" s="18" t="s">
        <v>708</v>
      </c>
      <c r="C108" s="19"/>
      <c r="D108" s="19"/>
      <c r="E108" s="20">
        <f t="shared" si="7"/>
        <v>0</v>
      </c>
      <c r="F108" s="20">
        <f t="shared" si="13"/>
        <v>0</v>
      </c>
      <c r="G108" s="19"/>
      <c r="H108" s="19"/>
      <c r="I108" s="21"/>
      <c r="J108" s="21"/>
      <c r="K108" s="22"/>
      <c r="L108" s="23"/>
      <c r="M108" s="23"/>
      <c r="N108" s="24">
        <v>13152.48</v>
      </c>
      <c r="O108" s="25" t="e">
        <f t="shared" si="18"/>
        <v>#DIV/0!</v>
      </c>
      <c r="P108" s="26" t="e">
        <f t="shared" si="19"/>
        <v>#DIV/0!</v>
      </c>
      <c r="Q108" s="27" t="e">
        <f t="shared" si="20"/>
        <v>#DIV/0!</v>
      </c>
      <c r="R108" s="27" t="e">
        <f t="shared" si="21"/>
        <v>#DIV/0!</v>
      </c>
      <c r="S108" s="28"/>
    </row>
    <row r="109" spans="1:19" x14ac:dyDescent="0.3">
      <c r="A109" s="29"/>
      <c r="B109" s="18" t="s">
        <v>709</v>
      </c>
      <c r="C109" s="19"/>
      <c r="D109" s="19"/>
      <c r="E109" s="20">
        <f t="shared" si="7"/>
        <v>0</v>
      </c>
      <c r="F109" s="20">
        <f t="shared" si="13"/>
        <v>0</v>
      </c>
      <c r="G109" s="19"/>
      <c r="H109" s="19"/>
      <c r="I109" s="21"/>
      <c r="J109" s="21"/>
      <c r="K109" s="22"/>
      <c r="L109" s="23"/>
      <c r="M109" s="23"/>
      <c r="N109" s="24">
        <v>11605.77</v>
      </c>
      <c r="O109" s="25" t="e">
        <f t="shared" si="18"/>
        <v>#DIV/0!</v>
      </c>
      <c r="P109" s="26" t="e">
        <f t="shared" si="19"/>
        <v>#DIV/0!</v>
      </c>
      <c r="Q109" s="27" t="e">
        <f t="shared" si="20"/>
        <v>#DIV/0!</v>
      </c>
      <c r="R109" s="27" t="e">
        <f t="shared" si="21"/>
        <v>#DIV/0!</v>
      </c>
      <c r="S109" s="28"/>
    </row>
    <row r="110" spans="1:19" x14ac:dyDescent="0.3">
      <c r="A110" s="29"/>
      <c r="B110" s="18" t="s">
        <v>710</v>
      </c>
      <c r="C110" s="19">
        <v>5</v>
      </c>
      <c r="D110" s="19">
        <v>8</v>
      </c>
      <c r="E110" s="20">
        <f t="shared" si="7"/>
        <v>40</v>
      </c>
      <c r="F110" s="20">
        <f t="shared" si="13"/>
        <v>480</v>
      </c>
      <c r="G110" s="19">
        <v>100</v>
      </c>
      <c r="H110" s="19">
        <v>380</v>
      </c>
      <c r="I110" s="21">
        <v>0.79169999999999996</v>
      </c>
      <c r="J110" s="21">
        <v>0.92900000000000005</v>
      </c>
      <c r="K110" s="22">
        <v>18174</v>
      </c>
      <c r="L110" s="23">
        <v>19563</v>
      </c>
      <c r="M110" s="23">
        <v>27705</v>
      </c>
      <c r="N110" s="24">
        <f>SUM(N108:N109)</f>
        <v>24758.25</v>
      </c>
      <c r="O110" s="25">
        <f t="shared" si="18"/>
        <v>618.95624999999995</v>
      </c>
      <c r="P110" s="26">
        <f t="shared" si="19"/>
        <v>90.87</v>
      </c>
      <c r="Q110" s="27">
        <f t="shared" si="20"/>
        <v>2.2717499999999999</v>
      </c>
      <c r="R110" s="27">
        <f t="shared" si="21"/>
        <v>3094.78125</v>
      </c>
      <c r="S110" s="28"/>
    </row>
    <row r="111" spans="1:19" x14ac:dyDescent="0.3">
      <c r="A111" s="29" t="s">
        <v>712</v>
      </c>
      <c r="B111" s="18" t="s">
        <v>713</v>
      </c>
      <c r="C111" s="19"/>
      <c r="D111" s="19"/>
      <c r="E111" s="20">
        <f t="shared" si="7"/>
        <v>0</v>
      </c>
      <c r="F111" s="20">
        <f t="shared" si="13"/>
        <v>0</v>
      </c>
      <c r="G111" s="19"/>
      <c r="H111" s="19"/>
      <c r="I111" s="21"/>
      <c r="J111" s="21"/>
      <c r="K111" s="22"/>
      <c r="L111" s="23"/>
      <c r="M111" s="23"/>
      <c r="N111" s="24">
        <v>32577.599999999999</v>
      </c>
      <c r="O111" s="25" t="e">
        <f t="shared" si="18"/>
        <v>#DIV/0!</v>
      </c>
      <c r="P111" s="26" t="e">
        <f t="shared" si="19"/>
        <v>#DIV/0!</v>
      </c>
      <c r="Q111" s="27" t="e">
        <f t="shared" si="20"/>
        <v>#DIV/0!</v>
      </c>
      <c r="R111" s="27" t="e">
        <f t="shared" si="21"/>
        <v>#DIV/0!</v>
      </c>
      <c r="S111" s="28"/>
    </row>
    <row r="112" spans="1:19" x14ac:dyDescent="0.3">
      <c r="A112" s="29"/>
      <c r="B112" s="18" t="s">
        <v>61</v>
      </c>
      <c r="C112" s="19">
        <v>5</v>
      </c>
      <c r="D112" s="19">
        <v>10</v>
      </c>
      <c r="E112" s="20">
        <f t="shared" si="7"/>
        <v>50</v>
      </c>
      <c r="F112" s="20">
        <f t="shared" si="13"/>
        <v>600</v>
      </c>
      <c r="G112" s="19">
        <v>80</v>
      </c>
      <c r="H112" s="19">
        <v>520</v>
      </c>
      <c r="I112" s="21">
        <v>0.86670000000000003</v>
      </c>
      <c r="J112" s="21">
        <v>0.9335</v>
      </c>
      <c r="K112" s="22">
        <v>28801</v>
      </c>
      <c r="L112" s="23">
        <v>30851</v>
      </c>
      <c r="M112" s="23">
        <v>0</v>
      </c>
      <c r="N112" s="24">
        <f>SUM(N111)</f>
        <v>32577.599999999999</v>
      </c>
      <c r="O112" s="25">
        <f t="shared" si="18"/>
        <v>651.55200000000002</v>
      </c>
      <c r="P112" s="26">
        <f t="shared" si="19"/>
        <v>115.20399999999999</v>
      </c>
      <c r="Q112" s="27">
        <f t="shared" si="20"/>
        <v>2.8801000000000001</v>
      </c>
      <c r="R112" s="27">
        <f t="shared" si="21"/>
        <v>3257.7599999999998</v>
      </c>
      <c r="S112" s="28"/>
    </row>
    <row r="113" spans="1:19" x14ac:dyDescent="0.3">
      <c r="A113" s="29">
        <v>28</v>
      </c>
      <c r="B113" s="18" t="s">
        <v>713</v>
      </c>
      <c r="C113" s="19"/>
      <c r="D113" s="19"/>
      <c r="E113" s="20">
        <f t="shared" si="7"/>
        <v>0</v>
      </c>
      <c r="F113" s="20">
        <f t="shared" si="13"/>
        <v>0</v>
      </c>
      <c r="G113" s="19"/>
      <c r="H113" s="19"/>
      <c r="I113" s="21"/>
      <c r="J113" s="21"/>
      <c r="K113" s="22"/>
      <c r="L113" s="23"/>
      <c r="M113" s="23"/>
      <c r="N113" s="24">
        <v>2066.9499999999998</v>
      </c>
      <c r="O113" s="25" t="e">
        <f t="shared" si="18"/>
        <v>#DIV/0!</v>
      </c>
      <c r="P113" s="26" t="e">
        <f t="shared" si="19"/>
        <v>#DIV/0!</v>
      </c>
      <c r="Q113" s="27" t="e">
        <f t="shared" si="20"/>
        <v>#DIV/0!</v>
      </c>
      <c r="R113" s="27" t="e">
        <f t="shared" si="21"/>
        <v>#DIV/0!</v>
      </c>
      <c r="S113" s="28"/>
    </row>
    <row r="114" spans="1:19" x14ac:dyDescent="0.3">
      <c r="A114" s="29"/>
      <c r="B114" s="18" t="s">
        <v>716</v>
      </c>
      <c r="C114" s="19"/>
      <c r="D114" s="19"/>
      <c r="E114" s="20">
        <f t="shared" si="7"/>
        <v>0</v>
      </c>
      <c r="F114" s="20">
        <f t="shared" si="13"/>
        <v>0</v>
      </c>
      <c r="G114" s="19"/>
      <c r="H114" s="19"/>
      <c r="I114" s="21"/>
      <c r="J114" s="21"/>
      <c r="K114" s="22"/>
      <c r="L114" s="23"/>
      <c r="M114" s="23"/>
      <c r="N114" s="24">
        <v>19487.05</v>
      </c>
      <c r="O114" s="25" t="e">
        <f t="shared" si="18"/>
        <v>#DIV/0!</v>
      </c>
      <c r="P114" s="26" t="e">
        <f t="shared" si="19"/>
        <v>#DIV/0!</v>
      </c>
      <c r="Q114" s="27" t="e">
        <f t="shared" si="20"/>
        <v>#DIV/0!</v>
      </c>
      <c r="R114" s="27" t="e">
        <f t="shared" si="21"/>
        <v>#DIV/0!</v>
      </c>
      <c r="S114" s="28"/>
    </row>
    <row r="115" spans="1:19" x14ac:dyDescent="0.3">
      <c r="A115" s="29"/>
      <c r="B115" s="18" t="s">
        <v>717</v>
      </c>
      <c r="C115" s="19">
        <v>5</v>
      </c>
      <c r="D115" s="19">
        <v>8</v>
      </c>
      <c r="E115" s="20">
        <f t="shared" si="7"/>
        <v>40</v>
      </c>
      <c r="F115" s="20">
        <f t="shared" si="13"/>
        <v>480</v>
      </c>
      <c r="G115" s="19">
        <v>190</v>
      </c>
      <c r="H115" s="19">
        <v>290</v>
      </c>
      <c r="I115" s="21">
        <v>0.60419999999999996</v>
      </c>
      <c r="J115" s="21">
        <v>0.93879999999999997</v>
      </c>
      <c r="K115" s="22">
        <v>9060</v>
      </c>
      <c r="L115" s="23">
        <v>9650</v>
      </c>
      <c r="M115" s="23">
        <v>16861</v>
      </c>
      <c r="N115" s="24">
        <f>SUM(N113:N114)</f>
        <v>21554</v>
      </c>
      <c r="O115" s="25">
        <f t="shared" si="18"/>
        <v>538.85</v>
      </c>
      <c r="P115" s="26">
        <f t="shared" si="19"/>
        <v>45.3</v>
      </c>
      <c r="Q115" s="27">
        <f t="shared" si="20"/>
        <v>1.1325000000000001</v>
      </c>
      <c r="R115" s="27">
        <f t="shared" si="21"/>
        <v>2694.25</v>
      </c>
      <c r="S115" s="28"/>
    </row>
    <row r="116" spans="1:19" x14ac:dyDescent="0.3">
      <c r="A116" s="29" t="s">
        <v>719</v>
      </c>
      <c r="B116" s="18" t="s">
        <v>720</v>
      </c>
      <c r="C116" s="19"/>
      <c r="D116" s="19"/>
      <c r="E116" s="20">
        <f t="shared" si="7"/>
        <v>0</v>
      </c>
      <c r="F116" s="20">
        <f t="shared" si="13"/>
        <v>0</v>
      </c>
      <c r="G116" s="19"/>
      <c r="H116" s="19"/>
      <c r="I116" s="21"/>
      <c r="J116" s="21"/>
      <c r="K116" s="22"/>
      <c r="L116" s="23"/>
      <c r="M116" s="23"/>
      <c r="N116" s="24">
        <v>477.95</v>
      </c>
      <c r="O116" s="25" t="e">
        <f t="shared" si="18"/>
        <v>#DIV/0!</v>
      </c>
      <c r="P116" s="26" t="e">
        <f t="shared" si="19"/>
        <v>#DIV/0!</v>
      </c>
      <c r="Q116" s="27" t="e">
        <f t="shared" si="20"/>
        <v>#DIV/0!</v>
      </c>
      <c r="R116" s="27" t="e">
        <f t="shared" si="21"/>
        <v>#DIV/0!</v>
      </c>
      <c r="S116" s="28"/>
    </row>
    <row r="117" spans="1:19" x14ac:dyDescent="0.3">
      <c r="A117" s="29"/>
      <c r="B117" s="18" t="s">
        <v>721</v>
      </c>
      <c r="C117" s="19"/>
      <c r="D117" s="19"/>
      <c r="E117" s="20">
        <f t="shared" si="7"/>
        <v>0</v>
      </c>
      <c r="F117" s="20">
        <f t="shared" si="13"/>
        <v>0</v>
      </c>
      <c r="G117" s="19"/>
      <c r="H117" s="19"/>
      <c r="I117" s="21"/>
      <c r="J117" s="21"/>
      <c r="K117" s="22"/>
      <c r="L117" s="23"/>
      <c r="M117" s="23"/>
      <c r="N117" s="24">
        <v>15687.7</v>
      </c>
      <c r="O117" s="25" t="e">
        <f t="shared" si="18"/>
        <v>#DIV/0!</v>
      </c>
      <c r="P117" s="26" t="e">
        <f t="shared" si="19"/>
        <v>#DIV/0!</v>
      </c>
      <c r="Q117" s="27" t="e">
        <f t="shared" si="20"/>
        <v>#DIV/0!</v>
      </c>
      <c r="R117" s="27" t="e">
        <f t="shared" si="21"/>
        <v>#DIV/0!</v>
      </c>
      <c r="S117" s="28"/>
    </row>
    <row r="118" spans="1:19" x14ac:dyDescent="0.3">
      <c r="A118" s="29"/>
      <c r="B118" s="18" t="s">
        <v>722</v>
      </c>
      <c r="C118" s="19"/>
      <c r="D118" s="19"/>
      <c r="E118" s="20">
        <f t="shared" si="7"/>
        <v>0</v>
      </c>
      <c r="F118" s="20">
        <f t="shared" si="13"/>
        <v>0</v>
      </c>
      <c r="G118" s="19"/>
      <c r="H118" s="19"/>
      <c r="I118" s="21"/>
      <c r="J118" s="21"/>
      <c r="K118" s="22"/>
      <c r="L118" s="23"/>
      <c r="M118" s="23"/>
      <c r="N118" s="24">
        <v>9674.7000000000007</v>
      </c>
      <c r="O118" s="25" t="e">
        <f t="shared" si="18"/>
        <v>#DIV/0!</v>
      </c>
      <c r="P118" s="26" t="e">
        <f t="shared" si="19"/>
        <v>#DIV/0!</v>
      </c>
      <c r="Q118" s="27" t="e">
        <f t="shared" si="20"/>
        <v>#DIV/0!</v>
      </c>
      <c r="R118" s="27" t="e">
        <f t="shared" si="21"/>
        <v>#DIV/0!</v>
      </c>
      <c r="S118" s="28"/>
    </row>
    <row r="119" spans="1:19" x14ac:dyDescent="0.3">
      <c r="A119" s="29"/>
      <c r="B119" s="18" t="s">
        <v>723</v>
      </c>
      <c r="C119" s="19"/>
      <c r="D119" s="19"/>
      <c r="E119" s="20">
        <f t="shared" si="7"/>
        <v>0</v>
      </c>
      <c r="F119" s="20">
        <f t="shared" si="13"/>
        <v>0</v>
      </c>
      <c r="G119" s="19"/>
      <c r="H119" s="19"/>
      <c r="I119" s="21"/>
      <c r="J119" s="21"/>
      <c r="K119" s="22"/>
      <c r="L119" s="23"/>
      <c r="M119" s="23"/>
      <c r="N119" s="24">
        <v>6064.92</v>
      </c>
      <c r="O119" s="25" t="e">
        <f t="shared" si="18"/>
        <v>#DIV/0!</v>
      </c>
      <c r="P119" s="26" t="e">
        <f t="shared" si="19"/>
        <v>#DIV/0!</v>
      </c>
      <c r="Q119" s="27" t="e">
        <f t="shared" si="20"/>
        <v>#DIV/0!</v>
      </c>
      <c r="R119" s="27" t="e">
        <f t="shared" si="21"/>
        <v>#DIV/0!</v>
      </c>
      <c r="S119" s="28"/>
    </row>
    <row r="120" spans="1:19" x14ac:dyDescent="0.3">
      <c r="A120" s="29"/>
      <c r="B120" s="18" t="s">
        <v>61</v>
      </c>
      <c r="C120" s="19">
        <v>5</v>
      </c>
      <c r="D120" s="19">
        <v>10</v>
      </c>
      <c r="E120" s="20">
        <f t="shared" si="7"/>
        <v>50</v>
      </c>
      <c r="F120" s="20">
        <f t="shared" si="13"/>
        <v>600</v>
      </c>
      <c r="G120" s="19">
        <v>140</v>
      </c>
      <c r="H120" s="19">
        <v>460</v>
      </c>
      <c r="I120" s="21">
        <v>0.76670000000000005</v>
      </c>
      <c r="J120" s="21">
        <v>0.91649999999999998</v>
      </c>
      <c r="K120" s="22">
        <v>15781</v>
      </c>
      <c r="L120" s="23">
        <v>17219</v>
      </c>
      <c r="M120" s="23">
        <v>0</v>
      </c>
      <c r="N120" s="24">
        <f>SUM(N116:N119)</f>
        <v>31905.270000000004</v>
      </c>
      <c r="O120" s="25">
        <f t="shared" si="18"/>
        <v>638.10540000000003</v>
      </c>
      <c r="P120" s="26">
        <f t="shared" si="19"/>
        <v>63.124000000000002</v>
      </c>
      <c r="Q120" s="27">
        <f t="shared" si="20"/>
        <v>1.5780999999999998</v>
      </c>
      <c r="R120" s="27">
        <f t="shared" si="21"/>
        <v>3190.5270000000005</v>
      </c>
      <c r="S120" s="28"/>
    </row>
    <row r="121" spans="1:19" x14ac:dyDescent="0.3">
      <c r="A121" s="29"/>
      <c r="B121" s="18"/>
      <c r="C121" s="19"/>
      <c r="D121" s="19"/>
      <c r="E121" s="20">
        <f t="shared" si="7"/>
        <v>0</v>
      </c>
      <c r="F121" s="20">
        <f t="shared" si="13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18"/>
        <v>#DIV/0!</v>
      </c>
      <c r="P121" s="26" t="e">
        <f t="shared" si="19"/>
        <v>#DIV/0!</v>
      </c>
      <c r="Q121" s="27" t="e">
        <f t="shared" si="20"/>
        <v>#DIV/0!</v>
      </c>
      <c r="R121" s="27" t="e">
        <f t="shared" si="21"/>
        <v>#DIV/0!</v>
      </c>
      <c r="S121" s="28"/>
    </row>
    <row r="122" spans="1:19" x14ac:dyDescent="0.3">
      <c r="A122" s="29"/>
      <c r="B122" s="18"/>
      <c r="C122" s="19"/>
      <c r="D122" s="19"/>
      <c r="E122" s="20">
        <f t="shared" si="7"/>
        <v>0</v>
      </c>
      <c r="F122" s="20">
        <f t="shared" si="13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18"/>
        <v>#DIV/0!</v>
      </c>
      <c r="P122" s="26" t="e">
        <f t="shared" si="19"/>
        <v>#DIV/0!</v>
      </c>
      <c r="Q122" s="27" t="e">
        <f t="shared" si="20"/>
        <v>#DIV/0!</v>
      </c>
      <c r="R122" s="27" t="e">
        <f t="shared" si="21"/>
        <v>#DIV/0!</v>
      </c>
      <c r="S122" s="28"/>
    </row>
    <row r="123" spans="1:19" x14ac:dyDescent="0.3">
      <c r="A123" s="29"/>
      <c r="B123" s="18"/>
      <c r="C123" s="19"/>
      <c r="D123" s="19"/>
      <c r="E123" s="20">
        <f t="shared" si="7"/>
        <v>0</v>
      </c>
      <c r="F123" s="20">
        <f t="shared" si="13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18"/>
        <v>#DIV/0!</v>
      </c>
      <c r="P123" s="26" t="e">
        <f t="shared" si="19"/>
        <v>#DIV/0!</v>
      </c>
      <c r="Q123" s="27" t="e">
        <f t="shared" si="20"/>
        <v>#DIV/0!</v>
      </c>
      <c r="R123" s="27" t="e">
        <f t="shared" si="21"/>
        <v>#DIV/0!</v>
      </c>
      <c r="S123" s="28"/>
    </row>
    <row r="124" spans="1:19" x14ac:dyDescent="0.3">
      <c r="A124" s="29"/>
      <c r="B124" s="18"/>
      <c r="C124" s="19"/>
      <c r="D124" s="19"/>
      <c r="E124" s="20">
        <f t="shared" si="7"/>
        <v>0</v>
      </c>
      <c r="F124" s="20">
        <f t="shared" si="13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18"/>
        <v>#DIV/0!</v>
      </c>
      <c r="P124" s="26" t="e">
        <f t="shared" si="19"/>
        <v>#DIV/0!</v>
      </c>
      <c r="Q124" s="27" t="e">
        <f t="shared" si="20"/>
        <v>#DIV/0!</v>
      </c>
      <c r="R124" s="27" t="e">
        <f t="shared" si="21"/>
        <v>#DIV/0!</v>
      </c>
      <c r="S124" s="28"/>
    </row>
    <row r="125" spans="1:19" x14ac:dyDescent="0.3">
      <c r="A125" s="29"/>
      <c r="B125" s="18"/>
      <c r="C125" s="19"/>
      <c r="D125" s="19"/>
      <c r="E125" s="20">
        <f t="shared" si="7"/>
        <v>0</v>
      </c>
      <c r="F125" s="20">
        <f t="shared" si="13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18"/>
        <v>#DIV/0!</v>
      </c>
      <c r="P125" s="26" t="e">
        <f t="shared" si="19"/>
        <v>#DIV/0!</v>
      </c>
      <c r="Q125" s="27" t="e">
        <f t="shared" si="20"/>
        <v>#DIV/0!</v>
      </c>
      <c r="R125" s="27" t="e">
        <f t="shared" si="21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7"/>
        <v>0</v>
      </c>
      <c r="F126" s="20">
        <f t="shared" si="13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8"/>
        <v>#DIV/0!</v>
      </c>
      <c r="P126" s="26" t="e">
        <f t="shared" si="19"/>
        <v>#DIV/0!</v>
      </c>
      <c r="Q126" s="27" t="e">
        <f t="shared" si="20"/>
        <v>#DIV/0!</v>
      </c>
      <c r="R126" s="27" t="e">
        <f t="shared" si="21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7"/>
        <v>0</v>
      </c>
      <c r="F127" s="20">
        <f t="shared" si="13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8"/>
        <v>#DIV/0!</v>
      </c>
      <c r="P127" s="26" t="e">
        <f t="shared" si="19"/>
        <v>#DIV/0!</v>
      </c>
      <c r="Q127" s="27" t="e">
        <f t="shared" si="20"/>
        <v>#DIV/0!</v>
      </c>
      <c r="R127" s="27" t="e">
        <f t="shared" si="21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7"/>
        <v>0</v>
      </c>
      <c r="F128" s="20">
        <f t="shared" si="13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8"/>
        <v>#DIV/0!</v>
      </c>
      <c r="P128" s="26" t="e">
        <f t="shared" si="19"/>
        <v>#DIV/0!</v>
      </c>
      <c r="Q128" s="27" t="e">
        <f t="shared" si="20"/>
        <v>#DIV/0!</v>
      </c>
      <c r="R128" s="27" t="e">
        <f t="shared" si="21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7"/>
        <v>0</v>
      </c>
      <c r="F129" s="20">
        <f t="shared" si="13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8"/>
        <v>#DIV/0!</v>
      </c>
      <c r="P129" s="26" t="e">
        <f t="shared" si="19"/>
        <v>#DIV/0!</v>
      </c>
      <c r="Q129" s="27" t="e">
        <f t="shared" si="20"/>
        <v>#DIV/0!</v>
      </c>
      <c r="R129" s="27" t="e">
        <f t="shared" si="21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7"/>
        <v>0</v>
      </c>
      <c r="F130" s="20">
        <f t="shared" si="13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8"/>
        <v>#DIV/0!</v>
      </c>
      <c r="P130" s="26" t="e">
        <f t="shared" si="19"/>
        <v>#DIV/0!</v>
      </c>
      <c r="Q130" s="27" t="e">
        <f t="shared" si="20"/>
        <v>#DIV/0!</v>
      </c>
      <c r="R130" s="27" t="e">
        <f t="shared" si="21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7"/>
        <v>0</v>
      </c>
      <c r="F131" s="20">
        <f t="shared" si="13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8"/>
        <v>#DIV/0!</v>
      </c>
      <c r="P131" s="26" t="e">
        <f t="shared" si="19"/>
        <v>#DIV/0!</v>
      </c>
      <c r="Q131" s="27" t="e">
        <f t="shared" si="20"/>
        <v>#DIV/0!</v>
      </c>
      <c r="R131" s="27" t="e">
        <f t="shared" si="21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7"/>
        <v>0</v>
      </c>
      <c r="F132" s="20">
        <f t="shared" si="13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8"/>
        <v>#DIV/0!</v>
      </c>
      <c r="P132" s="26" t="e">
        <f t="shared" si="19"/>
        <v>#DIV/0!</v>
      </c>
      <c r="Q132" s="27" t="e">
        <f t="shared" si="20"/>
        <v>#DIV/0!</v>
      </c>
      <c r="R132" s="27" t="e">
        <f t="shared" si="21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7"/>
        <v>0</v>
      </c>
      <c r="F133" s="20">
        <f t="shared" si="13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8"/>
        <v>#DIV/0!</v>
      </c>
      <c r="P133" s="26" t="e">
        <f t="shared" si="19"/>
        <v>#DIV/0!</v>
      </c>
      <c r="Q133" s="27" t="e">
        <f t="shared" si="20"/>
        <v>#DIV/0!</v>
      </c>
      <c r="R133" s="27" t="e">
        <f t="shared" si="21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7"/>
        <v>0</v>
      </c>
      <c r="F134" s="20">
        <f t="shared" si="13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8"/>
        <v>#DIV/0!</v>
      </c>
      <c r="P134" s="26" t="e">
        <f t="shared" si="19"/>
        <v>#DIV/0!</v>
      </c>
      <c r="Q134" s="27" t="e">
        <f t="shared" si="20"/>
        <v>#DIV/0!</v>
      </c>
      <c r="R134" s="27" t="e">
        <f t="shared" si="21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7"/>
        <v>0</v>
      </c>
      <c r="F135" s="20">
        <f t="shared" si="13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8"/>
        <v>#DIV/0!</v>
      </c>
      <c r="P135" s="26" t="e">
        <f t="shared" si="19"/>
        <v>#DIV/0!</v>
      </c>
      <c r="Q135" s="27" t="e">
        <f t="shared" si="20"/>
        <v>#DIV/0!</v>
      </c>
      <c r="R135" s="27" t="e">
        <f t="shared" si="21"/>
        <v>#DIV/0!</v>
      </c>
      <c r="S135" s="28"/>
    </row>
    <row r="136" spans="1:19" ht="17.25" thickBot="1" x14ac:dyDescent="0.35">
      <c r="A136" s="30"/>
      <c r="B136" s="18"/>
      <c r="C136" s="19"/>
      <c r="D136" s="19"/>
      <c r="E136" s="20">
        <f>C136*D136</f>
        <v>0</v>
      </c>
      <c r="F136" s="20">
        <f>SUM(G136:H136)</f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8"/>
        <v>#DIV/0!</v>
      </c>
      <c r="P136" s="26" t="e">
        <f t="shared" si="19"/>
        <v>#DIV/0!</v>
      </c>
      <c r="Q136" s="27" t="e">
        <f t="shared" si="20"/>
        <v>#DIV/0!</v>
      </c>
      <c r="R136" s="27" t="e">
        <f t="shared" si="21"/>
        <v>#DIV/0!</v>
      </c>
      <c r="S136" s="28"/>
    </row>
    <row r="137" spans="1:19" ht="16.5" customHeight="1" x14ac:dyDescent="0.3">
      <c r="A137" s="205" t="s">
        <v>23</v>
      </c>
      <c r="B137" s="206"/>
      <c r="C137" s="209">
        <f t="shared" ref="C137:H137" si="22">SUM(C8:C136)</f>
        <v>187</v>
      </c>
      <c r="D137" s="209">
        <f t="shared" si="22"/>
        <v>350</v>
      </c>
      <c r="E137" s="209">
        <f t="shared" si="22"/>
        <v>1678</v>
      </c>
      <c r="F137" s="209">
        <f t="shared" si="22"/>
        <v>21000</v>
      </c>
      <c r="G137" s="209">
        <f t="shared" si="22"/>
        <v>6080</v>
      </c>
      <c r="H137" s="209">
        <f t="shared" si="22"/>
        <v>14920</v>
      </c>
      <c r="I137" s="198">
        <f>H7/D137</f>
        <v>0.71047619047619048</v>
      </c>
      <c r="J137" s="198">
        <f>K137/L137</f>
        <v>0.92092732871746152</v>
      </c>
      <c r="K137" s="187">
        <f>SUM(K8:K136)</f>
        <v>786215</v>
      </c>
      <c r="L137" s="187">
        <f>SUM(L8:L136)</f>
        <v>853721</v>
      </c>
      <c r="M137" s="187">
        <f>SUM(M8:M136)</f>
        <v>791844</v>
      </c>
      <c r="N137" s="200">
        <f>SUMIF(B8:B136,A137,N8:N136)</f>
        <v>856462.70000000007</v>
      </c>
      <c r="O137" s="202">
        <f t="shared" si="18"/>
        <v>510.40685339690111</v>
      </c>
      <c r="P137" s="187">
        <f t="shared" si="19"/>
        <v>93.708581644815254</v>
      </c>
      <c r="Q137" s="189">
        <f t="shared" si="20"/>
        <v>2.2463285714285717</v>
      </c>
      <c r="R137" s="191">
        <f t="shared" si="21"/>
        <v>2447.0362857142859</v>
      </c>
      <c r="S137" s="193"/>
    </row>
    <row r="138" spans="1:19" ht="16.5" customHeight="1" thickBot="1" x14ac:dyDescent="0.35">
      <c r="A138" s="207"/>
      <c r="B138" s="208"/>
      <c r="C138" s="210"/>
      <c r="D138" s="210"/>
      <c r="E138" s="210"/>
      <c r="F138" s="210"/>
      <c r="G138" s="210"/>
      <c r="H138" s="210"/>
      <c r="I138" s="199"/>
      <c r="J138" s="199"/>
      <c r="K138" s="188"/>
      <c r="L138" s="188"/>
      <c r="M138" s="188"/>
      <c r="N138" s="201"/>
      <c r="O138" s="188"/>
      <c r="P138" s="188"/>
      <c r="Q138" s="190"/>
      <c r="R138" s="192"/>
      <c r="S138" s="194"/>
    </row>
    <row r="139" spans="1:19" ht="16.5" customHeight="1" x14ac:dyDescent="0.3">
      <c r="A139" s="195" t="s">
        <v>571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</row>
    <row r="140" spans="1:19" ht="16.5" customHeight="1" x14ac:dyDescent="0.3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7.25" thickBot="1" x14ac:dyDescent="0.35">
      <c r="A141" s="196" t="s">
        <v>0</v>
      </c>
      <c r="B141" s="196"/>
      <c r="C141" s="1"/>
      <c r="D141" s="1"/>
      <c r="E141" s="1"/>
      <c r="F141" s="1"/>
      <c r="G141" s="1"/>
      <c r="H141" s="1"/>
      <c r="I141" s="2"/>
      <c r="J141" s="2"/>
      <c r="K141" s="3"/>
      <c r="L141" s="3"/>
      <c r="M141" s="3"/>
      <c r="N141" s="3"/>
      <c r="O141" s="3"/>
      <c r="P141" s="197" t="str">
        <f>P3</f>
        <v>작성자 김숙영</v>
      </c>
      <c r="Q141" s="197"/>
      <c r="R141" s="197"/>
      <c r="S141" s="197"/>
    </row>
    <row r="142" spans="1:19" ht="23.25" customHeight="1" x14ac:dyDescent="0.3">
      <c r="A142" s="211" t="s">
        <v>24</v>
      </c>
      <c r="B142" s="213" t="s">
        <v>2</v>
      </c>
      <c r="C142" s="171" t="s">
        <v>3</v>
      </c>
      <c r="D142" s="171" t="s">
        <v>4</v>
      </c>
      <c r="E142" s="179" t="s">
        <v>5</v>
      </c>
      <c r="F142" s="179" t="s">
        <v>6</v>
      </c>
      <c r="G142" s="181" t="s">
        <v>7</v>
      </c>
      <c r="H142" s="181" t="s">
        <v>8</v>
      </c>
      <c r="I142" s="185" t="s">
        <v>9</v>
      </c>
      <c r="J142" s="185" t="s">
        <v>10</v>
      </c>
      <c r="K142" s="171" t="s">
        <v>11</v>
      </c>
      <c r="L142" s="171" t="s">
        <v>12</v>
      </c>
      <c r="M142" s="171" t="s">
        <v>13</v>
      </c>
      <c r="N142" s="171" t="s">
        <v>14</v>
      </c>
      <c r="O142" s="171" t="s">
        <v>15</v>
      </c>
      <c r="P142" s="171" t="s">
        <v>16</v>
      </c>
      <c r="Q142" s="171" t="s">
        <v>17</v>
      </c>
      <c r="R142" s="171" t="s">
        <v>18</v>
      </c>
      <c r="S142" s="183" t="s">
        <v>19</v>
      </c>
    </row>
    <row r="143" spans="1:19" ht="23.25" customHeight="1" thickBot="1" x14ac:dyDescent="0.35">
      <c r="A143" s="212"/>
      <c r="B143" s="214"/>
      <c r="C143" s="172"/>
      <c r="D143" s="172"/>
      <c r="E143" s="180"/>
      <c r="F143" s="180"/>
      <c r="G143" s="182"/>
      <c r="H143" s="182"/>
      <c r="I143" s="186"/>
      <c r="J143" s="186"/>
      <c r="K143" s="172"/>
      <c r="L143" s="172"/>
      <c r="M143" s="172"/>
      <c r="N143" s="172"/>
      <c r="O143" s="172"/>
      <c r="P143" s="172"/>
      <c r="Q143" s="172"/>
      <c r="R143" s="172"/>
      <c r="S143" s="184"/>
    </row>
    <row r="144" spans="1:19" ht="16.5" customHeight="1" x14ac:dyDescent="0.3">
      <c r="A144" s="203" t="s">
        <v>20</v>
      </c>
      <c r="B144" s="4"/>
      <c r="C144" s="5"/>
      <c r="D144" s="5"/>
      <c r="E144" s="5"/>
      <c r="F144" s="5"/>
      <c r="G144" s="5"/>
      <c r="H144" s="5"/>
      <c r="I144" s="6">
        <v>0.75</v>
      </c>
      <c r="J144" s="6">
        <v>0.94499999999999995</v>
      </c>
      <c r="K144" s="5"/>
      <c r="L144" s="5"/>
      <c r="M144" s="5"/>
      <c r="N144" s="5"/>
      <c r="O144" s="5">
        <v>600</v>
      </c>
      <c r="P144" s="5">
        <v>100</v>
      </c>
      <c r="Q144" s="5">
        <v>2.7</v>
      </c>
      <c r="R144" s="5"/>
      <c r="S144" s="7" t="s">
        <v>21</v>
      </c>
    </row>
    <row r="145" spans="1:19" ht="16.5" customHeight="1" thickBot="1" x14ac:dyDescent="0.35">
      <c r="A145" s="204"/>
      <c r="B145" s="8"/>
      <c r="C145" s="9">
        <f>C276</f>
        <v>181</v>
      </c>
      <c r="D145" s="9">
        <f>D276</f>
        <v>360</v>
      </c>
      <c r="E145" s="9">
        <f>E276</f>
        <v>1618</v>
      </c>
      <c r="F145" s="9">
        <f>F276</f>
        <v>21600</v>
      </c>
      <c r="G145" s="10">
        <f>G276/60</f>
        <v>55.333333333333336</v>
      </c>
      <c r="H145" s="10">
        <f>H276/60</f>
        <v>304.66666666666669</v>
      </c>
      <c r="I145" s="11">
        <f>H145/D276</f>
        <v>0.84629629629629632</v>
      </c>
      <c r="J145" s="11">
        <f t="shared" ref="J145:R145" si="23">J276</f>
        <v>0.9198973057263472</v>
      </c>
      <c r="K145" s="12">
        <f t="shared" si="23"/>
        <v>475471</v>
      </c>
      <c r="L145" s="12">
        <f t="shared" si="23"/>
        <v>516874</v>
      </c>
      <c r="M145" s="12">
        <f t="shared" si="23"/>
        <v>502858</v>
      </c>
      <c r="N145" s="12">
        <f t="shared" si="23"/>
        <v>1222001.51</v>
      </c>
      <c r="O145" s="13">
        <f t="shared" si="23"/>
        <v>755.25433250927074</v>
      </c>
      <c r="P145" s="14">
        <f t="shared" si="23"/>
        <v>58.772682323856614</v>
      </c>
      <c r="Q145" s="15">
        <f t="shared" si="23"/>
        <v>1.3207527777777777</v>
      </c>
      <c r="R145" s="16">
        <f t="shared" si="23"/>
        <v>3394.448638888889</v>
      </c>
      <c r="S145" s="17" t="s">
        <v>22</v>
      </c>
    </row>
    <row r="146" spans="1:19" ht="16.5" customHeight="1" x14ac:dyDescent="0.3">
      <c r="A146" s="29">
        <v>3</v>
      </c>
      <c r="B146" s="18" t="s">
        <v>613</v>
      </c>
      <c r="C146" s="19"/>
      <c r="D146" s="19"/>
      <c r="E146" s="20">
        <f t="shared" ref="E146:E210" si="24">C146*D146</f>
        <v>0</v>
      </c>
      <c r="F146" s="20">
        <f t="shared" ref="F146:F210" si="25">SUM(G146:H146)</f>
        <v>0</v>
      </c>
      <c r="G146" s="19"/>
      <c r="H146" s="19"/>
      <c r="I146" s="21"/>
      <c r="J146" s="21"/>
      <c r="K146" s="22"/>
      <c r="L146" s="23"/>
      <c r="M146" s="23"/>
      <c r="N146" s="24">
        <v>21756</v>
      </c>
      <c r="O146" s="25" t="e">
        <f t="shared" ref="O146:O210" si="26">N146/E146</f>
        <v>#DIV/0!</v>
      </c>
      <c r="P146" s="26" t="e">
        <f t="shared" ref="P146:P210" si="27">((K146*200000)/E146)/1000000</f>
        <v>#DIV/0!</v>
      </c>
      <c r="Q146" s="27" t="e">
        <f t="shared" ref="Q146:Q210" si="28">(K146/D146)/1000</f>
        <v>#DIV/0!</v>
      </c>
      <c r="R146" s="27" t="e">
        <f t="shared" ref="R146:R210" si="29">N146/D146</f>
        <v>#DIV/0!</v>
      </c>
      <c r="S146" s="28"/>
    </row>
    <row r="147" spans="1:19" x14ac:dyDescent="0.3">
      <c r="A147" s="29"/>
      <c r="B147" s="18" t="s">
        <v>61</v>
      </c>
      <c r="C147" s="19">
        <v>5</v>
      </c>
      <c r="D147" s="19">
        <v>8</v>
      </c>
      <c r="E147" s="20">
        <f t="shared" si="24"/>
        <v>40</v>
      </c>
      <c r="F147" s="20">
        <f t="shared" si="25"/>
        <v>480</v>
      </c>
      <c r="G147" s="19">
        <v>160</v>
      </c>
      <c r="H147" s="19">
        <v>320</v>
      </c>
      <c r="I147" s="21">
        <v>0.66669999999999996</v>
      </c>
      <c r="J147" s="21">
        <v>0.92610000000000003</v>
      </c>
      <c r="K147" s="22">
        <v>11524</v>
      </c>
      <c r="L147" s="23">
        <v>12443</v>
      </c>
      <c r="M147" s="23">
        <v>73799</v>
      </c>
      <c r="N147" s="24">
        <f>SUM(N146)</f>
        <v>21756</v>
      </c>
      <c r="O147" s="25">
        <f t="shared" si="26"/>
        <v>543.9</v>
      </c>
      <c r="P147" s="26">
        <f t="shared" si="27"/>
        <v>57.62</v>
      </c>
      <c r="Q147" s="27">
        <f t="shared" si="28"/>
        <v>1.4404999999999999</v>
      </c>
      <c r="R147" s="27">
        <f t="shared" si="29"/>
        <v>2719.5</v>
      </c>
      <c r="S147" s="28"/>
    </row>
    <row r="148" spans="1:19" x14ac:dyDescent="0.3">
      <c r="A148" s="29" t="s">
        <v>614</v>
      </c>
      <c r="B148" s="18" t="s">
        <v>615</v>
      </c>
      <c r="C148" s="19"/>
      <c r="D148" s="19"/>
      <c r="E148" s="20">
        <f t="shared" si="24"/>
        <v>0</v>
      </c>
      <c r="F148" s="20">
        <f t="shared" si="25"/>
        <v>0</v>
      </c>
      <c r="G148" s="19"/>
      <c r="H148" s="19"/>
      <c r="I148" s="21"/>
      <c r="J148" s="21"/>
      <c r="K148" s="22"/>
      <c r="L148" s="23"/>
      <c r="M148" s="23"/>
      <c r="N148" s="24">
        <v>37908</v>
      </c>
      <c r="O148" s="25" t="e">
        <f t="shared" si="26"/>
        <v>#DIV/0!</v>
      </c>
      <c r="P148" s="26" t="e">
        <f t="shared" si="27"/>
        <v>#DIV/0!</v>
      </c>
      <c r="Q148" s="27" t="e">
        <f t="shared" si="28"/>
        <v>#DIV/0!</v>
      </c>
      <c r="R148" s="27" t="e">
        <f t="shared" si="29"/>
        <v>#DIV/0!</v>
      </c>
      <c r="S148" s="28"/>
    </row>
    <row r="149" spans="1:19" x14ac:dyDescent="0.3">
      <c r="A149" s="29"/>
      <c r="B149" s="18" t="s">
        <v>616</v>
      </c>
      <c r="C149" s="19">
        <v>4</v>
      </c>
      <c r="D149" s="19">
        <v>10</v>
      </c>
      <c r="E149" s="20">
        <f t="shared" si="24"/>
        <v>40</v>
      </c>
      <c r="F149" s="20">
        <f t="shared" si="25"/>
        <v>600</v>
      </c>
      <c r="G149" s="19">
        <v>80</v>
      </c>
      <c r="H149" s="19">
        <v>520</v>
      </c>
      <c r="I149" s="21">
        <v>0.86670000000000003</v>
      </c>
      <c r="J149" s="21">
        <v>0.85980000000000001</v>
      </c>
      <c r="K149" s="22">
        <v>14359</v>
      </c>
      <c r="L149" s="23">
        <v>16700</v>
      </c>
      <c r="M149" s="23">
        <v>66114</v>
      </c>
      <c r="N149" s="24">
        <f>SUM(N148)</f>
        <v>37908</v>
      </c>
      <c r="O149" s="25">
        <f t="shared" si="26"/>
        <v>947.7</v>
      </c>
      <c r="P149" s="26">
        <f t="shared" si="27"/>
        <v>71.795000000000002</v>
      </c>
      <c r="Q149" s="27">
        <f t="shared" si="28"/>
        <v>1.4359000000000002</v>
      </c>
      <c r="R149" s="27">
        <f t="shared" si="29"/>
        <v>3790.8</v>
      </c>
      <c r="S149" s="28"/>
    </row>
    <row r="150" spans="1:19" x14ac:dyDescent="0.3">
      <c r="A150" s="29">
        <v>4</v>
      </c>
      <c r="B150" s="18" t="s">
        <v>615</v>
      </c>
      <c r="C150" s="19"/>
      <c r="D150" s="19"/>
      <c r="E150" s="20">
        <f t="shared" si="24"/>
        <v>0</v>
      </c>
      <c r="F150" s="20">
        <f t="shared" si="25"/>
        <v>0</v>
      </c>
      <c r="G150" s="19"/>
      <c r="H150" s="19"/>
      <c r="I150" s="21"/>
      <c r="J150" s="21"/>
      <c r="K150" s="22"/>
      <c r="L150" s="23"/>
      <c r="M150" s="23"/>
      <c r="N150" s="24">
        <v>32567.4</v>
      </c>
      <c r="O150" s="25" t="e">
        <f t="shared" si="26"/>
        <v>#DIV/0!</v>
      </c>
      <c r="P150" s="26" t="e">
        <f t="shared" si="27"/>
        <v>#DIV/0!</v>
      </c>
      <c r="Q150" s="27" t="e">
        <f t="shared" si="28"/>
        <v>#DIV/0!</v>
      </c>
      <c r="R150" s="27" t="e">
        <f t="shared" si="29"/>
        <v>#DIV/0!</v>
      </c>
      <c r="S150" s="28"/>
    </row>
    <row r="151" spans="1:19" x14ac:dyDescent="0.3">
      <c r="A151" s="29"/>
      <c r="B151" s="18" t="s">
        <v>617</v>
      </c>
      <c r="C151" s="19"/>
      <c r="D151" s="19"/>
      <c r="E151" s="20">
        <f t="shared" si="24"/>
        <v>0</v>
      </c>
      <c r="F151" s="20">
        <f t="shared" si="25"/>
        <v>0</v>
      </c>
      <c r="G151" s="19"/>
      <c r="H151" s="19"/>
      <c r="I151" s="21"/>
      <c r="J151" s="21"/>
      <c r="K151" s="22"/>
      <c r="L151" s="23"/>
      <c r="M151" s="23"/>
      <c r="N151" s="24">
        <v>2849.6</v>
      </c>
      <c r="O151" s="25" t="e">
        <f t="shared" si="26"/>
        <v>#DIV/0!</v>
      </c>
      <c r="P151" s="26" t="e">
        <f t="shared" si="27"/>
        <v>#DIV/0!</v>
      </c>
      <c r="Q151" s="27" t="e">
        <f t="shared" si="28"/>
        <v>#DIV/0!</v>
      </c>
      <c r="R151" s="27" t="e">
        <f t="shared" si="29"/>
        <v>#DIV/0!</v>
      </c>
      <c r="S151" s="28"/>
    </row>
    <row r="152" spans="1:19" x14ac:dyDescent="0.3">
      <c r="A152" s="29"/>
      <c r="B152" s="18" t="s">
        <v>63</v>
      </c>
      <c r="C152" s="19">
        <v>4</v>
      </c>
      <c r="D152" s="19">
        <v>8</v>
      </c>
      <c r="E152" s="20">
        <f t="shared" si="24"/>
        <v>32</v>
      </c>
      <c r="F152" s="20">
        <f t="shared" si="25"/>
        <v>480</v>
      </c>
      <c r="G152" s="19">
        <v>50</v>
      </c>
      <c r="H152" s="19">
        <v>430</v>
      </c>
      <c r="I152" s="21">
        <v>0.89580000000000004</v>
      </c>
      <c r="J152" s="21">
        <v>0.90190000000000003</v>
      </c>
      <c r="K152" s="22">
        <v>13730</v>
      </c>
      <c r="L152" s="23">
        <v>15224</v>
      </c>
      <c r="M152" s="23">
        <v>31369</v>
      </c>
      <c r="N152" s="24">
        <f>SUM(N150:N151)</f>
        <v>35417</v>
      </c>
      <c r="O152" s="25">
        <f t="shared" si="26"/>
        <v>1106.78125</v>
      </c>
      <c r="P152" s="26">
        <f t="shared" si="27"/>
        <v>85.8125</v>
      </c>
      <c r="Q152" s="27">
        <f t="shared" si="28"/>
        <v>1.7162500000000001</v>
      </c>
      <c r="R152" s="27">
        <f t="shared" si="29"/>
        <v>4427.125</v>
      </c>
      <c r="S152" s="28"/>
    </row>
    <row r="153" spans="1:19" x14ac:dyDescent="0.3">
      <c r="A153" s="29" t="s">
        <v>618</v>
      </c>
      <c r="B153" s="18" t="s">
        <v>617</v>
      </c>
      <c r="C153" s="19"/>
      <c r="D153" s="19"/>
      <c r="E153" s="20">
        <f t="shared" si="24"/>
        <v>0</v>
      </c>
      <c r="F153" s="20">
        <f t="shared" si="25"/>
        <v>0</v>
      </c>
      <c r="G153" s="19"/>
      <c r="H153" s="19"/>
      <c r="I153" s="21"/>
      <c r="J153" s="21"/>
      <c r="K153" s="22"/>
      <c r="L153" s="23"/>
      <c r="M153" s="23"/>
      <c r="N153" s="24">
        <v>38349.040000000001</v>
      </c>
      <c r="O153" s="25" t="e">
        <f t="shared" si="26"/>
        <v>#DIV/0!</v>
      </c>
      <c r="P153" s="26" t="e">
        <f t="shared" si="27"/>
        <v>#DIV/0!</v>
      </c>
      <c r="Q153" s="27" t="e">
        <f t="shared" si="28"/>
        <v>#DIV/0!</v>
      </c>
      <c r="R153" s="27" t="e">
        <f t="shared" si="29"/>
        <v>#DIV/0!</v>
      </c>
      <c r="S153" s="28"/>
    </row>
    <row r="154" spans="1:19" x14ac:dyDescent="0.3">
      <c r="A154" s="29"/>
      <c r="B154" s="18" t="s">
        <v>63</v>
      </c>
      <c r="C154" s="19">
        <v>4</v>
      </c>
      <c r="D154" s="19">
        <v>10</v>
      </c>
      <c r="E154" s="20">
        <f t="shared" si="24"/>
        <v>40</v>
      </c>
      <c r="F154" s="20">
        <f t="shared" si="25"/>
        <v>600</v>
      </c>
      <c r="G154" s="19">
        <v>40</v>
      </c>
      <c r="H154" s="19">
        <v>560</v>
      </c>
      <c r="I154" s="21">
        <v>0.93330000000000002</v>
      </c>
      <c r="J154" s="21">
        <v>0.92300000000000004</v>
      </c>
      <c r="K154" s="22">
        <v>18762</v>
      </c>
      <c r="L154" s="23">
        <v>20328</v>
      </c>
      <c r="M154" s="23">
        <v>0</v>
      </c>
      <c r="N154" s="24">
        <f>SUM(N153)</f>
        <v>38349.040000000001</v>
      </c>
      <c r="O154" s="25">
        <f t="shared" si="26"/>
        <v>958.726</v>
      </c>
      <c r="P154" s="26">
        <f t="shared" si="27"/>
        <v>93.81</v>
      </c>
      <c r="Q154" s="27">
        <f t="shared" si="28"/>
        <v>1.8762000000000001</v>
      </c>
      <c r="R154" s="27">
        <f t="shared" si="29"/>
        <v>3834.904</v>
      </c>
      <c r="S154" s="28"/>
    </row>
    <row r="155" spans="1:19" x14ac:dyDescent="0.3">
      <c r="A155" s="29">
        <v>5</v>
      </c>
      <c r="B155" s="18" t="s">
        <v>617</v>
      </c>
      <c r="C155" s="19"/>
      <c r="D155" s="19"/>
      <c r="E155" s="20">
        <f t="shared" si="24"/>
        <v>0</v>
      </c>
      <c r="F155" s="20">
        <f t="shared" si="25"/>
        <v>0</v>
      </c>
      <c r="G155" s="19"/>
      <c r="H155" s="19"/>
      <c r="I155" s="21"/>
      <c r="J155" s="21"/>
      <c r="K155" s="22"/>
      <c r="L155" s="23"/>
      <c r="M155" s="23"/>
      <c r="N155" s="24">
        <v>9650.2800000000007</v>
      </c>
      <c r="O155" s="25" t="e">
        <f t="shared" si="26"/>
        <v>#DIV/0!</v>
      </c>
      <c r="P155" s="26" t="e">
        <f t="shared" si="27"/>
        <v>#DIV/0!</v>
      </c>
      <c r="Q155" s="27" t="e">
        <f t="shared" si="28"/>
        <v>#DIV/0!</v>
      </c>
      <c r="R155" s="27" t="e">
        <f t="shared" si="29"/>
        <v>#DIV/0!</v>
      </c>
      <c r="S155" s="28"/>
    </row>
    <row r="156" spans="1:19" x14ac:dyDescent="0.3">
      <c r="A156" s="29"/>
      <c r="B156" s="18" t="s">
        <v>619</v>
      </c>
      <c r="C156" s="19"/>
      <c r="D156" s="19"/>
      <c r="E156" s="20">
        <f t="shared" si="24"/>
        <v>0</v>
      </c>
      <c r="F156" s="20">
        <f t="shared" si="25"/>
        <v>0</v>
      </c>
      <c r="G156" s="19"/>
      <c r="H156" s="19"/>
      <c r="I156" s="21"/>
      <c r="J156" s="21"/>
      <c r="K156" s="22"/>
      <c r="L156" s="23"/>
      <c r="M156" s="23"/>
      <c r="N156" s="24">
        <v>8850</v>
      </c>
      <c r="O156" s="25" t="e">
        <f t="shared" si="26"/>
        <v>#DIV/0!</v>
      </c>
      <c r="P156" s="26" t="e">
        <f t="shared" si="27"/>
        <v>#DIV/0!</v>
      </c>
      <c r="Q156" s="27" t="e">
        <f t="shared" si="28"/>
        <v>#DIV/0!</v>
      </c>
      <c r="R156" s="27" t="e">
        <f t="shared" si="29"/>
        <v>#DIV/0!</v>
      </c>
      <c r="S156" s="28"/>
    </row>
    <row r="157" spans="1:19" x14ac:dyDescent="0.3">
      <c r="A157" s="29"/>
      <c r="B157" s="18" t="s">
        <v>620</v>
      </c>
      <c r="C157" s="19"/>
      <c r="D157" s="19"/>
      <c r="E157" s="20">
        <f t="shared" si="24"/>
        <v>0</v>
      </c>
      <c r="F157" s="20">
        <f t="shared" si="25"/>
        <v>0</v>
      </c>
      <c r="G157" s="19"/>
      <c r="H157" s="19"/>
      <c r="I157" s="21"/>
      <c r="J157" s="21"/>
      <c r="K157" s="22"/>
      <c r="L157" s="23"/>
      <c r="M157" s="23"/>
      <c r="N157" s="24">
        <v>4897.24</v>
      </c>
      <c r="O157" s="25" t="e">
        <f t="shared" si="26"/>
        <v>#DIV/0!</v>
      </c>
      <c r="P157" s="26" t="e">
        <f t="shared" si="27"/>
        <v>#DIV/0!</v>
      </c>
      <c r="Q157" s="27" t="e">
        <f t="shared" si="28"/>
        <v>#DIV/0!</v>
      </c>
      <c r="R157" s="27" t="e">
        <f t="shared" si="29"/>
        <v>#DIV/0!</v>
      </c>
      <c r="S157" s="28"/>
    </row>
    <row r="158" spans="1:19" x14ac:dyDescent="0.3">
      <c r="A158" s="29"/>
      <c r="B158" s="18" t="s">
        <v>63</v>
      </c>
      <c r="C158" s="19">
        <v>4</v>
      </c>
      <c r="D158" s="19">
        <v>8</v>
      </c>
      <c r="E158" s="20">
        <f t="shared" si="24"/>
        <v>32</v>
      </c>
      <c r="F158" s="20">
        <f t="shared" si="25"/>
        <v>480</v>
      </c>
      <c r="G158" s="19">
        <v>135</v>
      </c>
      <c r="H158" s="19">
        <v>345</v>
      </c>
      <c r="I158" s="21">
        <v>0.71879999999999999</v>
      </c>
      <c r="J158" s="21">
        <v>0.91700000000000004</v>
      </c>
      <c r="K158" s="22">
        <v>11163</v>
      </c>
      <c r="L158" s="23">
        <v>12173</v>
      </c>
      <c r="M158" s="23">
        <v>2410</v>
      </c>
      <c r="N158" s="24">
        <f>SUM(N155:N157)</f>
        <v>23397.519999999997</v>
      </c>
      <c r="O158" s="25">
        <f t="shared" si="26"/>
        <v>731.1724999999999</v>
      </c>
      <c r="P158" s="26">
        <f t="shared" si="27"/>
        <v>69.768749999999997</v>
      </c>
      <c r="Q158" s="27">
        <f t="shared" si="28"/>
        <v>1.395375</v>
      </c>
      <c r="R158" s="27">
        <f t="shared" si="29"/>
        <v>2924.6899999999996</v>
      </c>
      <c r="S158" s="28"/>
    </row>
    <row r="159" spans="1:19" ht="16.5" customHeight="1" x14ac:dyDescent="0.3">
      <c r="A159" s="29" t="s">
        <v>621</v>
      </c>
      <c r="B159" s="18" t="s">
        <v>620</v>
      </c>
      <c r="C159" s="19"/>
      <c r="D159" s="19"/>
      <c r="E159" s="20">
        <f t="shared" si="24"/>
        <v>0</v>
      </c>
      <c r="F159" s="20">
        <f t="shared" si="25"/>
        <v>0</v>
      </c>
      <c r="G159" s="19"/>
      <c r="H159" s="19"/>
      <c r="I159" s="21"/>
      <c r="J159" s="21"/>
      <c r="K159" s="22"/>
      <c r="L159" s="23"/>
      <c r="M159" s="23"/>
      <c r="N159" s="24">
        <v>31825.65</v>
      </c>
      <c r="O159" s="25" t="e">
        <f t="shared" si="26"/>
        <v>#DIV/0!</v>
      </c>
      <c r="P159" s="26" t="e">
        <f t="shared" si="27"/>
        <v>#DIV/0!</v>
      </c>
      <c r="Q159" s="27" t="e">
        <f t="shared" si="28"/>
        <v>#DIV/0!</v>
      </c>
      <c r="R159" s="27" t="e">
        <f t="shared" si="29"/>
        <v>#DIV/0!</v>
      </c>
      <c r="S159" s="28"/>
    </row>
    <row r="160" spans="1:19" x14ac:dyDescent="0.3">
      <c r="A160" s="29"/>
      <c r="B160" s="18" t="s">
        <v>622</v>
      </c>
      <c r="C160" s="19"/>
      <c r="D160" s="19"/>
      <c r="E160" s="20">
        <f t="shared" si="24"/>
        <v>0</v>
      </c>
      <c r="F160" s="20">
        <f t="shared" si="25"/>
        <v>0</v>
      </c>
      <c r="G160" s="19"/>
      <c r="H160" s="19"/>
      <c r="I160" s="21"/>
      <c r="J160" s="21"/>
      <c r="K160" s="22"/>
      <c r="L160" s="23"/>
      <c r="M160" s="23"/>
      <c r="N160" s="24">
        <v>7380</v>
      </c>
      <c r="O160" s="25" t="e">
        <f t="shared" si="26"/>
        <v>#DIV/0!</v>
      </c>
      <c r="P160" s="26" t="e">
        <f t="shared" si="27"/>
        <v>#DIV/0!</v>
      </c>
      <c r="Q160" s="27" t="e">
        <f t="shared" si="28"/>
        <v>#DIV/0!</v>
      </c>
      <c r="R160" s="27" t="e">
        <f t="shared" si="29"/>
        <v>#DIV/0!</v>
      </c>
      <c r="S160" s="28"/>
    </row>
    <row r="161" spans="1:19" x14ac:dyDescent="0.3">
      <c r="A161" s="29"/>
      <c r="B161" s="18" t="s">
        <v>63</v>
      </c>
      <c r="C161" s="19">
        <v>4</v>
      </c>
      <c r="D161" s="19">
        <v>10</v>
      </c>
      <c r="E161" s="20">
        <f t="shared" si="24"/>
        <v>40</v>
      </c>
      <c r="F161" s="20">
        <f t="shared" si="25"/>
        <v>600</v>
      </c>
      <c r="G161" s="19">
        <v>60</v>
      </c>
      <c r="H161" s="19">
        <v>540</v>
      </c>
      <c r="I161" s="21">
        <v>0.9</v>
      </c>
      <c r="J161" s="21">
        <v>0.94469999999999998</v>
      </c>
      <c r="K161" s="22">
        <v>19017</v>
      </c>
      <c r="L161" s="23">
        <v>20130</v>
      </c>
      <c r="M161" s="23">
        <v>0</v>
      </c>
      <c r="N161" s="24">
        <f>SUM(N159:N160)</f>
        <v>39205.65</v>
      </c>
      <c r="O161" s="25">
        <f t="shared" si="26"/>
        <v>980.14125000000001</v>
      </c>
      <c r="P161" s="26">
        <f t="shared" si="27"/>
        <v>95.084999999999994</v>
      </c>
      <c r="Q161" s="27">
        <f t="shared" si="28"/>
        <v>1.9016999999999999</v>
      </c>
      <c r="R161" s="27">
        <f t="shared" si="29"/>
        <v>3920.5650000000001</v>
      </c>
      <c r="S161" s="28"/>
    </row>
    <row r="162" spans="1:19" x14ac:dyDescent="0.3">
      <c r="A162" s="29">
        <v>6</v>
      </c>
      <c r="B162" s="18" t="s">
        <v>622</v>
      </c>
      <c r="C162" s="19"/>
      <c r="D162" s="19"/>
      <c r="E162" s="20">
        <f t="shared" si="24"/>
        <v>0</v>
      </c>
      <c r="F162" s="20">
        <f t="shared" si="25"/>
        <v>0</v>
      </c>
      <c r="G162" s="19"/>
      <c r="H162" s="19"/>
      <c r="I162" s="21"/>
      <c r="J162" s="21"/>
      <c r="K162" s="22"/>
      <c r="L162" s="23"/>
      <c r="M162" s="23"/>
      <c r="N162" s="24">
        <v>14760</v>
      </c>
      <c r="O162" s="25" t="e">
        <f t="shared" si="26"/>
        <v>#DIV/0!</v>
      </c>
      <c r="P162" s="26" t="e">
        <f t="shared" si="27"/>
        <v>#DIV/0!</v>
      </c>
      <c r="Q162" s="27" t="e">
        <f t="shared" si="28"/>
        <v>#DIV/0!</v>
      </c>
      <c r="R162" s="27" t="e">
        <f t="shared" si="29"/>
        <v>#DIV/0!</v>
      </c>
      <c r="S162" s="28"/>
    </row>
    <row r="163" spans="1:19" x14ac:dyDescent="0.3">
      <c r="A163" s="29"/>
      <c r="B163" s="18" t="s">
        <v>623</v>
      </c>
      <c r="C163" s="19"/>
      <c r="D163" s="19"/>
      <c r="E163" s="20">
        <f t="shared" si="24"/>
        <v>0</v>
      </c>
      <c r="F163" s="20">
        <f t="shared" si="25"/>
        <v>0</v>
      </c>
      <c r="G163" s="19"/>
      <c r="H163" s="19"/>
      <c r="I163" s="21"/>
      <c r="J163" s="21"/>
      <c r="K163" s="22"/>
      <c r="L163" s="23"/>
      <c r="M163" s="23"/>
      <c r="N163" s="24">
        <v>13804.56</v>
      </c>
      <c r="O163" s="25" t="e">
        <f t="shared" si="26"/>
        <v>#DIV/0!</v>
      </c>
      <c r="P163" s="26" t="e">
        <f t="shared" si="27"/>
        <v>#DIV/0!</v>
      </c>
      <c r="Q163" s="27" t="e">
        <f t="shared" si="28"/>
        <v>#DIV/0!</v>
      </c>
      <c r="R163" s="27" t="e">
        <f t="shared" si="29"/>
        <v>#DIV/0!</v>
      </c>
      <c r="S163" s="28"/>
    </row>
    <row r="164" spans="1:19" ht="16.5" customHeight="1" x14ac:dyDescent="0.3">
      <c r="A164" s="29"/>
      <c r="B164" s="18" t="s">
        <v>63</v>
      </c>
      <c r="C164" s="19">
        <v>4</v>
      </c>
      <c r="D164" s="19">
        <v>8</v>
      </c>
      <c r="E164" s="20">
        <f t="shared" si="24"/>
        <v>32</v>
      </c>
      <c r="F164" s="20">
        <f t="shared" si="25"/>
        <v>480</v>
      </c>
      <c r="G164" s="19">
        <v>60</v>
      </c>
      <c r="H164" s="19">
        <v>420</v>
      </c>
      <c r="I164" s="21">
        <v>0.875</v>
      </c>
      <c r="J164" s="21">
        <v>0.95469999999999999</v>
      </c>
      <c r="K164" s="22">
        <v>15891</v>
      </c>
      <c r="L164" s="23">
        <v>16646</v>
      </c>
      <c r="M164" s="23">
        <v>40509</v>
      </c>
      <c r="N164" s="24">
        <f>SUM(N162:N163)</f>
        <v>28564.559999999998</v>
      </c>
      <c r="O164" s="25">
        <f t="shared" si="26"/>
        <v>892.64249999999993</v>
      </c>
      <c r="P164" s="26">
        <f t="shared" si="27"/>
        <v>99.318749999999994</v>
      </c>
      <c r="Q164" s="27">
        <f t="shared" si="28"/>
        <v>1.986375</v>
      </c>
      <c r="R164" s="27">
        <f t="shared" si="29"/>
        <v>3570.5699999999997</v>
      </c>
      <c r="S164" s="28"/>
    </row>
    <row r="165" spans="1:19" x14ac:dyDescent="0.3">
      <c r="A165" s="29" t="s">
        <v>624</v>
      </c>
      <c r="B165" s="18" t="s">
        <v>623</v>
      </c>
      <c r="C165" s="19"/>
      <c r="D165" s="19"/>
      <c r="E165" s="20">
        <f t="shared" si="24"/>
        <v>0</v>
      </c>
      <c r="F165" s="20">
        <f t="shared" si="25"/>
        <v>0</v>
      </c>
      <c r="G165" s="19"/>
      <c r="H165" s="19"/>
      <c r="I165" s="21"/>
      <c r="J165" s="21"/>
      <c r="K165" s="22"/>
      <c r="L165" s="23"/>
      <c r="M165" s="23"/>
      <c r="N165" s="24">
        <v>6171.66</v>
      </c>
      <c r="O165" s="25" t="e">
        <f t="shared" si="26"/>
        <v>#DIV/0!</v>
      </c>
      <c r="P165" s="26" t="e">
        <f t="shared" si="27"/>
        <v>#DIV/0!</v>
      </c>
      <c r="Q165" s="27" t="e">
        <f t="shared" si="28"/>
        <v>#DIV/0!</v>
      </c>
      <c r="R165" s="27" t="e">
        <f t="shared" si="29"/>
        <v>#DIV/0!</v>
      </c>
      <c r="S165" s="28"/>
    </row>
    <row r="166" spans="1:19" x14ac:dyDescent="0.3">
      <c r="A166" s="29"/>
      <c r="B166" s="18" t="s">
        <v>625</v>
      </c>
      <c r="C166" s="19"/>
      <c r="D166" s="19"/>
      <c r="E166" s="20">
        <f t="shared" si="24"/>
        <v>0</v>
      </c>
      <c r="F166" s="20">
        <f t="shared" si="25"/>
        <v>0</v>
      </c>
      <c r="G166" s="19"/>
      <c r="H166" s="19"/>
      <c r="I166" s="21"/>
      <c r="J166" s="21"/>
      <c r="K166" s="22"/>
      <c r="L166" s="23"/>
      <c r="M166" s="23"/>
      <c r="N166" s="24">
        <v>22992</v>
      </c>
      <c r="O166" s="25" t="e">
        <f t="shared" si="26"/>
        <v>#DIV/0!</v>
      </c>
      <c r="P166" s="26" t="e">
        <f t="shared" si="27"/>
        <v>#DIV/0!</v>
      </c>
      <c r="Q166" s="27" t="e">
        <f t="shared" si="28"/>
        <v>#DIV/0!</v>
      </c>
      <c r="R166" s="27" t="e">
        <f t="shared" si="29"/>
        <v>#DIV/0!</v>
      </c>
      <c r="S166" s="28"/>
    </row>
    <row r="167" spans="1:19" x14ac:dyDescent="0.3">
      <c r="A167" s="29"/>
      <c r="B167" s="18" t="s">
        <v>626</v>
      </c>
      <c r="C167" s="19"/>
      <c r="D167" s="19"/>
      <c r="E167" s="20">
        <f t="shared" si="24"/>
        <v>0</v>
      </c>
      <c r="F167" s="20">
        <f t="shared" si="25"/>
        <v>0</v>
      </c>
      <c r="G167" s="19"/>
      <c r="H167" s="19"/>
      <c r="I167" s="21"/>
      <c r="J167" s="21"/>
      <c r="K167" s="22"/>
      <c r="L167" s="23"/>
      <c r="M167" s="23"/>
      <c r="N167" s="24">
        <v>900</v>
      </c>
      <c r="O167" s="25" t="e">
        <f t="shared" si="26"/>
        <v>#DIV/0!</v>
      </c>
      <c r="P167" s="26" t="e">
        <f t="shared" si="27"/>
        <v>#DIV/0!</v>
      </c>
      <c r="Q167" s="27" t="e">
        <f t="shared" si="28"/>
        <v>#DIV/0!</v>
      </c>
      <c r="R167" s="27" t="e">
        <f t="shared" si="29"/>
        <v>#DIV/0!</v>
      </c>
      <c r="S167" s="28"/>
    </row>
    <row r="168" spans="1:19" x14ac:dyDescent="0.3">
      <c r="A168" s="29"/>
      <c r="B168" s="18" t="s">
        <v>627</v>
      </c>
      <c r="C168" s="19">
        <v>4</v>
      </c>
      <c r="D168" s="19">
        <v>10</v>
      </c>
      <c r="E168" s="20">
        <f t="shared" si="24"/>
        <v>40</v>
      </c>
      <c r="F168" s="20">
        <f t="shared" si="25"/>
        <v>600</v>
      </c>
      <c r="G168" s="19">
        <v>140</v>
      </c>
      <c r="H168" s="19">
        <v>460</v>
      </c>
      <c r="I168" s="21">
        <v>0.76670000000000005</v>
      </c>
      <c r="J168" s="21">
        <v>0.92810000000000004</v>
      </c>
      <c r="K168" s="22">
        <v>13886</v>
      </c>
      <c r="L168" s="23">
        <v>14961</v>
      </c>
      <c r="M168" s="23">
        <v>0</v>
      </c>
      <c r="N168" s="24">
        <f>SUM(N165:N167)</f>
        <v>30063.66</v>
      </c>
      <c r="O168" s="25">
        <f t="shared" si="26"/>
        <v>751.5915</v>
      </c>
      <c r="P168" s="26">
        <f t="shared" si="27"/>
        <v>69.430000000000007</v>
      </c>
      <c r="Q168" s="27">
        <f t="shared" si="28"/>
        <v>1.3885999999999998</v>
      </c>
      <c r="R168" s="27">
        <f t="shared" si="29"/>
        <v>3006.366</v>
      </c>
      <c r="S168" s="28"/>
    </row>
    <row r="169" spans="1:19" x14ac:dyDescent="0.3">
      <c r="A169" s="29">
        <v>7</v>
      </c>
      <c r="B169" s="18" t="s">
        <v>626</v>
      </c>
      <c r="C169" s="19"/>
      <c r="D169" s="19"/>
      <c r="E169" s="20">
        <f t="shared" si="24"/>
        <v>0</v>
      </c>
      <c r="F169" s="20">
        <f t="shared" si="25"/>
        <v>0</v>
      </c>
      <c r="G169" s="19"/>
      <c r="H169" s="19"/>
      <c r="I169" s="21"/>
      <c r="J169" s="21"/>
      <c r="K169" s="22"/>
      <c r="L169" s="23"/>
      <c r="M169" s="23"/>
      <c r="N169" s="24">
        <v>20490</v>
      </c>
      <c r="O169" s="25" t="e">
        <f t="shared" si="26"/>
        <v>#DIV/0!</v>
      </c>
      <c r="P169" s="26" t="e">
        <f t="shared" si="27"/>
        <v>#DIV/0!</v>
      </c>
      <c r="Q169" s="27" t="e">
        <f t="shared" si="28"/>
        <v>#DIV/0!</v>
      </c>
      <c r="R169" s="27" t="e">
        <f t="shared" si="29"/>
        <v>#DIV/0!</v>
      </c>
      <c r="S169" s="28"/>
    </row>
    <row r="170" spans="1:19" ht="16.5" customHeight="1" x14ac:dyDescent="0.3">
      <c r="A170" s="29"/>
      <c r="B170" s="18" t="s">
        <v>63</v>
      </c>
      <c r="C170" s="19">
        <v>6</v>
      </c>
      <c r="D170" s="19">
        <v>8</v>
      </c>
      <c r="E170" s="20">
        <f t="shared" si="24"/>
        <v>48</v>
      </c>
      <c r="F170" s="20">
        <f t="shared" si="25"/>
        <v>480</v>
      </c>
      <c r="G170" s="19">
        <v>60</v>
      </c>
      <c r="H170" s="19">
        <v>420</v>
      </c>
      <c r="I170" s="21">
        <v>0.875</v>
      </c>
      <c r="J170" s="21">
        <v>0.92600000000000005</v>
      </c>
      <c r="K170" s="22">
        <v>10257</v>
      </c>
      <c r="L170" s="23">
        <v>11077</v>
      </c>
      <c r="M170" s="23">
        <v>23578</v>
      </c>
      <c r="N170" s="24">
        <f>SUM(N169)</f>
        <v>20490</v>
      </c>
      <c r="O170" s="25">
        <f t="shared" si="26"/>
        <v>426.875</v>
      </c>
      <c r="P170" s="26">
        <f t="shared" si="27"/>
        <v>42.737499999999997</v>
      </c>
      <c r="Q170" s="27">
        <f t="shared" si="28"/>
        <v>1.282125</v>
      </c>
      <c r="R170" s="27">
        <f t="shared" si="29"/>
        <v>2561.25</v>
      </c>
      <c r="S170" s="28"/>
    </row>
    <row r="171" spans="1:19" x14ac:dyDescent="0.3">
      <c r="A171" s="29" t="s">
        <v>628</v>
      </c>
      <c r="B171" s="18" t="s">
        <v>626</v>
      </c>
      <c r="C171" s="19"/>
      <c r="D171" s="19"/>
      <c r="E171" s="20">
        <f t="shared" si="24"/>
        <v>0</v>
      </c>
      <c r="F171" s="20">
        <f t="shared" si="25"/>
        <v>0</v>
      </c>
      <c r="G171" s="19"/>
      <c r="H171" s="19"/>
      <c r="I171" s="21"/>
      <c r="J171" s="21"/>
      <c r="K171" s="22"/>
      <c r="L171" s="23"/>
      <c r="M171" s="23"/>
      <c r="N171" s="24">
        <v>2070</v>
      </c>
      <c r="O171" s="25" t="e">
        <f t="shared" si="26"/>
        <v>#DIV/0!</v>
      </c>
      <c r="P171" s="26" t="e">
        <f t="shared" si="27"/>
        <v>#DIV/0!</v>
      </c>
      <c r="Q171" s="27" t="e">
        <f t="shared" si="28"/>
        <v>#DIV/0!</v>
      </c>
      <c r="R171" s="27" t="e">
        <f t="shared" si="29"/>
        <v>#DIV/0!</v>
      </c>
      <c r="S171" s="28"/>
    </row>
    <row r="172" spans="1:19" x14ac:dyDescent="0.3">
      <c r="A172" s="29"/>
      <c r="B172" s="18" t="s">
        <v>629</v>
      </c>
      <c r="C172" s="19"/>
      <c r="D172" s="19"/>
      <c r="E172" s="20">
        <f t="shared" si="24"/>
        <v>0</v>
      </c>
      <c r="F172" s="20">
        <f t="shared" si="25"/>
        <v>0</v>
      </c>
      <c r="G172" s="19"/>
      <c r="H172" s="19"/>
      <c r="I172" s="21"/>
      <c r="J172" s="21"/>
      <c r="K172" s="22"/>
      <c r="L172" s="23"/>
      <c r="M172" s="23"/>
      <c r="N172" s="24">
        <v>22350</v>
      </c>
      <c r="O172" s="25" t="e">
        <f t="shared" si="26"/>
        <v>#DIV/0!</v>
      </c>
      <c r="P172" s="26" t="e">
        <f t="shared" si="27"/>
        <v>#DIV/0!</v>
      </c>
      <c r="Q172" s="27" t="e">
        <f t="shared" si="28"/>
        <v>#DIV/0!</v>
      </c>
      <c r="R172" s="27" t="e">
        <f t="shared" si="29"/>
        <v>#DIV/0!</v>
      </c>
      <c r="S172" s="28"/>
    </row>
    <row r="173" spans="1:19" x14ac:dyDescent="0.3">
      <c r="A173" s="29"/>
      <c r="B173" s="18" t="s">
        <v>63</v>
      </c>
      <c r="C173" s="19">
        <v>4</v>
      </c>
      <c r="D173" s="19">
        <v>10</v>
      </c>
      <c r="E173" s="20">
        <f t="shared" si="24"/>
        <v>40</v>
      </c>
      <c r="F173" s="20">
        <f t="shared" si="25"/>
        <v>600</v>
      </c>
      <c r="G173" s="19">
        <v>90</v>
      </c>
      <c r="H173" s="19">
        <v>510</v>
      </c>
      <c r="I173" s="21">
        <v>0.85</v>
      </c>
      <c r="J173" s="21">
        <v>0.91320000000000001</v>
      </c>
      <c r="K173" s="22">
        <v>15024</v>
      </c>
      <c r="L173" s="23">
        <v>16452</v>
      </c>
      <c r="M173" s="23">
        <v>0</v>
      </c>
      <c r="N173" s="24">
        <f>SUM(N171:N172)</f>
        <v>24420</v>
      </c>
      <c r="O173" s="25">
        <f t="shared" si="26"/>
        <v>610.5</v>
      </c>
      <c r="P173" s="26">
        <f t="shared" si="27"/>
        <v>75.12</v>
      </c>
      <c r="Q173" s="27">
        <f t="shared" si="28"/>
        <v>1.5024000000000002</v>
      </c>
      <c r="R173" s="27">
        <f t="shared" si="29"/>
        <v>2442</v>
      </c>
      <c r="S173" s="28"/>
    </row>
    <row r="174" spans="1:19" x14ac:dyDescent="0.3">
      <c r="A174" s="29">
        <v>10</v>
      </c>
      <c r="B174" s="18" t="s">
        <v>630</v>
      </c>
      <c r="C174" s="19"/>
      <c r="D174" s="19"/>
      <c r="E174" s="20">
        <f t="shared" si="24"/>
        <v>0</v>
      </c>
      <c r="F174" s="20">
        <f t="shared" si="25"/>
        <v>0</v>
      </c>
      <c r="G174" s="19"/>
      <c r="H174" s="19"/>
      <c r="I174" s="21"/>
      <c r="J174" s="21"/>
      <c r="K174" s="22"/>
      <c r="L174" s="23"/>
      <c r="M174" s="23"/>
      <c r="N174" s="24">
        <v>1224</v>
      </c>
      <c r="O174" s="25" t="e">
        <f t="shared" si="26"/>
        <v>#DIV/0!</v>
      </c>
      <c r="P174" s="26" t="e">
        <f t="shared" si="27"/>
        <v>#DIV/0!</v>
      </c>
      <c r="Q174" s="27" t="e">
        <f t="shared" si="28"/>
        <v>#DIV/0!</v>
      </c>
      <c r="R174" s="27" t="e">
        <f t="shared" si="29"/>
        <v>#DIV/0!</v>
      </c>
      <c r="S174" s="28"/>
    </row>
    <row r="175" spans="1:19" x14ac:dyDescent="0.3">
      <c r="A175" s="29"/>
      <c r="B175" s="18" t="s">
        <v>631</v>
      </c>
      <c r="C175" s="19"/>
      <c r="D175" s="19"/>
      <c r="E175" s="20">
        <f t="shared" si="24"/>
        <v>0</v>
      </c>
      <c r="F175" s="20">
        <f t="shared" si="25"/>
        <v>0</v>
      </c>
      <c r="G175" s="19"/>
      <c r="H175" s="19"/>
      <c r="I175" s="21"/>
      <c r="J175" s="21"/>
      <c r="K175" s="22"/>
      <c r="L175" s="23"/>
      <c r="M175" s="23"/>
      <c r="N175" s="24">
        <v>23861</v>
      </c>
      <c r="O175" s="25" t="e">
        <f t="shared" si="26"/>
        <v>#DIV/0!</v>
      </c>
      <c r="P175" s="26" t="e">
        <f t="shared" si="27"/>
        <v>#DIV/0!</v>
      </c>
      <c r="Q175" s="27" t="e">
        <f t="shared" si="28"/>
        <v>#DIV/0!</v>
      </c>
      <c r="R175" s="27" t="e">
        <f t="shared" si="29"/>
        <v>#DIV/0!</v>
      </c>
      <c r="S175" s="28"/>
    </row>
    <row r="176" spans="1:19" ht="16.5" customHeight="1" x14ac:dyDescent="0.3">
      <c r="A176" s="29"/>
      <c r="B176" s="18" t="s">
        <v>63</v>
      </c>
      <c r="C176" s="19">
        <v>5</v>
      </c>
      <c r="D176" s="19">
        <v>8</v>
      </c>
      <c r="E176" s="20">
        <f t="shared" si="24"/>
        <v>40</v>
      </c>
      <c r="F176" s="20">
        <f t="shared" si="25"/>
        <v>480</v>
      </c>
      <c r="G176" s="19">
        <v>175</v>
      </c>
      <c r="H176" s="19">
        <v>305</v>
      </c>
      <c r="I176" s="21">
        <v>0.63539999999999996</v>
      </c>
      <c r="J176" s="21">
        <v>0.91810000000000003</v>
      </c>
      <c r="K176" s="22">
        <v>7239</v>
      </c>
      <c r="L176" s="23">
        <v>7884</v>
      </c>
      <c r="M176" s="23">
        <v>12212</v>
      </c>
      <c r="N176" s="24">
        <f>SUM(N174:N175)</f>
        <v>25085</v>
      </c>
      <c r="O176" s="25">
        <f t="shared" si="26"/>
        <v>627.125</v>
      </c>
      <c r="P176" s="26">
        <f t="shared" si="27"/>
        <v>36.195</v>
      </c>
      <c r="Q176" s="27">
        <f t="shared" si="28"/>
        <v>0.90487499999999998</v>
      </c>
      <c r="R176" s="27">
        <f t="shared" si="29"/>
        <v>3135.625</v>
      </c>
      <c r="S176" s="28"/>
    </row>
    <row r="177" spans="1:19" x14ac:dyDescent="0.3">
      <c r="A177" s="29" t="s">
        <v>632</v>
      </c>
      <c r="B177" s="18" t="s">
        <v>633</v>
      </c>
      <c r="C177" s="19"/>
      <c r="D177" s="19"/>
      <c r="E177" s="20">
        <f t="shared" si="24"/>
        <v>0</v>
      </c>
      <c r="F177" s="20">
        <f t="shared" si="25"/>
        <v>0</v>
      </c>
      <c r="G177" s="19"/>
      <c r="H177" s="19"/>
      <c r="I177" s="21"/>
      <c r="J177" s="21"/>
      <c r="K177" s="22"/>
      <c r="L177" s="23"/>
      <c r="M177" s="23"/>
      <c r="N177" s="24">
        <v>29639</v>
      </c>
      <c r="O177" s="25" t="e">
        <f t="shared" si="26"/>
        <v>#DIV/0!</v>
      </c>
      <c r="P177" s="26" t="e">
        <f t="shared" si="27"/>
        <v>#DIV/0!</v>
      </c>
      <c r="Q177" s="27" t="e">
        <f t="shared" si="28"/>
        <v>#DIV/0!</v>
      </c>
      <c r="R177" s="27" t="e">
        <f t="shared" si="29"/>
        <v>#DIV/0!</v>
      </c>
      <c r="S177" s="28"/>
    </row>
    <row r="178" spans="1:19" x14ac:dyDescent="0.3">
      <c r="A178" s="29"/>
      <c r="B178" s="18" t="s">
        <v>634</v>
      </c>
      <c r="C178" s="19"/>
      <c r="D178" s="19"/>
      <c r="E178" s="20">
        <f t="shared" si="24"/>
        <v>0</v>
      </c>
      <c r="F178" s="20">
        <f t="shared" si="25"/>
        <v>0</v>
      </c>
      <c r="G178" s="19"/>
      <c r="H178" s="19"/>
      <c r="I178" s="21"/>
      <c r="J178" s="21"/>
      <c r="K178" s="22"/>
      <c r="L178" s="23"/>
      <c r="M178" s="23"/>
      <c r="N178" s="24">
        <v>10846</v>
      </c>
      <c r="O178" s="25" t="e">
        <f t="shared" si="26"/>
        <v>#DIV/0!</v>
      </c>
      <c r="P178" s="26" t="e">
        <f t="shared" si="27"/>
        <v>#DIV/0!</v>
      </c>
      <c r="Q178" s="27" t="e">
        <f t="shared" si="28"/>
        <v>#DIV/0!</v>
      </c>
      <c r="R178" s="27" t="e">
        <f t="shared" si="29"/>
        <v>#DIV/0!</v>
      </c>
      <c r="S178" s="28"/>
    </row>
    <row r="179" spans="1:19" x14ac:dyDescent="0.3">
      <c r="A179" s="29"/>
      <c r="B179" s="18" t="s">
        <v>63</v>
      </c>
      <c r="C179" s="19">
        <v>5</v>
      </c>
      <c r="D179" s="19">
        <v>10</v>
      </c>
      <c r="E179" s="20">
        <f t="shared" si="24"/>
        <v>50</v>
      </c>
      <c r="F179" s="20">
        <f t="shared" si="25"/>
        <v>600</v>
      </c>
      <c r="G179" s="19">
        <v>70</v>
      </c>
      <c r="H179" s="19">
        <v>530</v>
      </c>
      <c r="I179" s="21">
        <v>0.88329999999999997</v>
      </c>
      <c r="J179" s="21">
        <v>0.89710000000000001</v>
      </c>
      <c r="K179" s="22">
        <v>10982</v>
      </c>
      <c r="L179" s="23">
        <v>12241</v>
      </c>
      <c r="M179" s="23">
        <v>0</v>
      </c>
      <c r="N179" s="24">
        <f>SUM(N177:N178)</f>
        <v>40485</v>
      </c>
      <c r="O179" s="25">
        <f t="shared" si="26"/>
        <v>809.7</v>
      </c>
      <c r="P179" s="26">
        <f t="shared" si="27"/>
        <v>43.927999999999997</v>
      </c>
      <c r="Q179" s="27">
        <f t="shared" si="28"/>
        <v>1.0982000000000001</v>
      </c>
      <c r="R179" s="27">
        <f t="shared" si="29"/>
        <v>4048.5</v>
      </c>
      <c r="S179" s="28"/>
    </row>
    <row r="180" spans="1:19" x14ac:dyDescent="0.3">
      <c r="A180" s="29">
        <v>11</v>
      </c>
      <c r="B180" s="18" t="s">
        <v>635</v>
      </c>
      <c r="C180" s="19"/>
      <c r="D180" s="19"/>
      <c r="E180" s="20">
        <f t="shared" si="24"/>
        <v>0</v>
      </c>
      <c r="F180" s="20">
        <f t="shared" si="25"/>
        <v>0</v>
      </c>
      <c r="G180" s="19"/>
      <c r="H180" s="19"/>
      <c r="I180" s="21"/>
      <c r="J180" s="21"/>
      <c r="K180" s="22"/>
      <c r="L180" s="23"/>
      <c r="M180" s="23"/>
      <c r="N180" s="24">
        <v>13904</v>
      </c>
      <c r="O180" s="25" t="e">
        <f t="shared" si="26"/>
        <v>#DIV/0!</v>
      </c>
      <c r="P180" s="26" t="e">
        <f t="shared" si="27"/>
        <v>#DIV/0!</v>
      </c>
      <c r="Q180" s="27" t="e">
        <f t="shared" si="28"/>
        <v>#DIV/0!</v>
      </c>
      <c r="R180" s="27" t="e">
        <f t="shared" si="29"/>
        <v>#DIV/0!</v>
      </c>
      <c r="S180" s="28"/>
    </row>
    <row r="181" spans="1:19" x14ac:dyDescent="0.3">
      <c r="A181" s="29"/>
      <c r="B181" s="18" t="s">
        <v>636</v>
      </c>
      <c r="C181" s="19"/>
      <c r="D181" s="19"/>
      <c r="E181" s="20">
        <f t="shared" si="24"/>
        <v>0</v>
      </c>
      <c r="F181" s="20">
        <f t="shared" si="25"/>
        <v>0</v>
      </c>
      <c r="G181" s="19"/>
      <c r="H181" s="19"/>
      <c r="I181" s="21"/>
      <c r="J181" s="21"/>
      <c r="K181" s="22"/>
      <c r="L181" s="23"/>
      <c r="M181" s="23"/>
      <c r="N181" s="24">
        <v>19111</v>
      </c>
      <c r="O181" s="25" t="e">
        <f t="shared" si="26"/>
        <v>#DIV/0!</v>
      </c>
      <c r="P181" s="26" t="e">
        <f t="shared" si="27"/>
        <v>#DIV/0!</v>
      </c>
      <c r="Q181" s="27" t="e">
        <f t="shared" si="28"/>
        <v>#DIV/0!</v>
      </c>
      <c r="R181" s="27" t="e">
        <f t="shared" si="29"/>
        <v>#DIV/0!</v>
      </c>
      <c r="S181" s="28"/>
    </row>
    <row r="182" spans="1:19" x14ac:dyDescent="0.3">
      <c r="A182" s="29"/>
      <c r="B182" s="18" t="s">
        <v>637</v>
      </c>
      <c r="C182" s="19">
        <v>3</v>
      </c>
      <c r="D182" s="19">
        <v>8</v>
      </c>
      <c r="E182" s="20">
        <f t="shared" si="24"/>
        <v>24</v>
      </c>
      <c r="F182" s="20">
        <f t="shared" si="25"/>
        <v>480</v>
      </c>
      <c r="G182" s="19">
        <v>60</v>
      </c>
      <c r="H182" s="19">
        <v>420</v>
      </c>
      <c r="I182" s="21">
        <v>0.875</v>
      </c>
      <c r="J182" s="21">
        <v>0.92569999999999997</v>
      </c>
      <c r="K182" s="22">
        <v>8956</v>
      </c>
      <c r="L182" s="23">
        <v>9674</v>
      </c>
      <c r="M182" s="23">
        <v>31100</v>
      </c>
      <c r="N182" s="24">
        <f>SUM(N180:N181)</f>
        <v>33015</v>
      </c>
      <c r="O182" s="25">
        <f t="shared" si="26"/>
        <v>1375.625</v>
      </c>
      <c r="P182" s="26">
        <f t="shared" si="27"/>
        <v>74.633333333333326</v>
      </c>
      <c r="Q182" s="27">
        <f t="shared" si="28"/>
        <v>1.1194999999999999</v>
      </c>
      <c r="R182" s="27">
        <f t="shared" si="29"/>
        <v>4126.875</v>
      </c>
      <c r="S182" s="28"/>
    </row>
    <row r="183" spans="1:19" x14ac:dyDescent="0.3">
      <c r="A183" s="29" t="s">
        <v>638</v>
      </c>
      <c r="B183" s="18" t="s">
        <v>636</v>
      </c>
      <c r="C183" s="19"/>
      <c r="D183" s="19"/>
      <c r="E183" s="20">
        <f t="shared" si="24"/>
        <v>0</v>
      </c>
      <c r="F183" s="20">
        <f t="shared" si="25"/>
        <v>0</v>
      </c>
      <c r="G183" s="19"/>
      <c r="H183" s="19"/>
      <c r="I183" s="21"/>
      <c r="J183" s="21"/>
      <c r="K183" s="22"/>
      <c r="L183" s="23"/>
      <c r="M183" s="23"/>
      <c r="N183" s="24">
        <v>1189</v>
      </c>
      <c r="O183" s="25" t="e">
        <f t="shared" si="26"/>
        <v>#DIV/0!</v>
      </c>
      <c r="P183" s="26" t="e">
        <f t="shared" si="27"/>
        <v>#DIV/0!</v>
      </c>
      <c r="Q183" s="27" t="e">
        <f t="shared" si="28"/>
        <v>#DIV/0!</v>
      </c>
      <c r="R183" s="27" t="e">
        <f t="shared" si="29"/>
        <v>#DIV/0!</v>
      </c>
      <c r="S183" s="28"/>
    </row>
    <row r="184" spans="1:19" x14ac:dyDescent="0.3">
      <c r="A184" s="29"/>
      <c r="B184" s="18" t="s">
        <v>639</v>
      </c>
      <c r="C184" s="19"/>
      <c r="D184" s="19"/>
      <c r="E184" s="20">
        <f t="shared" si="24"/>
        <v>0</v>
      </c>
      <c r="F184" s="20">
        <f t="shared" si="25"/>
        <v>0</v>
      </c>
      <c r="G184" s="19"/>
      <c r="H184" s="19"/>
      <c r="I184" s="21"/>
      <c r="J184" s="21"/>
      <c r="K184" s="22"/>
      <c r="L184" s="23"/>
      <c r="M184" s="23"/>
      <c r="N184" s="24">
        <v>20283.2</v>
      </c>
      <c r="O184" s="25" t="e">
        <f t="shared" si="26"/>
        <v>#DIV/0!</v>
      </c>
      <c r="P184" s="26" t="e">
        <f t="shared" si="27"/>
        <v>#DIV/0!</v>
      </c>
      <c r="Q184" s="27" t="e">
        <f t="shared" si="28"/>
        <v>#DIV/0!</v>
      </c>
      <c r="R184" s="27" t="e">
        <f t="shared" si="29"/>
        <v>#DIV/0!</v>
      </c>
      <c r="S184" s="28"/>
    </row>
    <row r="185" spans="1:19" x14ac:dyDescent="0.3">
      <c r="A185" s="29"/>
      <c r="B185" s="18" t="s">
        <v>640</v>
      </c>
      <c r="C185" s="19"/>
      <c r="D185" s="19"/>
      <c r="E185" s="20">
        <f t="shared" si="24"/>
        <v>0</v>
      </c>
      <c r="F185" s="20">
        <f t="shared" si="25"/>
        <v>0</v>
      </c>
      <c r="G185" s="19"/>
      <c r="H185" s="19"/>
      <c r="I185" s="21"/>
      <c r="J185" s="21"/>
      <c r="K185" s="22"/>
      <c r="L185" s="23"/>
      <c r="M185" s="23"/>
      <c r="N185" s="24">
        <v>21506.400000000001</v>
      </c>
      <c r="O185" s="25" t="e">
        <f t="shared" si="26"/>
        <v>#DIV/0!</v>
      </c>
      <c r="P185" s="26" t="e">
        <f t="shared" si="27"/>
        <v>#DIV/0!</v>
      </c>
      <c r="Q185" s="27" t="e">
        <f t="shared" si="28"/>
        <v>#DIV/0!</v>
      </c>
      <c r="R185" s="27" t="e">
        <f t="shared" si="29"/>
        <v>#DIV/0!</v>
      </c>
      <c r="S185" s="28"/>
    </row>
    <row r="186" spans="1:19" x14ac:dyDescent="0.3">
      <c r="A186" s="29"/>
      <c r="B186" s="18" t="s">
        <v>63</v>
      </c>
      <c r="C186" s="19">
        <v>5</v>
      </c>
      <c r="D186" s="19">
        <v>10</v>
      </c>
      <c r="E186" s="20">
        <f t="shared" si="24"/>
        <v>50</v>
      </c>
      <c r="F186" s="20">
        <f t="shared" si="25"/>
        <v>600</v>
      </c>
      <c r="G186" s="19">
        <v>50</v>
      </c>
      <c r="H186" s="19">
        <v>550</v>
      </c>
      <c r="I186" s="21">
        <v>0.91669999999999996</v>
      </c>
      <c r="J186" s="21">
        <v>0.92090000000000005</v>
      </c>
      <c r="K186" s="22">
        <v>12125</v>
      </c>
      <c r="L186" s="23">
        <v>13166</v>
      </c>
      <c r="M186" s="23">
        <v>0</v>
      </c>
      <c r="N186" s="24">
        <f>SUM(N183:N185)</f>
        <v>42978.600000000006</v>
      </c>
      <c r="O186" s="25">
        <f t="shared" si="26"/>
        <v>859.57200000000012</v>
      </c>
      <c r="P186" s="26">
        <f t="shared" si="27"/>
        <v>48.5</v>
      </c>
      <c r="Q186" s="27">
        <f t="shared" si="28"/>
        <v>1.2124999999999999</v>
      </c>
      <c r="R186" s="27">
        <f t="shared" si="29"/>
        <v>4297.8600000000006</v>
      </c>
      <c r="S186" s="28"/>
    </row>
    <row r="187" spans="1:19" ht="16.5" customHeight="1" x14ac:dyDescent="0.3">
      <c r="A187" s="29">
        <v>12</v>
      </c>
      <c r="B187" s="18" t="s">
        <v>641</v>
      </c>
      <c r="C187" s="19"/>
      <c r="D187" s="19"/>
      <c r="E187" s="20">
        <f t="shared" si="24"/>
        <v>0</v>
      </c>
      <c r="F187" s="20">
        <f t="shared" si="25"/>
        <v>0</v>
      </c>
      <c r="G187" s="19"/>
      <c r="H187" s="19"/>
      <c r="I187" s="21"/>
      <c r="J187" s="21"/>
      <c r="K187" s="22"/>
      <c r="L187" s="23"/>
      <c r="M187" s="23"/>
      <c r="N187" s="24">
        <v>1693.6</v>
      </c>
      <c r="O187" s="25" t="e">
        <f t="shared" si="26"/>
        <v>#DIV/0!</v>
      </c>
      <c r="P187" s="26" t="e">
        <f t="shared" si="27"/>
        <v>#DIV/0!</v>
      </c>
      <c r="Q187" s="27" t="e">
        <f t="shared" si="28"/>
        <v>#DIV/0!</v>
      </c>
      <c r="R187" s="27" t="e">
        <f t="shared" si="29"/>
        <v>#DIV/0!</v>
      </c>
      <c r="S187" s="28"/>
    </row>
    <row r="188" spans="1:19" x14ac:dyDescent="0.3">
      <c r="A188" s="29"/>
      <c r="B188" s="18" t="s">
        <v>642</v>
      </c>
      <c r="C188" s="19"/>
      <c r="D188" s="19"/>
      <c r="E188" s="20">
        <f t="shared" si="24"/>
        <v>0</v>
      </c>
      <c r="F188" s="20">
        <f t="shared" si="25"/>
        <v>0</v>
      </c>
      <c r="G188" s="19"/>
      <c r="H188" s="19"/>
      <c r="I188" s="21"/>
      <c r="J188" s="21"/>
      <c r="K188" s="22"/>
      <c r="L188" s="23"/>
      <c r="M188" s="23"/>
      <c r="N188" s="24">
        <v>15000</v>
      </c>
      <c r="O188" s="25" t="e">
        <f t="shared" si="26"/>
        <v>#DIV/0!</v>
      </c>
      <c r="P188" s="26" t="e">
        <f t="shared" si="27"/>
        <v>#DIV/0!</v>
      </c>
      <c r="Q188" s="27" t="e">
        <f t="shared" si="28"/>
        <v>#DIV/0!</v>
      </c>
      <c r="R188" s="27" t="e">
        <f t="shared" si="29"/>
        <v>#DIV/0!</v>
      </c>
      <c r="S188" s="28"/>
    </row>
    <row r="189" spans="1:19" x14ac:dyDescent="0.3">
      <c r="A189" s="29"/>
      <c r="B189" s="18" t="s">
        <v>643</v>
      </c>
      <c r="C189" s="19"/>
      <c r="D189" s="19"/>
      <c r="E189" s="20">
        <f t="shared" si="24"/>
        <v>0</v>
      </c>
      <c r="F189" s="20">
        <f t="shared" si="25"/>
        <v>0</v>
      </c>
      <c r="G189" s="19"/>
      <c r="H189" s="19"/>
      <c r="I189" s="21"/>
      <c r="J189" s="21"/>
      <c r="K189" s="22"/>
      <c r="L189" s="23"/>
      <c r="M189" s="23"/>
      <c r="N189" s="24">
        <v>17403.400000000001</v>
      </c>
      <c r="O189" s="25" t="e">
        <f t="shared" si="26"/>
        <v>#DIV/0!</v>
      </c>
      <c r="P189" s="26" t="e">
        <f t="shared" si="27"/>
        <v>#DIV/0!</v>
      </c>
      <c r="Q189" s="27" t="e">
        <f t="shared" si="28"/>
        <v>#DIV/0!</v>
      </c>
      <c r="R189" s="27" t="e">
        <f t="shared" si="29"/>
        <v>#DIV/0!</v>
      </c>
      <c r="S189" s="28"/>
    </row>
    <row r="190" spans="1:19" x14ac:dyDescent="0.3">
      <c r="A190" s="29"/>
      <c r="B190" s="18" t="s">
        <v>63</v>
      </c>
      <c r="C190" s="19">
        <v>5</v>
      </c>
      <c r="D190" s="19">
        <v>8</v>
      </c>
      <c r="E190" s="20">
        <f t="shared" si="24"/>
        <v>40</v>
      </c>
      <c r="F190" s="20">
        <f t="shared" si="25"/>
        <v>480</v>
      </c>
      <c r="G190" s="19">
        <v>30</v>
      </c>
      <c r="H190" s="19">
        <v>450</v>
      </c>
      <c r="I190" s="21">
        <v>0.9375</v>
      </c>
      <c r="J190" s="21">
        <v>0.92730000000000001</v>
      </c>
      <c r="K190" s="22">
        <v>9989</v>
      </c>
      <c r="L190" s="23">
        <v>10772</v>
      </c>
      <c r="M190" s="23">
        <v>32083</v>
      </c>
      <c r="N190" s="24">
        <f>SUM(N187:N189)</f>
        <v>34097</v>
      </c>
      <c r="O190" s="25">
        <f t="shared" si="26"/>
        <v>852.42499999999995</v>
      </c>
      <c r="P190" s="26">
        <f t="shared" si="27"/>
        <v>49.945</v>
      </c>
      <c r="Q190" s="27">
        <f t="shared" si="28"/>
        <v>1.2486250000000001</v>
      </c>
      <c r="R190" s="27">
        <f t="shared" si="29"/>
        <v>4262.125</v>
      </c>
      <c r="S190" s="28"/>
    </row>
    <row r="191" spans="1:19" x14ac:dyDescent="0.3">
      <c r="A191" s="29" t="s">
        <v>644</v>
      </c>
      <c r="B191" s="18" t="s">
        <v>643</v>
      </c>
      <c r="C191" s="19"/>
      <c r="D191" s="31"/>
      <c r="E191" s="20">
        <f t="shared" si="24"/>
        <v>0</v>
      </c>
      <c r="F191" s="20">
        <f t="shared" si="25"/>
        <v>0</v>
      </c>
      <c r="G191" s="19"/>
      <c r="H191" s="19"/>
      <c r="I191" s="21"/>
      <c r="J191" s="21"/>
      <c r="K191" s="22"/>
      <c r="L191" s="23"/>
      <c r="M191" s="23"/>
      <c r="N191" s="24">
        <v>26176.400000000001</v>
      </c>
      <c r="O191" s="25" t="e">
        <f t="shared" si="26"/>
        <v>#DIV/0!</v>
      </c>
      <c r="P191" s="26" t="e">
        <f t="shared" si="27"/>
        <v>#DIV/0!</v>
      </c>
      <c r="Q191" s="27" t="e">
        <f t="shared" si="28"/>
        <v>#DIV/0!</v>
      </c>
      <c r="R191" s="27" t="e">
        <f t="shared" si="29"/>
        <v>#DIV/0!</v>
      </c>
      <c r="S191" s="28"/>
    </row>
    <row r="192" spans="1:19" x14ac:dyDescent="0.3">
      <c r="A192" s="29"/>
      <c r="B192" s="18" t="s">
        <v>645</v>
      </c>
      <c r="C192" s="19"/>
      <c r="D192" s="31"/>
      <c r="E192" s="20">
        <f t="shared" si="24"/>
        <v>0</v>
      </c>
      <c r="F192" s="20">
        <f t="shared" si="25"/>
        <v>0</v>
      </c>
      <c r="G192" s="19"/>
      <c r="H192" s="19"/>
      <c r="I192" s="21"/>
      <c r="J192" s="21"/>
      <c r="K192" s="22"/>
      <c r="L192" s="23"/>
      <c r="M192" s="23"/>
      <c r="N192" s="24">
        <v>11517</v>
      </c>
      <c r="O192" s="25" t="e">
        <f t="shared" si="26"/>
        <v>#DIV/0!</v>
      </c>
      <c r="P192" s="26" t="e">
        <f t="shared" si="27"/>
        <v>#DIV/0!</v>
      </c>
      <c r="Q192" s="27" t="e">
        <f t="shared" si="28"/>
        <v>#DIV/0!</v>
      </c>
      <c r="R192" s="27" t="e">
        <f t="shared" si="29"/>
        <v>#DIV/0!</v>
      </c>
      <c r="S192" s="28"/>
    </row>
    <row r="193" spans="1:19" x14ac:dyDescent="0.3">
      <c r="A193" s="29"/>
      <c r="B193" s="18" t="s">
        <v>637</v>
      </c>
      <c r="C193" s="19">
        <v>5</v>
      </c>
      <c r="D193" s="31">
        <v>10</v>
      </c>
      <c r="E193" s="20">
        <f t="shared" si="24"/>
        <v>50</v>
      </c>
      <c r="F193" s="20">
        <f t="shared" si="25"/>
        <v>600</v>
      </c>
      <c r="G193" s="19">
        <v>120</v>
      </c>
      <c r="H193" s="19">
        <v>480</v>
      </c>
      <c r="I193" s="21">
        <v>0.8</v>
      </c>
      <c r="J193" s="21">
        <v>0.92059999999999997</v>
      </c>
      <c r="K193" s="22">
        <v>11293</v>
      </c>
      <c r="L193" s="23">
        <v>12267</v>
      </c>
      <c r="M193" s="23">
        <v>0</v>
      </c>
      <c r="N193" s="24">
        <f>SUM(N191:N192)</f>
        <v>37693.4</v>
      </c>
      <c r="O193" s="25">
        <f t="shared" si="26"/>
        <v>753.86800000000005</v>
      </c>
      <c r="P193" s="26">
        <f t="shared" si="27"/>
        <v>45.171999999999997</v>
      </c>
      <c r="Q193" s="27">
        <f t="shared" si="28"/>
        <v>1.1293</v>
      </c>
      <c r="R193" s="27">
        <f t="shared" si="29"/>
        <v>3769.34</v>
      </c>
      <c r="S193" s="28"/>
    </row>
    <row r="194" spans="1:19" x14ac:dyDescent="0.3">
      <c r="A194" s="29">
        <v>13</v>
      </c>
      <c r="B194" s="18" t="s">
        <v>645</v>
      </c>
      <c r="C194" s="19"/>
      <c r="D194" s="31"/>
      <c r="E194" s="20">
        <f t="shared" si="24"/>
        <v>0</v>
      </c>
      <c r="F194" s="20">
        <f t="shared" si="25"/>
        <v>0</v>
      </c>
      <c r="G194" s="19"/>
      <c r="H194" s="19"/>
      <c r="I194" s="21"/>
      <c r="J194" s="21"/>
      <c r="K194" s="22"/>
      <c r="L194" s="23"/>
      <c r="M194" s="23"/>
      <c r="N194" s="24">
        <v>10483</v>
      </c>
      <c r="O194" s="25" t="e">
        <f t="shared" si="26"/>
        <v>#DIV/0!</v>
      </c>
      <c r="P194" s="26" t="e">
        <f t="shared" si="27"/>
        <v>#DIV/0!</v>
      </c>
      <c r="Q194" s="27" t="e">
        <f t="shared" si="28"/>
        <v>#DIV/0!</v>
      </c>
      <c r="R194" s="27" t="e">
        <f t="shared" si="29"/>
        <v>#DIV/0!</v>
      </c>
      <c r="S194" s="28"/>
    </row>
    <row r="195" spans="1:19" x14ac:dyDescent="0.3">
      <c r="A195" s="29"/>
      <c r="B195" s="18" t="s">
        <v>646</v>
      </c>
      <c r="C195" s="19"/>
      <c r="D195" s="31"/>
      <c r="E195" s="20">
        <f t="shared" si="24"/>
        <v>0</v>
      </c>
      <c r="F195" s="20">
        <f t="shared" si="25"/>
        <v>0</v>
      </c>
      <c r="G195" s="19"/>
      <c r="H195" s="19"/>
      <c r="I195" s="21"/>
      <c r="J195" s="21"/>
      <c r="K195" s="22"/>
      <c r="L195" s="23"/>
      <c r="M195" s="23"/>
      <c r="N195" s="24">
        <v>14488.4</v>
      </c>
      <c r="O195" s="25" t="e">
        <f t="shared" si="26"/>
        <v>#DIV/0!</v>
      </c>
      <c r="P195" s="26" t="e">
        <f t="shared" si="27"/>
        <v>#DIV/0!</v>
      </c>
      <c r="Q195" s="27" t="e">
        <f t="shared" si="28"/>
        <v>#DIV/0!</v>
      </c>
      <c r="R195" s="27" t="e">
        <f t="shared" si="29"/>
        <v>#DIV/0!</v>
      </c>
      <c r="S195" s="28"/>
    </row>
    <row r="196" spans="1:19" x14ac:dyDescent="0.3">
      <c r="A196" s="29"/>
      <c r="B196" s="18" t="s">
        <v>647</v>
      </c>
      <c r="C196" s="19"/>
      <c r="D196" s="19"/>
      <c r="E196" s="20">
        <f t="shared" si="24"/>
        <v>0</v>
      </c>
      <c r="F196" s="20">
        <f t="shared" si="25"/>
        <v>0</v>
      </c>
      <c r="G196" s="19"/>
      <c r="H196" s="19"/>
      <c r="I196" s="21"/>
      <c r="J196" s="21"/>
      <c r="K196" s="22"/>
      <c r="L196" s="23"/>
      <c r="M196" s="23"/>
      <c r="N196" s="24">
        <v>5618.95</v>
      </c>
      <c r="O196" s="25" t="e">
        <f t="shared" si="26"/>
        <v>#DIV/0!</v>
      </c>
      <c r="P196" s="26" t="e">
        <f t="shared" si="27"/>
        <v>#DIV/0!</v>
      </c>
      <c r="Q196" s="27" t="e">
        <f t="shared" si="28"/>
        <v>#DIV/0!</v>
      </c>
      <c r="R196" s="27" t="e">
        <f t="shared" si="29"/>
        <v>#DIV/0!</v>
      </c>
      <c r="S196" s="28"/>
    </row>
    <row r="197" spans="1:19" x14ac:dyDescent="0.3">
      <c r="A197" s="29"/>
      <c r="B197" s="18" t="s">
        <v>63</v>
      </c>
      <c r="C197" s="19">
        <v>5</v>
      </c>
      <c r="D197" s="19">
        <v>8</v>
      </c>
      <c r="E197" s="20">
        <f t="shared" si="24"/>
        <v>40</v>
      </c>
      <c r="F197" s="20">
        <f t="shared" si="25"/>
        <v>480</v>
      </c>
      <c r="G197" s="19">
        <v>50</v>
      </c>
      <c r="H197" s="19">
        <v>430</v>
      </c>
      <c r="I197" s="21">
        <v>0.89580000000000004</v>
      </c>
      <c r="J197" s="21">
        <v>0.92149999999999999</v>
      </c>
      <c r="K197" s="22">
        <v>10701</v>
      </c>
      <c r="L197" s="23">
        <v>11613</v>
      </c>
      <c r="M197" s="23">
        <v>973</v>
      </c>
      <c r="N197" s="24">
        <f>SUM(N194:N196)</f>
        <v>30590.350000000002</v>
      </c>
      <c r="O197" s="25">
        <f t="shared" si="26"/>
        <v>764.75875000000008</v>
      </c>
      <c r="P197" s="26">
        <f t="shared" si="27"/>
        <v>53.505000000000003</v>
      </c>
      <c r="Q197" s="27">
        <f t="shared" si="28"/>
        <v>1.3376250000000001</v>
      </c>
      <c r="R197" s="27">
        <f t="shared" si="29"/>
        <v>3823.7937500000003</v>
      </c>
      <c r="S197" s="28"/>
    </row>
    <row r="198" spans="1:19" x14ac:dyDescent="0.3">
      <c r="A198" s="29" t="s">
        <v>648</v>
      </c>
      <c r="B198" s="18" t="s">
        <v>649</v>
      </c>
      <c r="C198" s="19"/>
      <c r="D198" s="19"/>
      <c r="E198" s="20">
        <f t="shared" si="24"/>
        <v>0</v>
      </c>
      <c r="F198" s="20">
        <f t="shared" si="25"/>
        <v>0</v>
      </c>
      <c r="G198" s="19"/>
      <c r="H198" s="19"/>
      <c r="I198" s="21"/>
      <c r="J198" s="21"/>
      <c r="K198" s="22"/>
      <c r="L198" s="23"/>
      <c r="M198" s="23"/>
      <c r="N198" s="24">
        <v>16181.05</v>
      </c>
      <c r="O198" s="25" t="e">
        <f t="shared" si="26"/>
        <v>#DIV/0!</v>
      </c>
      <c r="P198" s="26" t="e">
        <f t="shared" si="27"/>
        <v>#DIV/0!</v>
      </c>
      <c r="Q198" s="27" t="e">
        <f t="shared" si="28"/>
        <v>#DIV/0!</v>
      </c>
      <c r="R198" s="27" t="e">
        <f t="shared" si="29"/>
        <v>#DIV/0!</v>
      </c>
      <c r="S198" s="28"/>
    </row>
    <row r="199" spans="1:19" x14ac:dyDescent="0.3">
      <c r="A199" s="29"/>
      <c r="B199" s="18" t="s">
        <v>650</v>
      </c>
      <c r="C199" s="19"/>
      <c r="D199" s="19"/>
      <c r="E199" s="20">
        <f t="shared" si="24"/>
        <v>0</v>
      </c>
      <c r="F199" s="20">
        <f t="shared" si="25"/>
        <v>0</v>
      </c>
      <c r="G199" s="19"/>
      <c r="H199" s="19"/>
      <c r="I199" s="21"/>
      <c r="J199" s="21"/>
      <c r="K199" s="22"/>
      <c r="L199" s="23"/>
      <c r="M199" s="23"/>
      <c r="N199" s="24">
        <v>10167.24</v>
      </c>
      <c r="O199" s="25" t="e">
        <f t="shared" si="26"/>
        <v>#DIV/0!</v>
      </c>
      <c r="P199" s="26" t="e">
        <f t="shared" si="27"/>
        <v>#DIV/0!</v>
      </c>
      <c r="Q199" s="27" t="e">
        <f t="shared" si="28"/>
        <v>#DIV/0!</v>
      </c>
      <c r="R199" s="27" t="e">
        <f t="shared" si="29"/>
        <v>#DIV/0!</v>
      </c>
      <c r="S199" s="28"/>
    </row>
    <row r="200" spans="1:19" x14ac:dyDescent="0.3">
      <c r="A200" s="29"/>
      <c r="B200" s="18" t="s">
        <v>651</v>
      </c>
      <c r="C200" s="19">
        <v>5</v>
      </c>
      <c r="D200" s="19">
        <v>10</v>
      </c>
      <c r="E200" s="20">
        <f t="shared" si="24"/>
        <v>50</v>
      </c>
      <c r="F200" s="20">
        <f t="shared" si="25"/>
        <v>600</v>
      </c>
      <c r="G200" s="19">
        <v>90</v>
      </c>
      <c r="H200" s="19">
        <v>510</v>
      </c>
      <c r="I200" s="21">
        <v>0.85</v>
      </c>
      <c r="J200" s="21">
        <v>0.91739999999999999</v>
      </c>
      <c r="K200" s="22">
        <v>13553</v>
      </c>
      <c r="L200" s="23">
        <v>14773</v>
      </c>
      <c r="M200" s="23">
        <v>0</v>
      </c>
      <c r="N200" s="24">
        <f>SUM(N198:N199)</f>
        <v>26348.29</v>
      </c>
      <c r="O200" s="25">
        <f t="shared" si="26"/>
        <v>526.96580000000006</v>
      </c>
      <c r="P200" s="26">
        <f t="shared" si="27"/>
        <v>54.212000000000003</v>
      </c>
      <c r="Q200" s="27">
        <f t="shared" si="28"/>
        <v>1.3552999999999999</v>
      </c>
      <c r="R200" s="27">
        <f t="shared" si="29"/>
        <v>2634.8290000000002</v>
      </c>
      <c r="S200" s="28"/>
    </row>
    <row r="201" spans="1:19" x14ac:dyDescent="0.3">
      <c r="A201" s="29">
        <v>14</v>
      </c>
      <c r="B201" s="18" t="s">
        <v>652</v>
      </c>
      <c r="C201" s="19"/>
      <c r="D201" s="19"/>
      <c r="E201" s="20">
        <f t="shared" si="24"/>
        <v>0</v>
      </c>
      <c r="F201" s="20">
        <f t="shared" si="25"/>
        <v>0</v>
      </c>
      <c r="G201" s="19"/>
      <c r="H201" s="19"/>
      <c r="I201" s="21"/>
      <c r="J201" s="21"/>
      <c r="K201" s="22"/>
      <c r="L201" s="23"/>
      <c r="M201" s="23"/>
      <c r="N201" s="24">
        <v>7202.76</v>
      </c>
      <c r="O201" s="25" t="e">
        <f t="shared" si="26"/>
        <v>#DIV/0!</v>
      </c>
      <c r="P201" s="26" t="e">
        <f t="shared" si="27"/>
        <v>#DIV/0!</v>
      </c>
      <c r="Q201" s="27" t="e">
        <f t="shared" si="28"/>
        <v>#DIV/0!</v>
      </c>
      <c r="R201" s="27" t="e">
        <f t="shared" si="29"/>
        <v>#DIV/0!</v>
      </c>
      <c r="S201" s="28"/>
    </row>
    <row r="202" spans="1:19" x14ac:dyDescent="0.3">
      <c r="A202" s="29"/>
      <c r="B202" s="18" t="s">
        <v>653</v>
      </c>
      <c r="C202" s="19"/>
      <c r="D202" s="19"/>
      <c r="E202" s="20">
        <f t="shared" si="24"/>
        <v>0</v>
      </c>
      <c r="F202" s="20">
        <f t="shared" si="25"/>
        <v>0</v>
      </c>
      <c r="G202" s="19"/>
      <c r="H202" s="19"/>
      <c r="I202" s="21"/>
      <c r="J202" s="21"/>
      <c r="K202" s="22"/>
      <c r="L202" s="23"/>
      <c r="M202" s="23"/>
      <c r="N202" s="24">
        <v>12060</v>
      </c>
      <c r="O202" s="25" t="e">
        <f t="shared" si="26"/>
        <v>#DIV/0!</v>
      </c>
      <c r="P202" s="26" t="e">
        <f t="shared" si="27"/>
        <v>#DIV/0!</v>
      </c>
      <c r="Q202" s="27" t="e">
        <f t="shared" si="28"/>
        <v>#DIV/0!</v>
      </c>
      <c r="R202" s="27" t="e">
        <f t="shared" si="29"/>
        <v>#DIV/0!</v>
      </c>
      <c r="S202" s="28"/>
    </row>
    <row r="203" spans="1:19" x14ac:dyDescent="0.3">
      <c r="A203" s="29"/>
      <c r="B203" s="18" t="s">
        <v>654</v>
      </c>
      <c r="C203" s="19"/>
      <c r="D203" s="19"/>
      <c r="E203" s="20">
        <f t="shared" si="24"/>
        <v>0</v>
      </c>
      <c r="F203" s="20">
        <f t="shared" si="25"/>
        <v>0</v>
      </c>
      <c r="G203" s="19"/>
      <c r="H203" s="19"/>
      <c r="I203" s="21"/>
      <c r="J203" s="21"/>
      <c r="K203" s="22"/>
      <c r="L203" s="23"/>
      <c r="M203" s="23"/>
      <c r="N203" s="24">
        <v>1334.16</v>
      </c>
      <c r="O203" s="25" t="e">
        <f t="shared" si="26"/>
        <v>#DIV/0!</v>
      </c>
      <c r="P203" s="26" t="e">
        <f t="shared" si="27"/>
        <v>#DIV/0!</v>
      </c>
      <c r="Q203" s="27" t="e">
        <f t="shared" si="28"/>
        <v>#DIV/0!</v>
      </c>
      <c r="R203" s="27" t="e">
        <f t="shared" si="29"/>
        <v>#DIV/0!</v>
      </c>
      <c r="S203" s="28"/>
    </row>
    <row r="204" spans="1:19" x14ac:dyDescent="0.3">
      <c r="A204" s="29"/>
      <c r="B204" s="18" t="s">
        <v>63</v>
      </c>
      <c r="C204" s="19">
        <v>5</v>
      </c>
      <c r="D204" s="19">
        <v>8</v>
      </c>
      <c r="E204" s="20">
        <f>C204*D204</f>
        <v>40</v>
      </c>
      <c r="F204" s="20">
        <f t="shared" si="25"/>
        <v>480</v>
      </c>
      <c r="G204" s="19">
        <v>50</v>
      </c>
      <c r="H204" s="19">
        <v>430</v>
      </c>
      <c r="I204" s="21">
        <v>0.89580000000000004</v>
      </c>
      <c r="J204" s="21">
        <v>0.89480000000000004</v>
      </c>
      <c r="K204" s="22">
        <v>10869</v>
      </c>
      <c r="L204" s="23">
        <v>12147</v>
      </c>
      <c r="M204" s="23">
        <v>5904</v>
      </c>
      <c r="N204" s="24">
        <f>SUM(N201:N203)</f>
        <v>20596.920000000002</v>
      </c>
      <c r="O204" s="25">
        <f t="shared" si="26"/>
        <v>514.923</v>
      </c>
      <c r="P204" s="26">
        <f t="shared" si="27"/>
        <v>54.344999999999999</v>
      </c>
      <c r="Q204" s="27">
        <f t="shared" si="28"/>
        <v>1.358625</v>
      </c>
      <c r="R204" s="27">
        <f t="shared" si="29"/>
        <v>2574.6150000000002</v>
      </c>
      <c r="S204" s="28"/>
    </row>
    <row r="205" spans="1:19" x14ac:dyDescent="0.3">
      <c r="A205" s="29" t="s">
        <v>655</v>
      </c>
      <c r="B205" s="18" t="s">
        <v>654</v>
      </c>
      <c r="C205" s="19"/>
      <c r="D205" s="19"/>
      <c r="E205" s="20">
        <f t="shared" si="24"/>
        <v>0</v>
      </c>
      <c r="F205" s="20">
        <f t="shared" si="25"/>
        <v>0</v>
      </c>
      <c r="G205" s="19"/>
      <c r="H205" s="19"/>
      <c r="I205" s="21"/>
      <c r="J205" s="21"/>
      <c r="K205" s="22"/>
      <c r="L205" s="23"/>
      <c r="M205" s="23"/>
      <c r="N205" s="24">
        <v>5330.52</v>
      </c>
      <c r="O205" s="25" t="e">
        <f t="shared" si="26"/>
        <v>#DIV/0!</v>
      </c>
      <c r="P205" s="26" t="e">
        <f t="shared" si="27"/>
        <v>#DIV/0!</v>
      </c>
      <c r="Q205" s="27" t="e">
        <f t="shared" si="28"/>
        <v>#DIV/0!</v>
      </c>
      <c r="R205" s="27" t="e">
        <f t="shared" si="29"/>
        <v>#DIV/0!</v>
      </c>
      <c r="S205" s="28"/>
    </row>
    <row r="206" spans="1:19" x14ac:dyDescent="0.3">
      <c r="A206" s="29"/>
      <c r="B206" s="18" t="s">
        <v>656</v>
      </c>
      <c r="C206" s="19"/>
      <c r="D206" s="19"/>
      <c r="E206" s="20">
        <f t="shared" si="24"/>
        <v>0</v>
      </c>
      <c r="F206" s="20">
        <f t="shared" si="25"/>
        <v>0</v>
      </c>
      <c r="G206" s="19"/>
      <c r="H206" s="19"/>
      <c r="I206" s="21"/>
      <c r="J206" s="21"/>
      <c r="K206" s="22"/>
      <c r="L206" s="23"/>
      <c r="M206" s="23"/>
      <c r="N206" s="24">
        <v>3025</v>
      </c>
      <c r="O206" s="25" t="e">
        <f t="shared" si="26"/>
        <v>#DIV/0!</v>
      </c>
      <c r="P206" s="26" t="e">
        <f t="shared" si="27"/>
        <v>#DIV/0!</v>
      </c>
      <c r="Q206" s="27" t="e">
        <f t="shared" si="28"/>
        <v>#DIV/0!</v>
      </c>
      <c r="R206" s="27" t="e">
        <f t="shared" si="29"/>
        <v>#DIV/0!</v>
      </c>
      <c r="S206" s="28"/>
    </row>
    <row r="207" spans="1:19" x14ac:dyDescent="0.3">
      <c r="A207" s="29"/>
      <c r="B207" s="18" t="s">
        <v>657</v>
      </c>
      <c r="C207" s="19"/>
      <c r="D207" s="19"/>
      <c r="E207" s="20">
        <f t="shared" si="24"/>
        <v>0</v>
      </c>
      <c r="F207" s="20">
        <f t="shared" si="25"/>
        <v>0</v>
      </c>
      <c r="G207" s="19"/>
      <c r="H207" s="19"/>
      <c r="I207" s="21"/>
      <c r="J207" s="21"/>
      <c r="K207" s="22"/>
      <c r="L207" s="23"/>
      <c r="M207" s="23"/>
      <c r="N207" s="24">
        <v>15954</v>
      </c>
      <c r="O207" s="25" t="e">
        <f t="shared" si="26"/>
        <v>#DIV/0!</v>
      </c>
      <c r="P207" s="26" t="e">
        <f t="shared" si="27"/>
        <v>#DIV/0!</v>
      </c>
      <c r="Q207" s="27" t="e">
        <f t="shared" si="28"/>
        <v>#DIV/0!</v>
      </c>
      <c r="R207" s="27" t="e">
        <f t="shared" si="29"/>
        <v>#DIV/0!</v>
      </c>
      <c r="S207" s="28"/>
    </row>
    <row r="208" spans="1:19" x14ac:dyDescent="0.3">
      <c r="A208" s="29"/>
      <c r="B208" s="18" t="s">
        <v>63</v>
      </c>
      <c r="C208" s="19">
        <v>5</v>
      </c>
      <c r="D208" s="19">
        <v>10</v>
      </c>
      <c r="E208" s="20">
        <f t="shared" si="24"/>
        <v>50</v>
      </c>
      <c r="F208" s="20">
        <f t="shared" si="25"/>
        <v>600</v>
      </c>
      <c r="G208" s="19">
        <v>90</v>
      </c>
      <c r="H208" s="19">
        <v>510</v>
      </c>
      <c r="I208" s="21">
        <v>0.85</v>
      </c>
      <c r="J208" s="21">
        <v>0.88639999999999997</v>
      </c>
      <c r="K208" s="22">
        <v>12829</v>
      </c>
      <c r="L208" s="23">
        <v>14473</v>
      </c>
      <c r="M208" s="23">
        <v>0</v>
      </c>
      <c r="N208" s="24">
        <f>SUM(N205:N207)</f>
        <v>24309.52</v>
      </c>
      <c r="O208" s="25">
        <f t="shared" si="26"/>
        <v>486.19040000000001</v>
      </c>
      <c r="P208" s="26">
        <f t="shared" si="27"/>
        <v>51.316000000000003</v>
      </c>
      <c r="Q208" s="27">
        <f t="shared" si="28"/>
        <v>1.2829000000000002</v>
      </c>
      <c r="R208" s="27">
        <f t="shared" si="29"/>
        <v>2430.9520000000002</v>
      </c>
      <c r="S208" s="28"/>
    </row>
    <row r="209" spans="1:19" x14ac:dyDescent="0.3">
      <c r="A209" s="29">
        <v>17</v>
      </c>
      <c r="B209" s="18" t="s">
        <v>657</v>
      </c>
      <c r="C209" s="19"/>
      <c r="D209" s="19"/>
      <c r="E209" s="20">
        <f t="shared" si="24"/>
        <v>0</v>
      </c>
      <c r="F209" s="20">
        <f t="shared" si="25"/>
        <v>0</v>
      </c>
      <c r="G209" s="19"/>
      <c r="H209" s="19"/>
      <c r="I209" s="21"/>
      <c r="J209" s="21"/>
      <c r="K209" s="22"/>
      <c r="L209" s="23"/>
      <c r="M209" s="23"/>
      <c r="N209" s="24">
        <v>8046</v>
      </c>
      <c r="O209" s="25" t="e">
        <f t="shared" si="26"/>
        <v>#DIV/0!</v>
      </c>
      <c r="P209" s="26" t="e">
        <f t="shared" si="27"/>
        <v>#DIV/0!</v>
      </c>
      <c r="Q209" s="27" t="e">
        <f t="shared" si="28"/>
        <v>#DIV/0!</v>
      </c>
      <c r="R209" s="27" t="e">
        <f t="shared" si="29"/>
        <v>#DIV/0!</v>
      </c>
      <c r="S209" s="28"/>
    </row>
    <row r="210" spans="1:19" x14ac:dyDescent="0.3">
      <c r="A210" s="29"/>
      <c r="B210" s="18" t="s">
        <v>658</v>
      </c>
      <c r="C210" s="19"/>
      <c r="D210" s="19"/>
      <c r="E210" s="20">
        <f t="shared" si="24"/>
        <v>0</v>
      </c>
      <c r="F210" s="20">
        <f t="shared" si="25"/>
        <v>0</v>
      </c>
      <c r="G210" s="19"/>
      <c r="H210" s="19"/>
      <c r="I210" s="21"/>
      <c r="J210" s="21"/>
      <c r="K210" s="22"/>
      <c r="L210" s="23"/>
      <c r="M210" s="23"/>
      <c r="N210" s="24">
        <v>6248.9</v>
      </c>
      <c r="O210" s="25" t="e">
        <f t="shared" si="26"/>
        <v>#DIV/0!</v>
      </c>
      <c r="P210" s="26" t="e">
        <f t="shared" si="27"/>
        <v>#DIV/0!</v>
      </c>
      <c r="Q210" s="27" t="e">
        <f t="shared" si="28"/>
        <v>#DIV/0!</v>
      </c>
      <c r="R210" s="27" t="e">
        <f t="shared" si="29"/>
        <v>#DIV/0!</v>
      </c>
      <c r="S210" s="28"/>
    </row>
    <row r="211" spans="1:19" x14ac:dyDescent="0.3">
      <c r="A211" s="29"/>
      <c r="B211" s="18" t="s">
        <v>659</v>
      </c>
      <c r="C211" s="19"/>
      <c r="D211" s="19"/>
      <c r="E211" s="20">
        <f t="shared" ref="E211:E274" si="30">C211*D211</f>
        <v>0</v>
      </c>
      <c r="F211" s="20">
        <f t="shared" ref="F211:F274" si="31">SUM(G211:H211)</f>
        <v>0</v>
      </c>
      <c r="G211" s="19"/>
      <c r="H211" s="19"/>
      <c r="I211" s="21"/>
      <c r="J211" s="21"/>
      <c r="K211" s="22"/>
      <c r="L211" s="23"/>
      <c r="M211" s="23"/>
      <c r="N211" s="24">
        <v>2910</v>
      </c>
      <c r="O211" s="25" t="e">
        <f>N211/E211</f>
        <v>#DIV/0!</v>
      </c>
      <c r="P211" s="26" t="e">
        <f>((K211*200000)/E211)/1000000</f>
        <v>#DIV/0!</v>
      </c>
      <c r="Q211" s="27" t="e">
        <f>(K211/D211)/1000</f>
        <v>#DIV/0!</v>
      </c>
      <c r="R211" s="27" t="e">
        <f>N211/D211</f>
        <v>#DIV/0!</v>
      </c>
      <c r="S211" s="28"/>
    </row>
    <row r="212" spans="1:19" x14ac:dyDescent="0.3">
      <c r="A212" s="29"/>
      <c r="B212" s="18" t="s">
        <v>63</v>
      </c>
      <c r="C212" s="19">
        <v>5</v>
      </c>
      <c r="D212" s="19">
        <v>8</v>
      </c>
      <c r="E212" s="20">
        <f t="shared" si="30"/>
        <v>40</v>
      </c>
      <c r="F212" s="20">
        <f t="shared" si="31"/>
        <v>480</v>
      </c>
      <c r="G212" s="19">
        <v>120</v>
      </c>
      <c r="H212" s="19">
        <v>360</v>
      </c>
      <c r="I212" s="21">
        <v>0.75</v>
      </c>
      <c r="J212" s="21">
        <v>0.8619</v>
      </c>
      <c r="K212" s="22">
        <v>8190</v>
      </c>
      <c r="L212" s="23">
        <v>9502</v>
      </c>
      <c r="M212" s="23">
        <v>19733</v>
      </c>
      <c r="N212" s="24">
        <f>SUM(N209:N211)</f>
        <v>17204.900000000001</v>
      </c>
      <c r="O212" s="25">
        <f>N212/E212</f>
        <v>430.12250000000006</v>
      </c>
      <c r="P212" s="26">
        <f>((K212*200000)/E212)/1000000</f>
        <v>40.950000000000003</v>
      </c>
      <c r="Q212" s="27">
        <f>(K212/D212)/1000</f>
        <v>1.0237499999999999</v>
      </c>
      <c r="R212" s="27">
        <f>N212/D212</f>
        <v>2150.6125000000002</v>
      </c>
      <c r="S212" s="28"/>
    </row>
    <row r="213" spans="1:19" x14ac:dyDescent="0.3">
      <c r="A213" s="29" t="s">
        <v>660</v>
      </c>
      <c r="B213" s="18" t="s">
        <v>659</v>
      </c>
      <c r="C213" s="19"/>
      <c r="D213" s="19"/>
      <c r="E213" s="20">
        <f t="shared" si="30"/>
        <v>0</v>
      </c>
      <c r="F213" s="20">
        <f t="shared" si="31"/>
        <v>0</v>
      </c>
      <c r="G213" s="19"/>
      <c r="H213" s="19"/>
      <c r="I213" s="21"/>
      <c r="J213" s="21"/>
      <c r="K213" s="22"/>
      <c r="L213" s="23"/>
      <c r="M213" s="23"/>
      <c r="N213" s="24">
        <v>39355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661</v>
      </c>
      <c r="C214" s="19">
        <v>4</v>
      </c>
      <c r="D214" s="19">
        <v>10</v>
      </c>
      <c r="E214" s="20">
        <f t="shared" si="30"/>
        <v>40</v>
      </c>
      <c r="F214" s="20">
        <f t="shared" si="31"/>
        <v>600</v>
      </c>
      <c r="G214" s="19">
        <v>90</v>
      </c>
      <c r="H214" s="19">
        <v>510</v>
      </c>
      <c r="I214" s="21">
        <v>0.85</v>
      </c>
      <c r="J214" s="21">
        <v>0.90149999999999997</v>
      </c>
      <c r="K214" s="22">
        <v>8734</v>
      </c>
      <c r="L214" s="23">
        <v>9689</v>
      </c>
      <c r="M214" s="23">
        <v>0</v>
      </c>
      <c r="N214" s="24">
        <f>SUM(N213)</f>
        <v>39355</v>
      </c>
      <c r="O214" s="25">
        <f t="shared" ref="O214:O276" si="32">N214/E214</f>
        <v>983.875</v>
      </c>
      <c r="P214" s="26">
        <f t="shared" ref="P214:P275" si="33">((K214*200000)/E214)/1000000</f>
        <v>43.67</v>
      </c>
      <c r="Q214" s="27">
        <f t="shared" ref="Q214:Q276" si="34">(K214/D214)/1000</f>
        <v>0.87339999999999995</v>
      </c>
      <c r="R214" s="27">
        <f t="shared" ref="R214:R276" si="35">N214/D214</f>
        <v>3935.5</v>
      </c>
      <c r="S214" s="28"/>
    </row>
    <row r="215" spans="1:19" x14ac:dyDescent="0.3">
      <c r="A215" s="29">
        <v>18</v>
      </c>
      <c r="B215" s="18" t="s">
        <v>659</v>
      </c>
      <c r="C215" s="19"/>
      <c r="D215" s="19"/>
      <c r="E215" s="20">
        <f t="shared" si="30"/>
        <v>0</v>
      </c>
      <c r="F215" s="20">
        <f t="shared" si="31"/>
        <v>0</v>
      </c>
      <c r="G215" s="19"/>
      <c r="H215" s="19"/>
      <c r="I215" s="21"/>
      <c r="J215" s="21"/>
      <c r="K215" s="22"/>
      <c r="L215" s="23"/>
      <c r="M215" s="23"/>
      <c r="N215" s="24">
        <v>30770</v>
      </c>
      <c r="O215" s="25" t="e">
        <f t="shared" si="32"/>
        <v>#DIV/0!</v>
      </c>
      <c r="P215" s="26" t="e">
        <f t="shared" si="33"/>
        <v>#DIV/0!</v>
      </c>
      <c r="Q215" s="27" t="e">
        <f t="shared" si="34"/>
        <v>#DIV/0!</v>
      </c>
      <c r="R215" s="27" t="e">
        <f t="shared" si="35"/>
        <v>#DIV/0!</v>
      </c>
      <c r="S215" s="28"/>
    </row>
    <row r="216" spans="1:19" x14ac:dyDescent="0.3">
      <c r="A216" s="29"/>
      <c r="B216" s="18" t="s">
        <v>63</v>
      </c>
      <c r="C216" s="19">
        <v>5</v>
      </c>
      <c r="D216" s="19">
        <v>8</v>
      </c>
      <c r="E216" s="20">
        <f t="shared" si="30"/>
        <v>40</v>
      </c>
      <c r="F216" s="20">
        <f t="shared" si="31"/>
        <v>480</v>
      </c>
      <c r="G216" s="19">
        <v>80</v>
      </c>
      <c r="H216" s="19">
        <v>400</v>
      </c>
      <c r="I216" s="21">
        <v>0.83330000000000004</v>
      </c>
      <c r="J216" s="21">
        <v>0.9133</v>
      </c>
      <c r="K216" s="22">
        <v>6829</v>
      </c>
      <c r="L216" s="23">
        <v>7477</v>
      </c>
      <c r="M216" s="23">
        <v>3589</v>
      </c>
      <c r="N216" s="24">
        <f>SUM(N215)</f>
        <v>30770</v>
      </c>
      <c r="O216" s="25">
        <f t="shared" si="32"/>
        <v>769.25</v>
      </c>
      <c r="P216" s="26">
        <f t="shared" si="33"/>
        <v>34.145000000000003</v>
      </c>
      <c r="Q216" s="27">
        <f t="shared" si="34"/>
        <v>0.85362499999999997</v>
      </c>
      <c r="R216" s="27">
        <f t="shared" si="35"/>
        <v>3846.25</v>
      </c>
      <c r="S216" s="28"/>
    </row>
    <row r="217" spans="1:19" x14ac:dyDescent="0.3">
      <c r="A217" s="29" t="s">
        <v>662</v>
      </c>
      <c r="B217" s="18" t="s">
        <v>663</v>
      </c>
      <c r="C217" s="19"/>
      <c r="D217" s="19"/>
      <c r="E217" s="20">
        <f t="shared" si="30"/>
        <v>0</v>
      </c>
      <c r="F217" s="20">
        <f t="shared" si="31"/>
        <v>0</v>
      </c>
      <c r="G217" s="19"/>
      <c r="H217" s="19"/>
      <c r="I217" s="21"/>
      <c r="J217" s="21"/>
      <c r="K217" s="22"/>
      <c r="L217" s="23"/>
      <c r="M217" s="23"/>
      <c r="N217" s="24">
        <v>10910</v>
      </c>
      <c r="O217" s="25" t="e">
        <f t="shared" si="32"/>
        <v>#DIV/0!</v>
      </c>
      <c r="P217" s="26" t="e">
        <f t="shared" si="33"/>
        <v>#DIV/0!</v>
      </c>
      <c r="Q217" s="27" t="e">
        <f t="shared" si="34"/>
        <v>#DIV/0!</v>
      </c>
      <c r="R217" s="27" t="e">
        <f t="shared" si="35"/>
        <v>#DIV/0!</v>
      </c>
      <c r="S217" s="28"/>
    </row>
    <row r="218" spans="1:19" x14ac:dyDescent="0.3">
      <c r="A218" s="29"/>
      <c r="B218" s="18" t="s">
        <v>664</v>
      </c>
      <c r="C218" s="19"/>
      <c r="D218" s="19"/>
      <c r="E218" s="20">
        <f t="shared" si="30"/>
        <v>0</v>
      </c>
      <c r="F218" s="20">
        <f t="shared" si="31"/>
        <v>0</v>
      </c>
      <c r="G218" s="19"/>
      <c r="H218" s="19"/>
      <c r="I218" s="21"/>
      <c r="J218" s="21"/>
      <c r="K218" s="22"/>
      <c r="L218" s="23"/>
      <c r="M218" s="23"/>
      <c r="N218" s="24">
        <v>20424</v>
      </c>
      <c r="O218" s="25" t="e">
        <f t="shared" si="32"/>
        <v>#DIV/0!</v>
      </c>
      <c r="P218" s="26" t="e">
        <f t="shared" si="33"/>
        <v>#DIV/0!</v>
      </c>
      <c r="Q218" s="27" t="e">
        <f t="shared" si="34"/>
        <v>#DIV/0!</v>
      </c>
      <c r="R218" s="27" t="e">
        <f t="shared" si="35"/>
        <v>#DIV/0!</v>
      </c>
      <c r="S218" s="28"/>
    </row>
    <row r="219" spans="1:19" x14ac:dyDescent="0.3">
      <c r="A219" s="29"/>
      <c r="B219" s="18" t="s">
        <v>61</v>
      </c>
      <c r="C219" s="19">
        <v>4</v>
      </c>
      <c r="D219" s="19">
        <v>10</v>
      </c>
      <c r="E219" s="20">
        <f t="shared" si="30"/>
        <v>40</v>
      </c>
      <c r="F219" s="20">
        <f t="shared" si="31"/>
        <v>600</v>
      </c>
      <c r="G219" s="19">
        <v>150</v>
      </c>
      <c r="H219" s="19">
        <v>450</v>
      </c>
      <c r="I219" s="21">
        <v>0.75</v>
      </c>
      <c r="J219" s="21">
        <v>0.92249999999999999</v>
      </c>
      <c r="K219" s="22">
        <v>9976</v>
      </c>
      <c r="L219" s="23">
        <v>10814</v>
      </c>
      <c r="M219" s="23">
        <v>0</v>
      </c>
      <c r="N219" s="24">
        <f>SUM(N217:N218)</f>
        <v>31334</v>
      </c>
      <c r="O219" s="25">
        <f t="shared" si="32"/>
        <v>783.35</v>
      </c>
      <c r="P219" s="26">
        <f t="shared" si="33"/>
        <v>49.88</v>
      </c>
      <c r="Q219" s="27">
        <f t="shared" si="34"/>
        <v>0.99760000000000004</v>
      </c>
      <c r="R219" s="27">
        <f t="shared" si="35"/>
        <v>3133.4</v>
      </c>
      <c r="S219" s="28"/>
    </row>
    <row r="220" spans="1:19" x14ac:dyDescent="0.3">
      <c r="A220" s="29">
        <v>19</v>
      </c>
      <c r="B220" s="18" t="s">
        <v>665</v>
      </c>
      <c r="C220" s="19"/>
      <c r="D220" s="19"/>
      <c r="E220" s="20">
        <f t="shared" si="30"/>
        <v>0</v>
      </c>
      <c r="F220" s="20">
        <f t="shared" si="31"/>
        <v>0</v>
      </c>
      <c r="G220" s="19"/>
      <c r="H220" s="19"/>
      <c r="I220" s="21"/>
      <c r="J220" s="21"/>
      <c r="K220" s="22"/>
      <c r="L220" s="23"/>
      <c r="M220" s="23"/>
      <c r="N220" s="24">
        <v>15576</v>
      </c>
      <c r="O220" s="25" t="e">
        <f t="shared" si="32"/>
        <v>#DIV/0!</v>
      </c>
      <c r="P220" s="26" t="e">
        <f t="shared" si="33"/>
        <v>#DIV/0!</v>
      </c>
      <c r="Q220" s="27" t="e">
        <f t="shared" si="34"/>
        <v>#DIV/0!</v>
      </c>
      <c r="R220" s="27" t="e">
        <f t="shared" si="35"/>
        <v>#DIV/0!</v>
      </c>
      <c r="S220" s="28"/>
    </row>
    <row r="221" spans="1:19" x14ac:dyDescent="0.3">
      <c r="A221" s="29"/>
      <c r="B221" s="18" t="s">
        <v>666</v>
      </c>
      <c r="C221" s="19"/>
      <c r="D221" s="19"/>
      <c r="E221" s="20">
        <f t="shared" si="30"/>
        <v>0</v>
      </c>
      <c r="F221" s="20">
        <f t="shared" si="31"/>
        <v>0</v>
      </c>
      <c r="G221" s="19"/>
      <c r="H221" s="19"/>
      <c r="I221" s="21"/>
      <c r="J221" s="21"/>
      <c r="K221" s="22"/>
      <c r="L221" s="23"/>
      <c r="M221" s="23"/>
      <c r="N221" s="24">
        <v>13516.49</v>
      </c>
      <c r="O221" s="25" t="e">
        <f t="shared" si="32"/>
        <v>#DIV/0!</v>
      </c>
      <c r="P221" s="26" t="e">
        <f t="shared" si="33"/>
        <v>#DIV/0!</v>
      </c>
      <c r="Q221" s="27" t="e">
        <f t="shared" si="34"/>
        <v>#DIV/0!</v>
      </c>
      <c r="R221" s="27" t="e">
        <f t="shared" si="35"/>
        <v>#DIV/0!</v>
      </c>
      <c r="S221" s="28"/>
    </row>
    <row r="222" spans="1:19" x14ac:dyDescent="0.3">
      <c r="A222" s="29"/>
      <c r="B222" s="18" t="s">
        <v>61</v>
      </c>
      <c r="C222" s="19">
        <v>5</v>
      </c>
      <c r="D222" s="19">
        <v>8</v>
      </c>
      <c r="E222" s="20">
        <f t="shared" si="30"/>
        <v>40</v>
      </c>
      <c r="F222" s="20">
        <f t="shared" si="31"/>
        <v>480</v>
      </c>
      <c r="G222" s="19">
        <v>50</v>
      </c>
      <c r="H222" s="19">
        <v>430</v>
      </c>
      <c r="I222" s="21">
        <v>0.89580000000000004</v>
      </c>
      <c r="J222" s="21">
        <v>0.93359999999999999</v>
      </c>
      <c r="K222" s="22">
        <v>10728</v>
      </c>
      <c r="L222" s="23">
        <v>11491</v>
      </c>
      <c r="M222" s="23">
        <v>24439</v>
      </c>
      <c r="N222" s="24">
        <f>SUM(N220:N221)</f>
        <v>29092.489999999998</v>
      </c>
      <c r="O222" s="25">
        <f t="shared" si="32"/>
        <v>727.31224999999995</v>
      </c>
      <c r="P222" s="26">
        <f t="shared" si="33"/>
        <v>53.64</v>
      </c>
      <c r="Q222" s="27">
        <f t="shared" si="34"/>
        <v>1.341</v>
      </c>
      <c r="R222" s="27">
        <f t="shared" si="35"/>
        <v>3636.5612499999997</v>
      </c>
      <c r="S222" s="28"/>
    </row>
    <row r="223" spans="1:19" x14ac:dyDescent="0.3">
      <c r="A223" s="29" t="s">
        <v>667</v>
      </c>
      <c r="B223" s="18" t="s">
        <v>668</v>
      </c>
      <c r="C223" s="19"/>
      <c r="D223" s="19"/>
      <c r="E223" s="20">
        <f t="shared" si="30"/>
        <v>0</v>
      </c>
      <c r="F223" s="20">
        <f t="shared" si="31"/>
        <v>0</v>
      </c>
      <c r="G223" s="19"/>
      <c r="H223" s="19"/>
      <c r="I223" s="21"/>
      <c r="J223" s="21"/>
      <c r="K223" s="22"/>
      <c r="L223" s="23"/>
      <c r="M223" s="23"/>
      <c r="N223" s="24">
        <v>30429.599999999999</v>
      </c>
      <c r="O223" s="25" t="e">
        <f t="shared" si="32"/>
        <v>#DIV/0!</v>
      </c>
      <c r="P223" s="26" t="e">
        <f t="shared" si="33"/>
        <v>#DIV/0!</v>
      </c>
      <c r="Q223" s="27" t="e">
        <f t="shared" si="34"/>
        <v>#DIV/0!</v>
      </c>
      <c r="R223" s="27" t="e">
        <f t="shared" si="35"/>
        <v>#DIV/0!</v>
      </c>
      <c r="S223" s="28"/>
    </row>
    <row r="224" spans="1:19" x14ac:dyDescent="0.3">
      <c r="A224" s="29"/>
      <c r="B224" s="18" t="s">
        <v>669</v>
      </c>
      <c r="C224" s="19"/>
      <c r="D224" s="19"/>
      <c r="E224" s="20">
        <f t="shared" si="30"/>
        <v>0</v>
      </c>
      <c r="F224" s="20">
        <f t="shared" si="31"/>
        <v>0</v>
      </c>
      <c r="G224" s="19"/>
      <c r="H224" s="19"/>
      <c r="I224" s="21"/>
      <c r="J224" s="21"/>
      <c r="K224" s="22"/>
      <c r="L224" s="23"/>
      <c r="M224" s="23"/>
      <c r="N224" s="24">
        <v>7132.95</v>
      </c>
      <c r="O224" s="25" t="e">
        <f t="shared" si="32"/>
        <v>#DIV/0!</v>
      </c>
      <c r="P224" s="26" t="e">
        <f t="shared" si="33"/>
        <v>#DIV/0!</v>
      </c>
      <c r="Q224" s="27" t="e">
        <f t="shared" si="34"/>
        <v>#DIV/0!</v>
      </c>
      <c r="R224" s="27" t="e">
        <f t="shared" si="35"/>
        <v>#DIV/0!</v>
      </c>
      <c r="S224" s="28"/>
    </row>
    <row r="225" spans="1:19" x14ac:dyDescent="0.3">
      <c r="A225" s="29"/>
      <c r="B225" s="18" t="s">
        <v>61</v>
      </c>
      <c r="C225" s="19">
        <v>4</v>
      </c>
      <c r="D225" s="19">
        <v>10</v>
      </c>
      <c r="E225" s="20">
        <f t="shared" si="30"/>
        <v>40</v>
      </c>
      <c r="F225" s="20">
        <f t="shared" si="31"/>
        <v>600</v>
      </c>
      <c r="G225" s="19">
        <v>70</v>
      </c>
      <c r="H225" s="19">
        <v>530</v>
      </c>
      <c r="I225" s="21">
        <v>0.88329999999999997</v>
      </c>
      <c r="J225" s="21">
        <v>0.95620000000000005</v>
      </c>
      <c r="K225" s="22">
        <v>16071</v>
      </c>
      <c r="L225" s="23">
        <v>16807</v>
      </c>
      <c r="M225" s="23">
        <v>0</v>
      </c>
      <c r="N225" s="24">
        <f>SUM(N223:N224)</f>
        <v>37562.549999999996</v>
      </c>
      <c r="O225" s="25">
        <f t="shared" si="32"/>
        <v>939.06374999999991</v>
      </c>
      <c r="P225" s="26">
        <f t="shared" si="33"/>
        <v>80.355000000000004</v>
      </c>
      <c r="Q225" s="27">
        <f t="shared" si="34"/>
        <v>1.6071</v>
      </c>
      <c r="R225" s="27">
        <f t="shared" si="35"/>
        <v>3756.2549999999997</v>
      </c>
      <c r="S225" s="28"/>
    </row>
    <row r="226" spans="1:19" x14ac:dyDescent="0.3">
      <c r="A226" s="29">
        <v>20</v>
      </c>
      <c r="B226" s="18" t="s">
        <v>670</v>
      </c>
      <c r="C226" s="19"/>
      <c r="D226" s="19"/>
      <c r="E226" s="20">
        <f t="shared" si="30"/>
        <v>0</v>
      </c>
      <c r="F226" s="20">
        <f t="shared" si="31"/>
        <v>0</v>
      </c>
      <c r="G226" s="19"/>
      <c r="H226" s="19"/>
      <c r="I226" s="21"/>
      <c r="J226" s="21"/>
      <c r="K226" s="22"/>
      <c r="L226" s="23"/>
      <c r="M226" s="23"/>
      <c r="N226" s="24">
        <v>21277.85</v>
      </c>
      <c r="O226" s="25" t="e">
        <f t="shared" si="32"/>
        <v>#DIV/0!</v>
      </c>
      <c r="P226" s="26" t="e">
        <f t="shared" si="33"/>
        <v>#DIV/0!</v>
      </c>
      <c r="Q226" s="27" t="e">
        <f t="shared" si="34"/>
        <v>#DIV/0!</v>
      </c>
      <c r="R226" s="27" t="e">
        <f t="shared" si="35"/>
        <v>#DIV/0!</v>
      </c>
      <c r="S226" s="28"/>
    </row>
    <row r="227" spans="1:19" x14ac:dyDescent="0.3">
      <c r="A227" s="29"/>
      <c r="B227" s="18" t="s">
        <v>61</v>
      </c>
      <c r="C227" s="19">
        <v>5</v>
      </c>
      <c r="D227" s="19">
        <v>8</v>
      </c>
      <c r="E227" s="20">
        <f t="shared" si="30"/>
        <v>40</v>
      </c>
      <c r="F227" s="20">
        <f t="shared" si="31"/>
        <v>480</v>
      </c>
      <c r="G227" s="19">
        <v>40</v>
      </c>
      <c r="H227" s="19">
        <v>440</v>
      </c>
      <c r="I227" s="21">
        <v>0.91669999999999996</v>
      </c>
      <c r="J227" s="21">
        <v>0.93630000000000002</v>
      </c>
      <c r="K227" s="22">
        <v>14587</v>
      </c>
      <c r="L227" s="23">
        <v>15580</v>
      </c>
      <c r="M227" s="23">
        <v>14186</v>
      </c>
      <c r="N227" s="24">
        <f>SUM(N226)</f>
        <v>21277.85</v>
      </c>
      <c r="O227" s="25">
        <f t="shared" si="32"/>
        <v>531.94624999999996</v>
      </c>
      <c r="P227" s="26">
        <f t="shared" si="33"/>
        <v>72.935000000000002</v>
      </c>
      <c r="Q227" s="27">
        <f t="shared" si="34"/>
        <v>1.823375</v>
      </c>
      <c r="R227" s="27">
        <f t="shared" si="35"/>
        <v>2659.7312499999998</v>
      </c>
      <c r="S227" s="28"/>
    </row>
    <row r="228" spans="1:19" ht="15" customHeight="1" x14ac:dyDescent="0.3">
      <c r="A228" s="29" t="s">
        <v>671</v>
      </c>
      <c r="B228" s="18" t="s">
        <v>669</v>
      </c>
      <c r="C228" s="19"/>
      <c r="D228" s="19"/>
      <c r="E228" s="20">
        <f t="shared" si="30"/>
        <v>0</v>
      </c>
      <c r="F228" s="20">
        <f t="shared" si="31"/>
        <v>0</v>
      </c>
      <c r="G228" s="19"/>
      <c r="H228" s="19"/>
      <c r="I228" s="21"/>
      <c r="J228" s="21"/>
      <c r="K228" s="22"/>
      <c r="L228" s="23"/>
      <c r="M228" s="23"/>
      <c r="N228" s="24">
        <v>4652.45</v>
      </c>
      <c r="O228" s="25" t="e">
        <f t="shared" si="32"/>
        <v>#DIV/0!</v>
      </c>
      <c r="P228" s="26" t="e">
        <f t="shared" si="33"/>
        <v>#DIV/0!</v>
      </c>
      <c r="Q228" s="27" t="e">
        <f t="shared" si="34"/>
        <v>#DIV/0!</v>
      </c>
      <c r="R228" s="27" t="e">
        <f t="shared" si="35"/>
        <v>#DIV/0!</v>
      </c>
      <c r="S228" s="28"/>
    </row>
    <row r="229" spans="1:19" x14ac:dyDescent="0.3">
      <c r="A229" s="29"/>
      <c r="B229" s="18" t="s">
        <v>672</v>
      </c>
      <c r="C229" s="19"/>
      <c r="D229" s="19"/>
      <c r="E229" s="20">
        <f t="shared" si="30"/>
        <v>0</v>
      </c>
      <c r="F229" s="20">
        <f t="shared" si="31"/>
        <v>0</v>
      </c>
      <c r="G229" s="19"/>
      <c r="H229" s="19"/>
      <c r="I229" s="21"/>
      <c r="J229" s="21"/>
      <c r="K229" s="22"/>
      <c r="L229" s="23"/>
      <c r="M229" s="23"/>
      <c r="N229" s="24">
        <v>30174.18</v>
      </c>
      <c r="O229" s="25" t="e">
        <f t="shared" si="32"/>
        <v>#DIV/0!</v>
      </c>
      <c r="P229" s="26" t="e">
        <f t="shared" si="33"/>
        <v>#DIV/0!</v>
      </c>
      <c r="Q229" s="27" t="e">
        <f t="shared" si="34"/>
        <v>#DIV/0!</v>
      </c>
      <c r="R229" s="27" t="e">
        <f t="shared" si="35"/>
        <v>#DIV/0!</v>
      </c>
      <c r="S229" s="28"/>
    </row>
    <row r="230" spans="1:19" x14ac:dyDescent="0.3">
      <c r="A230" s="29"/>
      <c r="B230" s="18" t="s">
        <v>61</v>
      </c>
      <c r="C230" s="19">
        <v>4</v>
      </c>
      <c r="D230" s="19">
        <v>10</v>
      </c>
      <c r="E230" s="20">
        <f t="shared" si="30"/>
        <v>40</v>
      </c>
      <c r="F230" s="20">
        <f t="shared" si="31"/>
        <v>600</v>
      </c>
      <c r="G230" s="19">
        <v>110</v>
      </c>
      <c r="H230" s="19">
        <v>490</v>
      </c>
      <c r="I230" s="21">
        <v>0.81669999999999998</v>
      </c>
      <c r="J230" s="21">
        <v>0.93330000000000002</v>
      </c>
      <c r="K230" s="22">
        <v>12863</v>
      </c>
      <c r="L230" s="23">
        <v>13782</v>
      </c>
      <c r="M230" s="23">
        <v>0</v>
      </c>
      <c r="N230" s="24">
        <f>SUM(N228:N229)</f>
        <v>34826.629999999997</v>
      </c>
      <c r="O230" s="25">
        <f t="shared" si="32"/>
        <v>870.66574999999989</v>
      </c>
      <c r="P230" s="26">
        <f t="shared" si="33"/>
        <v>64.314999999999998</v>
      </c>
      <c r="Q230" s="27">
        <f t="shared" si="34"/>
        <v>1.2863</v>
      </c>
      <c r="R230" s="27">
        <f t="shared" si="35"/>
        <v>3482.6629999999996</v>
      </c>
      <c r="S230" s="28"/>
    </row>
    <row r="231" spans="1:19" x14ac:dyDescent="0.3">
      <c r="A231" s="29">
        <v>21</v>
      </c>
      <c r="B231" s="18" t="s">
        <v>673</v>
      </c>
      <c r="C231" s="19"/>
      <c r="D231" s="19"/>
      <c r="E231" s="20">
        <f t="shared" si="30"/>
        <v>0</v>
      </c>
      <c r="F231" s="20">
        <f t="shared" si="31"/>
        <v>0</v>
      </c>
      <c r="G231" s="19"/>
      <c r="H231" s="19"/>
      <c r="I231" s="21"/>
      <c r="J231" s="21"/>
      <c r="K231" s="22"/>
      <c r="L231" s="23"/>
      <c r="M231" s="23"/>
      <c r="N231" s="24">
        <v>20155.2</v>
      </c>
      <c r="O231" s="25" t="e">
        <f t="shared" si="32"/>
        <v>#DIV/0!</v>
      </c>
      <c r="P231" s="26" t="e">
        <f t="shared" si="33"/>
        <v>#DIV/0!</v>
      </c>
      <c r="Q231" s="27" t="e">
        <f t="shared" si="34"/>
        <v>#DIV/0!</v>
      </c>
      <c r="R231" s="27" t="e">
        <f t="shared" si="35"/>
        <v>#DIV/0!</v>
      </c>
      <c r="S231" s="28"/>
    </row>
    <row r="232" spans="1:19" x14ac:dyDescent="0.3">
      <c r="A232" s="29"/>
      <c r="B232" s="18" t="s">
        <v>674</v>
      </c>
      <c r="C232" s="19">
        <v>5</v>
      </c>
      <c r="D232" s="19">
        <v>8</v>
      </c>
      <c r="E232" s="20">
        <f t="shared" si="30"/>
        <v>40</v>
      </c>
      <c r="F232" s="20">
        <f t="shared" si="31"/>
        <v>480</v>
      </c>
      <c r="G232" s="19">
        <v>60</v>
      </c>
      <c r="H232" s="19">
        <v>420</v>
      </c>
      <c r="I232" s="21">
        <v>0.875</v>
      </c>
      <c r="J232" s="21">
        <v>0.87890000000000001</v>
      </c>
      <c r="K232" s="22">
        <v>11929</v>
      </c>
      <c r="L232" s="23">
        <v>13573</v>
      </c>
      <c r="M232" s="23">
        <v>32084</v>
      </c>
      <c r="N232" s="24">
        <f>SUM(N231)</f>
        <v>20155.2</v>
      </c>
      <c r="O232" s="25">
        <f t="shared" si="32"/>
        <v>503.88</v>
      </c>
      <c r="P232" s="26">
        <f t="shared" si="33"/>
        <v>59.645000000000003</v>
      </c>
      <c r="Q232" s="27">
        <f t="shared" si="34"/>
        <v>1.491125</v>
      </c>
      <c r="R232" s="27">
        <f t="shared" si="35"/>
        <v>2519.4</v>
      </c>
      <c r="S232" s="28"/>
    </row>
    <row r="233" spans="1:19" x14ac:dyDescent="0.3">
      <c r="A233" s="29" t="s">
        <v>675</v>
      </c>
      <c r="B233" s="18" t="s">
        <v>673</v>
      </c>
      <c r="C233" s="19"/>
      <c r="D233" s="19"/>
      <c r="E233" s="20">
        <f t="shared" si="30"/>
        <v>0</v>
      </c>
      <c r="F233" s="20">
        <f t="shared" si="31"/>
        <v>0</v>
      </c>
      <c r="G233" s="19"/>
      <c r="H233" s="19"/>
      <c r="I233" s="21"/>
      <c r="J233" s="21"/>
      <c r="K233" s="22"/>
      <c r="L233" s="23"/>
      <c r="M233" s="23"/>
      <c r="N233" s="24">
        <v>2798.7</v>
      </c>
      <c r="O233" s="25" t="e">
        <f t="shared" si="32"/>
        <v>#DIV/0!</v>
      </c>
      <c r="P233" s="26" t="e">
        <f t="shared" si="33"/>
        <v>#DIV/0!</v>
      </c>
      <c r="Q233" s="27" t="e">
        <f t="shared" si="34"/>
        <v>#DIV/0!</v>
      </c>
      <c r="R233" s="27" t="e">
        <f t="shared" si="35"/>
        <v>#DIV/0!</v>
      </c>
      <c r="S233" s="28"/>
    </row>
    <row r="234" spans="1:19" x14ac:dyDescent="0.3">
      <c r="A234" s="29"/>
      <c r="B234" s="18" t="s">
        <v>676</v>
      </c>
      <c r="C234" s="19"/>
      <c r="D234" s="19"/>
      <c r="E234" s="20">
        <f t="shared" si="30"/>
        <v>0</v>
      </c>
      <c r="F234" s="20">
        <f t="shared" si="31"/>
        <v>0</v>
      </c>
      <c r="G234" s="19"/>
      <c r="H234" s="19"/>
      <c r="I234" s="21"/>
      <c r="J234" s="21"/>
      <c r="K234" s="22"/>
      <c r="L234" s="23"/>
      <c r="M234" s="23"/>
      <c r="N234" s="24">
        <v>32337.9</v>
      </c>
      <c r="O234" s="25" t="e">
        <f t="shared" si="32"/>
        <v>#DIV/0!</v>
      </c>
      <c r="P234" s="26" t="e">
        <f t="shared" si="33"/>
        <v>#DIV/0!</v>
      </c>
      <c r="Q234" s="27" t="e">
        <f t="shared" si="34"/>
        <v>#DIV/0!</v>
      </c>
      <c r="R234" s="27" t="e">
        <f t="shared" si="35"/>
        <v>#DIV/0!</v>
      </c>
      <c r="S234" s="28"/>
    </row>
    <row r="235" spans="1:19" x14ac:dyDescent="0.3">
      <c r="A235" s="29"/>
      <c r="B235" s="18" t="s">
        <v>61</v>
      </c>
      <c r="C235" s="19">
        <v>4</v>
      </c>
      <c r="D235" s="19">
        <v>10</v>
      </c>
      <c r="E235" s="20">
        <f t="shared" si="30"/>
        <v>40</v>
      </c>
      <c r="F235" s="20">
        <f t="shared" si="31"/>
        <v>600</v>
      </c>
      <c r="G235" s="19">
        <v>130</v>
      </c>
      <c r="H235" s="19">
        <v>470</v>
      </c>
      <c r="I235" s="21">
        <v>0.7833</v>
      </c>
      <c r="J235" s="21">
        <v>0.9516</v>
      </c>
      <c r="K235" s="22">
        <v>11928</v>
      </c>
      <c r="L235" s="23">
        <v>12534</v>
      </c>
      <c r="M235" s="23">
        <v>0</v>
      </c>
      <c r="N235" s="24">
        <f>SUM(N233:N234)</f>
        <v>35136.6</v>
      </c>
      <c r="O235" s="25">
        <f t="shared" si="32"/>
        <v>878.41499999999996</v>
      </c>
      <c r="P235" s="26">
        <f t="shared" si="33"/>
        <v>59.64</v>
      </c>
      <c r="Q235" s="27">
        <f t="shared" si="34"/>
        <v>1.1927999999999999</v>
      </c>
      <c r="R235" s="27">
        <f t="shared" si="35"/>
        <v>3513.66</v>
      </c>
      <c r="S235" s="28"/>
    </row>
    <row r="236" spans="1:19" x14ac:dyDescent="0.3">
      <c r="A236" s="29">
        <v>24</v>
      </c>
      <c r="B236" s="18" t="s">
        <v>677</v>
      </c>
      <c r="C236" s="19"/>
      <c r="D236" s="19"/>
      <c r="E236" s="20">
        <f t="shared" si="30"/>
        <v>0</v>
      </c>
      <c r="F236" s="20">
        <f t="shared" si="31"/>
        <v>0</v>
      </c>
      <c r="G236" s="19"/>
      <c r="H236" s="19"/>
      <c r="I236" s="21"/>
      <c r="J236" s="21"/>
      <c r="K236" s="22"/>
      <c r="L236" s="23"/>
      <c r="M236" s="23"/>
      <c r="N236" s="24">
        <v>31221.279999999999</v>
      </c>
      <c r="O236" s="25" t="e">
        <f t="shared" si="32"/>
        <v>#DIV/0!</v>
      </c>
      <c r="P236" s="26" t="e">
        <f t="shared" si="33"/>
        <v>#DIV/0!</v>
      </c>
      <c r="Q236" s="27" t="e">
        <f t="shared" si="34"/>
        <v>#DIV/0!</v>
      </c>
      <c r="R236" s="27" t="e">
        <f t="shared" si="35"/>
        <v>#DIV/0!</v>
      </c>
      <c r="S236" s="28"/>
    </row>
    <row r="237" spans="1:19" x14ac:dyDescent="0.3">
      <c r="A237" s="29"/>
      <c r="B237" s="18" t="s">
        <v>61</v>
      </c>
      <c r="C237" s="19">
        <v>5</v>
      </c>
      <c r="D237" s="19">
        <v>8</v>
      </c>
      <c r="E237" s="20">
        <f t="shared" si="30"/>
        <v>40</v>
      </c>
      <c r="F237" s="20">
        <f t="shared" si="31"/>
        <v>480</v>
      </c>
      <c r="G237" s="19">
        <v>30</v>
      </c>
      <c r="H237" s="19">
        <v>450</v>
      </c>
      <c r="I237" s="21">
        <v>0.9375</v>
      </c>
      <c r="J237" s="21">
        <v>0.99209999999999998</v>
      </c>
      <c r="K237" s="22">
        <v>15244</v>
      </c>
      <c r="L237" s="23">
        <v>15365</v>
      </c>
      <c r="M237" s="23">
        <v>19110</v>
      </c>
      <c r="N237" s="24">
        <f>SUM(N236)</f>
        <v>31221.279999999999</v>
      </c>
      <c r="O237" s="25">
        <f t="shared" si="32"/>
        <v>780.53199999999993</v>
      </c>
      <c r="P237" s="26">
        <f t="shared" si="33"/>
        <v>76.22</v>
      </c>
      <c r="Q237" s="27">
        <f t="shared" si="34"/>
        <v>1.9055</v>
      </c>
      <c r="R237" s="27">
        <f t="shared" si="35"/>
        <v>3902.66</v>
      </c>
      <c r="S237" s="28"/>
    </row>
    <row r="238" spans="1:19" x14ac:dyDescent="0.3">
      <c r="A238" s="29" t="s">
        <v>678</v>
      </c>
      <c r="B238" s="18" t="s">
        <v>677</v>
      </c>
      <c r="C238" s="19"/>
      <c r="D238" s="19"/>
      <c r="E238" s="20">
        <f t="shared" si="30"/>
        <v>0</v>
      </c>
      <c r="F238" s="20">
        <f t="shared" si="31"/>
        <v>0</v>
      </c>
      <c r="G238" s="19"/>
      <c r="H238" s="19"/>
      <c r="I238" s="21"/>
      <c r="J238" s="21"/>
      <c r="K238" s="22"/>
      <c r="L238" s="23"/>
      <c r="M238" s="23"/>
      <c r="N238" s="24">
        <v>9302.64</v>
      </c>
      <c r="O238" s="25" t="e">
        <f t="shared" si="32"/>
        <v>#DIV/0!</v>
      </c>
      <c r="P238" s="26" t="e">
        <f t="shared" si="33"/>
        <v>#DIV/0!</v>
      </c>
      <c r="Q238" s="27" t="e">
        <f t="shared" si="34"/>
        <v>#DIV/0!</v>
      </c>
      <c r="R238" s="27" t="e">
        <f t="shared" si="35"/>
        <v>#DIV/0!</v>
      </c>
      <c r="S238" s="28"/>
    </row>
    <row r="239" spans="1:19" x14ac:dyDescent="0.3">
      <c r="A239" s="29"/>
      <c r="B239" s="18" t="s">
        <v>679</v>
      </c>
      <c r="C239" s="19"/>
      <c r="D239" s="19"/>
      <c r="E239" s="20">
        <f t="shared" si="30"/>
        <v>0</v>
      </c>
      <c r="F239" s="20">
        <f t="shared" si="31"/>
        <v>0</v>
      </c>
      <c r="G239" s="19"/>
      <c r="H239" s="19"/>
      <c r="I239" s="21"/>
      <c r="J239" s="21"/>
      <c r="K239" s="22"/>
      <c r="L239" s="23"/>
      <c r="M239" s="23"/>
      <c r="N239" s="24">
        <v>24134.18</v>
      </c>
      <c r="O239" s="25" t="e">
        <f t="shared" si="32"/>
        <v>#DIV/0!</v>
      </c>
      <c r="P239" s="26" t="e">
        <f t="shared" si="33"/>
        <v>#DIV/0!</v>
      </c>
      <c r="Q239" s="27" t="e">
        <f t="shared" si="34"/>
        <v>#DIV/0!</v>
      </c>
      <c r="R239" s="27" t="e">
        <f t="shared" si="35"/>
        <v>#DIV/0!</v>
      </c>
      <c r="S239" s="28"/>
    </row>
    <row r="240" spans="1:19" x14ac:dyDescent="0.3">
      <c r="A240" s="29"/>
      <c r="B240" s="18" t="s">
        <v>680</v>
      </c>
      <c r="C240" s="19">
        <v>4</v>
      </c>
      <c r="D240" s="19">
        <v>10</v>
      </c>
      <c r="E240" s="20">
        <f t="shared" si="30"/>
        <v>40</v>
      </c>
      <c r="F240" s="20">
        <f t="shared" si="31"/>
        <v>600</v>
      </c>
      <c r="G240" s="19">
        <v>100</v>
      </c>
      <c r="H240" s="19">
        <v>500</v>
      </c>
      <c r="I240" s="21">
        <v>0.83330000000000004</v>
      </c>
      <c r="J240" s="21">
        <v>0.9446</v>
      </c>
      <c r="K240" s="22">
        <v>16326</v>
      </c>
      <c r="L240" s="23">
        <v>17283</v>
      </c>
      <c r="M240" s="23">
        <v>0</v>
      </c>
      <c r="N240" s="24">
        <f>SUM(N238:N239)</f>
        <v>33436.82</v>
      </c>
      <c r="O240" s="25">
        <f t="shared" si="32"/>
        <v>835.92049999999995</v>
      </c>
      <c r="P240" s="26">
        <f t="shared" si="33"/>
        <v>81.63</v>
      </c>
      <c r="Q240" s="27">
        <f t="shared" si="34"/>
        <v>1.6325999999999998</v>
      </c>
      <c r="R240" s="27">
        <f t="shared" si="35"/>
        <v>3343.6819999999998</v>
      </c>
      <c r="S240" s="28"/>
    </row>
    <row r="241" spans="1:19" x14ac:dyDescent="0.3">
      <c r="A241" s="29">
        <v>25</v>
      </c>
      <c r="B241" s="18" t="s">
        <v>694</v>
      </c>
      <c r="C241" s="19"/>
      <c r="D241" s="19"/>
      <c r="E241" s="20">
        <f t="shared" si="30"/>
        <v>0</v>
      </c>
      <c r="F241" s="20">
        <f t="shared" si="31"/>
        <v>0</v>
      </c>
      <c r="G241" s="19"/>
      <c r="H241" s="19"/>
      <c r="I241" s="21"/>
      <c r="J241" s="21"/>
      <c r="K241" s="22"/>
      <c r="L241" s="23"/>
      <c r="M241" s="23"/>
      <c r="N241" s="24">
        <v>1414.7</v>
      </c>
      <c r="O241" s="25" t="e">
        <f t="shared" si="32"/>
        <v>#DIV/0!</v>
      </c>
      <c r="P241" s="26" t="e">
        <f t="shared" si="33"/>
        <v>#DIV/0!</v>
      </c>
      <c r="Q241" s="27" t="e">
        <f t="shared" si="34"/>
        <v>#DIV/0!</v>
      </c>
      <c r="R241" s="27" t="e">
        <f t="shared" si="35"/>
        <v>#DIV/0!</v>
      </c>
      <c r="S241" s="28"/>
    </row>
    <row r="242" spans="1:19" x14ac:dyDescent="0.3">
      <c r="A242" s="29"/>
      <c r="B242" s="18" t="s">
        <v>695</v>
      </c>
      <c r="C242" s="19"/>
      <c r="D242" s="19"/>
      <c r="E242" s="20">
        <f t="shared" si="30"/>
        <v>0</v>
      </c>
      <c r="F242" s="20">
        <f t="shared" si="31"/>
        <v>0</v>
      </c>
      <c r="G242" s="19"/>
      <c r="H242" s="19"/>
      <c r="I242" s="21"/>
      <c r="J242" s="21"/>
      <c r="K242" s="22"/>
      <c r="L242" s="23"/>
      <c r="M242" s="23"/>
      <c r="N242" s="24">
        <v>20464.62</v>
      </c>
      <c r="O242" s="25" t="e">
        <f t="shared" si="32"/>
        <v>#DIV/0!</v>
      </c>
      <c r="P242" s="26" t="e">
        <f t="shared" si="33"/>
        <v>#DIV/0!</v>
      </c>
      <c r="Q242" s="27" t="e">
        <f t="shared" si="34"/>
        <v>#DIV/0!</v>
      </c>
      <c r="R242" s="27" t="e">
        <f t="shared" si="35"/>
        <v>#DIV/0!</v>
      </c>
      <c r="S242" s="28"/>
    </row>
    <row r="243" spans="1:19" x14ac:dyDescent="0.3">
      <c r="A243" s="29"/>
      <c r="B243" s="18" t="s">
        <v>61</v>
      </c>
      <c r="C243" s="19">
        <v>5</v>
      </c>
      <c r="D243" s="19">
        <v>8</v>
      </c>
      <c r="E243" s="20">
        <f t="shared" si="30"/>
        <v>40</v>
      </c>
      <c r="F243" s="20">
        <f t="shared" si="31"/>
        <v>480</v>
      </c>
      <c r="G243" s="19">
        <v>110</v>
      </c>
      <c r="H243" s="19">
        <v>370</v>
      </c>
      <c r="I243" s="21">
        <v>0.77080000000000004</v>
      </c>
      <c r="J243" s="21">
        <v>0.92259999999999998</v>
      </c>
      <c r="K243" s="22">
        <v>9169</v>
      </c>
      <c r="L243" s="23">
        <v>9938</v>
      </c>
      <c r="M243" s="23">
        <v>973</v>
      </c>
      <c r="N243" s="24">
        <f>SUM(N241:N242)</f>
        <v>21879.32</v>
      </c>
      <c r="O243" s="25">
        <f t="shared" si="32"/>
        <v>546.98299999999995</v>
      </c>
      <c r="P243" s="26">
        <f t="shared" si="33"/>
        <v>45.844999999999999</v>
      </c>
      <c r="Q243" s="27">
        <f t="shared" si="34"/>
        <v>1.1461250000000001</v>
      </c>
      <c r="R243" s="27">
        <f t="shared" si="35"/>
        <v>2734.915</v>
      </c>
      <c r="S243" s="28"/>
    </row>
    <row r="244" spans="1:19" x14ac:dyDescent="0.3">
      <c r="A244" s="29" t="s">
        <v>696</v>
      </c>
      <c r="B244" s="18" t="s">
        <v>695</v>
      </c>
      <c r="C244" s="19"/>
      <c r="D244" s="19"/>
      <c r="E244" s="20">
        <f t="shared" si="30"/>
        <v>0</v>
      </c>
      <c r="F244" s="20">
        <f t="shared" si="31"/>
        <v>0</v>
      </c>
      <c r="G244" s="19"/>
      <c r="H244" s="19"/>
      <c r="I244" s="21"/>
      <c r="J244" s="21"/>
      <c r="K244" s="22"/>
      <c r="L244" s="23"/>
      <c r="M244" s="23"/>
      <c r="N244" s="24">
        <v>28136.58</v>
      </c>
      <c r="O244" s="25" t="e">
        <f t="shared" si="32"/>
        <v>#DIV/0!</v>
      </c>
      <c r="P244" s="26" t="e">
        <f t="shared" si="33"/>
        <v>#DIV/0!</v>
      </c>
      <c r="Q244" s="27" t="e">
        <f t="shared" si="34"/>
        <v>#DIV/0!</v>
      </c>
      <c r="R244" s="27" t="e">
        <f t="shared" si="35"/>
        <v>#DIV/0!</v>
      </c>
      <c r="S244" s="28"/>
    </row>
    <row r="245" spans="1:19" x14ac:dyDescent="0.3">
      <c r="A245" s="29"/>
      <c r="B245" s="18" t="s">
        <v>61</v>
      </c>
      <c r="C245" s="19">
        <v>4</v>
      </c>
      <c r="D245" s="19">
        <v>10</v>
      </c>
      <c r="E245" s="20">
        <f t="shared" si="30"/>
        <v>40</v>
      </c>
      <c r="F245" s="20">
        <f t="shared" si="31"/>
        <v>600</v>
      </c>
      <c r="G245" s="19">
        <v>90</v>
      </c>
      <c r="H245" s="19">
        <v>510</v>
      </c>
      <c r="I245" s="21">
        <v>0.85</v>
      </c>
      <c r="J245" s="21">
        <v>0.87170000000000003</v>
      </c>
      <c r="K245" s="22">
        <v>11657</v>
      </c>
      <c r="L245" s="23">
        <v>13373</v>
      </c>
      <c r="M245" s="23">
        <v>0</v>
      </c>
      <c r="N245" s="24">
        <f>SUM(N244)</f>
        <v>28136.58</v>
      </c>
      <c r="O245" s="25">
        <f t="shared" si="32"/>
        <v>703.41450000000009</v>
      </c>
      <c r="P245" s="26">
        <f t="shared" si="33"/>
        <v>58.284999999999997</v>
      </c>
      <c r="Q245" s="27">
        <f t="shared" si="34"/>
        <v>1.1657</v>
      </c>
      <c r="R245" s="27">
        <f t="shared" si="35"/>
        <v>2813.6580000000004</v>
      </c>
      <c r="S245" s="28"/>
    </row>
    <row r="246" spans="1:19" x14ac:dyDescent="0.3">
      <c r="A246" s="29">
        <v>26</v>
      </c>
      <c r="B246" s="18" t="s">
        <v>700</v>
      </c>
      <c r="C246" s="19"/>
      <c r="D246" s="19"/>
      <c r="E246" s="20">
        <f t="shared" si="30"/>
        <v>0</v>
      </c>
      <c r="F246" s="20">
        <f t="shared" si="31"/>
        <v>0</v>
      </c>
      <c r="G246" s="19"/>
      <c r="H246" s="19"/>
      <c r="I246" s="21"/>
      <c r="J246" s="21"/>
      <c r="K246" s="22"/>
      <c r="L246" s="23"/>
      <c r="M246" s="23"/>
      <c r="N246" s="24">
        <v>3860.22</v>
      </c>
      <c r="O246" s="25" t="e">
        <f t="shared" si="32"/>
        <v>#DIV/0!</v>
      </c>
      <c r="P246" s="26" t="e">
        <f t="shared" si="33"/>
        <v>#DIV/0!</v>
      </c>
      <c r="Q246" s="27" t="e">
        <f t="shared" si="34"/>
        <v>#DIV/0!</v>
      </c>
      <c r="R246" s="27" t="e">
        <f t="shared" si="35"/>
        <v>#DIV/0!</v>
      </c>
      <c r="S246" s="28"/>
    </row>
    <row r="247" spans="1:19" x14ac:dyDescent="0.3">
      <c r="A247" s="29"/>
      <c r="B247" s="18" t="s">
        <v>701</v>
      </c>
      <c r="C247" s="19"/>
      <c r="D247" s="19"/>
      <c r="E247" s="20">
        <f t="shared" si="30"/>
        <v>0</v>
      </c>
      <c r="F247" s="20">
        <f t="shared" si="31"/>
        <v>0</v>
      </c>
      <c r="G247" s="19"/>
      <c r="H247" s="19"/>
      <c r="I247" s="21"/>
      <c r="J247" s="21"/>
      <c r="K247" s="22"/>
      <c r="L247" s="23"/>
      <c r="M247" s="23"/>
      <c r="N247" s="24">
        <v>15075</v>
      </c>
      <c r="O247" s="25" t="e">
        <f t="shared" si="32"/>
        <v>#DIV/0!</v>
      </c>
      <c r="P247" s="26" t="e">
        <f t="shared" si="33"/>
        <v>#DIV/0!</v>
      </c>
      <c r="Q247" s="27" t="e">
        <f t="shared" si="34"/>
        <v>#DIV/0!</v>
      </c>
      <c r="R247" s="27" t="e">
        <f t="shared" si="35"/>
        <v>#DIV/0!</v>
      </c>
      <c r="S247" s="28"/>
    </row>
    <row r="248" spans="1:19" x14ac:dyDescent="0.3">
      <c r="A248" s="29"/>
      <c r="B248" s="18" t="s">
        <v>702</v>
      </c>
      <c r="C248" s="19"/>
      <c r="D248" s="19"/>
      <c r="E248" s="20">
        <f t="shared" si="30"/>
        <v>0</v>
      </c>
      <c r="F248" s="20">
        <f t="shared" si="31"/>
        <v>0</v>
      </c>
      <c r="G248" s="19"/>
      <c r="H248" s="19"/>
      <c r="I248" s="21"/>
      <c r="J248" s="21"/>
      <c r="K248" s="22"/>
      <c r="L248" s="23"/>
      <c r="M248" s="23"/>
      <c r="N248" s="24">
        <v>3442.86</v>
      </c>
      <c r="O248" s="25" t="e">
        <f t="shared" si="32"/>
        <v>#DIV/0!</v>
      </c>
      <c r="P248" s="26" t="e">
        <f t="shared" si="33"/>
        <v>#DIV/0!</v>
      </c>
      <c r="Q248" s="27" t="e">
        <f t="shared" si="34"/>
        <v>#DIV/0!</v>
      </c>
      <c r="R248" s="27" t="e">
        <f t="shared" si="35"/>
        <v>#DIV/0!</v>
      </c>
      <c r="S248" s="28"/>
    </row>
    <row r="249" spans="1:19" x14ac:dyDescent="0.3">
      <c r="A249" s="29"/>
      <c r="B249" s="18" t="s">
        <v>61</v>
      </c>
      <c r="C249" s="19">
        <v>5</v>
      </c>
      <c r="D249" s="19">
        <v>8</v>
      </c>
      <c r="E249" s="20">
        <f t="shared" si="30"/>
        <v>40</v>
      </c>
      <c r="F249" s="20">
        <f t="shared" si="31"/>
        <v>480</v>
      </c>
      <c r="G249" s="19">
        <v>70</v>
      </c>
      <c r="H249" s="19">
        <v>410</v>
      </c>
      <c r="I249" s="21">
        <v>0.85419999999999996</v>
      </c>
      <c r="J249" s="21">
        <v>0.89970000000000006</v>
      </c>
      <c r="K249" s="22">
        <v>8760</v>
      </c>
      <c r="L249" s="23">
        <v>9736</v>
      </c>
      <c r="M249" s="23">
        <v>47840</v>
      </c>
      <c r="N249" s="24">
        <f>SUM(N246:N248)</f>
        <v>22378.080000000002</v>
      </c>
      <c r="O249" s="25">
        <f t="shared" si="32"/>
        <v>559.452</v>
      </c>
      <c r="P249" s="26">
        <f t="shared" si="33"/>
        <v>43.8</v>
      </c>
      <c r="Q249" s="27">
        <f t="shared" si="34"/>
        <v>1.095</v>
      </c>
      <c r="R249" s="27">
        <f t="shared" si="35"/>
        <v>2797.26</v>
      </c>
      <c r="S249" s="28"/>
    </row>
    <row r="250" spans="1:19" x14ac:dyDescent="0.3">
      <c r="A250" s="29" t="s">
        <v>703</v>
      </c>
      <c r="B250" s="18" t="s">
        <v>706</v>
      </c>
      <c r="C250" s="19"/>
      <c r="D250" s="19"/>
      <c r="E250" s="20">
        <f t="shared" si="30"/>
        <v>0</v>
      </c>
      <c r="F250" s="20">
        <f t="shared" si="31"/>
        <v>0</v>
      </c>
      <c r="G250" s="19"/>
      <c r="H250" s="19"/>
      <c r="I250" s="21"/>
      <c r="J250" s="21"/>
      <c r="K250" s="22"/>
      <c r="L250" s="23"/>
      <c r="M250" s="23"/>
      <c r="N250" s="24">
        <v>28402.2</v>
      </c>
      <c r="O250" s="25" t="e">
        <f t="shared" si="32"/>
        <v>#DIV/0!</v>
      </c>
      <c r="P250" s="26" t="e">
        <f t="shared" si="33"/>
        <v>#DIV/0!</v>
      </c>
      <c r="Q250" s="27" t="e">
        <f t="shared" si="34"/>
        <v>#DIV/0!</v>
      </c>
      <c r="R250" s="27" t="e">
        <f t="shared" si="35"/>
        <v>#DIV/0!</v>
      </c>
      <c r="S250" s="28"/>
    </row>
    <row r="251" spans="1:19" x14ac:dyDescent="0.3">
      <c r="A251" s="29"/>
      <c r="B251" s="18" t="s">
        <v>707</v>
      </c>
      <c r="C251" s="19">
        <v>4</v>
      </c>
      <c r="D251" s="19">
        <v>10</v>
      </c>
      <c r="E251" s="20">
        <f t="shared" si="30"/>
        <v>40</v>
      </c>
      <c r="F251" s="20">
        <f t="shared" si="31"/>
        <v>600</v>
      </c>
      <c r="G251" s="19">
        <v>90</v>
      </c>
      <c r="H251" s="19">
        <v>510</v>
      </c>
      <c r="I251" s="21">
        <v>0.85</v>
      </c>
      <c r="J251" s="21">
        <v>0.92689999999999995</v>
      </c>
      <c r="K251" s="22">
        <v>10982</v>
      </c>
      <c r="L251" s="23">
        <v>11848</v>
      </c>
      <c r="M251" s="23">
        <v>0</v>
      </c>
      <c r="N251" s="24">
        <f>SUM(N250)</f>
        <v>28402.2</v>
      </c>
      <c r="O251" s="25">
        <f t="shared" si="32"/>
        <v>710.05500000000006</v>
      </c>
      <c r="P251" s="26">
        <f t="shared" si="33"/>
        <v>54.91</v>
      </c>
      <c r="Q251" s="27">
        <f t="shared" si="34"/>
        <v>1.0982000000000001</v>
      </c>
      <c r="R251" s="27">
        <f t="shared" si="35"/>
        <v>2840.2200000000003</v>
      </c>
      <c r="S251" s="28"/>
    </row>
    <row r="252" spans="1:19" x14ac:dyDescent="0.3">
      <c r="A252" s="29">
        <v>27</v>
      </c>
      <c r="B252" s="18" t="s">
        <v>711</v>
      </c>
      <c r="C252" s="19"/>
      <c r="D252" s="19"/>
      <c r="E252" s="20">
        <f t="shared" si="30"/>
        <v>0</v>
      </c>
      <c r="F252" s="20">
        <f t="shared" si="31"/>
        <v>0</v>
      </c>
      <c r="G252" s="19"/>
      <c r="H252" s="19"/>
      <c r="I252" s="21"/>
      <c r="J252" s="21"/>
      <c r="K252" s="22"/>
      <c r="L252" s="23"/>
      <c r="M252" s="23"/>
      <c r="N252" s="24">
        <v>26485</v>
      </c>
      <c r="O252" s="25" t="e">
        <f t="shared" si="32"/>
        <v>#DIV/0!</v>
      </c>
      <c r="P252" s="26" t="e">
        <f t="shared" si="33"/>
        <v>#DIV/0!</v>
      </c>
      <c r="Q252" s="27" t="e">
        <f t="shared" si="34"/>
        <v>#DIV/0!</v>
      </c>
      <c r="R252" s="27" t="e">
        <f t="shared" si="35"/>
        <v>#DIV/0!</v>
      </c>
      <c r="S252" s="28"/>
    </row>
    <row r="253" spans="1:19" x14ac:dyDescent="0.3">
      <c r="A253" s="29"/>
      <c r="B253" s="18" t="s">
        <v>61</v>
      </c>
      <c r="C253" s="19">
        <v>5</v>
      </c>
      <c r="D253" s="19">
        <v>8</v>
      </c>
      <c r="E253" s="20">
        <f t="shared" si="30"/>
        <v>40</v>
      </c>
      <c r="F253" s="20">
        <f t="shared" si="31"/>
        <v>480</v>
      </c>
      <c r="G253" s="19">
        <v>110</v>
      </c>
      <c r="H253" s="19">
        <v>370</v>
      </c>
      <c r="I253" s="21">
        <v>0.77080000000000004</v>
      </c>
      <c r="J253" s="21">
        <v>0.86809999999999998</v>
      </c>
      <c r="K253" s="22">
        <v>7184</v>
      </c>
      <c r="L253" s="23">
        <v>8276</v>
      </c>
      <c r="M253" s="23">
        <v>20853</v>
      </c>
      <c r="N253" s="24">
        <f>SUM(N252)</f>
        <v>26485</v>
      </c>
      <c r="O253" s="25">
        <f t="shared" si="32"/>
        <v>662.125</v>
      </c>
      <c r="P253" s="26">
        <f t="shared" si="33"/>
        <v>35.92</v>
      </c>
      <c r="Q253" s="27">
        <f t="shared" si="34"/>
        <v>0.89800000000000002</v>
      </c>
      <c r="R253" s="27">
        <f t="shared" si="35"/>
        <v>3310.625</v>
      </c>
      <c r="S253" s="28"/>
    </row>
    <row r="254" spans="1:19" x14ac:dyDescent="0.3">
      <c r="A254" s="29" t="s">
        <v>712</v>
      </c>
      <c r="B254" s="18" t="s">
        <v>714</v>
      </c>
      <c r="C254" s="19"/>
      <c r="D254" s="19"/>
      <c r="E254" s="20">
        <f t="shared" si="30"/>
        <v>0</v>
      </c>
      <c r="F254" s="20">
        <f t="shared" si="31"/>
        <v>0</v>
      </c>
      <c r="G254" s="19"/>
      <c r="H254" s="19"/>
      <c r="I254" s="21"/>
      <c r="J254" s="21"/>
      <c r="K254" s="22"/>
      <c r="L254" s="23"/>
      <c r="M254" s="23"/>
      <c r="N254" s="24">
        <v>13515</v>
      </c>
      <c r="O254" s="25" t="e">
        <f t="shared" si="32"/>
        <v>#DIV/0!</v>
      </c>
      <c r="P254" s="26" t="e">
        <f t="shared" si="33"/>
        <v>#DIV/0!</v>
      </c>
      <c r="Q254" s="27" t="e">
        <f t="shared" si="34"/>
        <v>#DIV/0!</v>
      </c>
      <c r="R254" s="27" t="e">
        <f t="shared" si="35"/>
        <v>#DIV/0!</v>
      </c>
      <c r="S254" s="28"/>
    </row>
    <row r="255" spans="1:19" x14ac:dyDescent="0.3">
      <c r="A255" s="29"/>
      <c r="B255" s="18" t="s">
        <v>715</v>
      </c>
      <c r="C255" s="19"/>
      <c r="D255" s="19"/>
      <c r="E255" s="20">
        <f t="shared" si="30"/>
        <v>0</v>
      </c>
      <c r="F255" s="20">
        <f t="shared" si="31"/>
        <v>0</v>
      </c>
      <c r="G255" s="19"/>
      <c r="H255" s="19"/>
      <c r="I255" s="21"/>
      <c r="J255" s="21"/>
      <c r="K255" s="22"/>
      <c r="L255" s="23"/>
      <c r="M255" s="23"/>
      <c r="N255" s="24">
        <v>28783</v>
      </c>
      <c r="O255" s="25" t="e">
        <f t="shared" si="32"/>
        <v>#DIV/0!</v>
      </c>
      <c r="P255" s="26" t="e">
        <f t="shared" si="33"/>
        <v>#DIV/0!</v>
      </c>
      <c r="Q255" s="27" t="e">
        <f t="shared" si="34"/>
        <v>#DIV/0!</v>
      </c>
      <c r="R255" s="27" t="e">
        <f t="shared" si="35"/>
        <v>#DIV/0!</v>
      </c>
      <c r="S255" s="28"/>
    </row>
    <row r="256" spans="1:19" x14ac:dyDescent="0.3">
      <c r="A256" s="29"/>
      <c r="B256" s="18" t="s">
        <v>61</v>
      </c>
      <c r="C256" s="19">
        <v>4</v>
      </c>
      <c r="D256" s="19">
        <v>10</v>
      </c>
      <c r="E256" s="20">
        <f t="shared" si="30"/>
        <v>40</v>
      </c>
      <c r="F256" s="20">
        <f t="shared" si="31"/>
        <v>600</v>
      </c>
      <c r="G256" s="19">
        <v>60</v>
      </c>
      <c r="H256" s="19">
        <v>540</v>
      </c>
      <c r="I256" s="21">
        <v>0.9</v>
      </c>
      <c r="J256" s="21">
        <v>0.92530000000000001</v>
      </c>
      <c r="K256" s="22">
        <v>11474</v>
      </c>
      <c r="L256" s="23">
        <v>12400</v>
      </c>
      <c r="M256" s="23">
        <v>0</v>
      </c>
      <c r="N256" s="24">
        <f>SUM(N254:N255)</f>
        <v>42298</v>
      </c>
      <c r="O256" s="25">
        <f t="shared" si="32"/>
        <v>1057.45</v>
      </c>
      <c r="P256" s="26">
        <f t="shared" si="33"/>
        <v>57.37</v>
      </c>
      <c r="Q256" s="27">
        <f t="shared" si="34"/>
        <v>1.1474000000000002</v>
      </c>
      <c r="R256" s="27">
        <f t="shared" si="35"/>
        <v>4229.8</v>
      </c>
      <c r="S256" s="28"/>
    </row>
    <row r="257" spans="1:19" x14ac:dyDescent="0.3">
      <c r="A257" s="29">
        <v>28</v>
      </c>
      <c r="B257" s="18" t="s">
        <v>718</v>
      </c>
      <c r="C257" s="19"/>
      <c r="D257" s="19"/>
      <c r="E257" s="20">
        <f t="shared" si="30"/>
        <v>0</v>
      </c>
      <c r="F257" s="20">
        <f t="shared" si="31"/>
        <v>0</v>
      </c>
      <c r="G257" s="19"/>
      <c r="H257" s="19"/>
      <c r="I257" s="21"/>
      <c r="J257" s="21"/>
      <c r="K257" s="22"/>
      <c r="L257" s="23"/>
      <c r="M257" s="23"/>
      <c r="N257" s="24">
        <v>33838.75</v>
      </c>
      <c r="O257" s="25" t="e">
        <f t="shared" si="32"/>
        <v>#DIV/0!</v>
      </c>
      <c r="P257" s="26" t="e">
        <f t="shared" si="33"/>
        <v>#DIV/0!</v>
      </c>
      <c r="Q257" s="27" t="e">
        <f t="shared" si="34"/>
        <v>#DIV/0!</v>
      </c>
      <c r="R257" s="27" t="e">
        <f t="shared" si="35"/>
        <v>#DIV/0!</v>
      </c>
      <c r="S257" s="28"/>
    </row>
    <row r="258" spans="1:19" x14ac:dyDescent="0.3">
      <c r="A258" s="29"/>
      <c r="B258" s="18" t="s">
        <v>61</v>
      </c>
      <c r="C258" s="19">
        <v>5</v>
      </c>
      <c r="D258" s="19">
        <v>8</v>
      </c>
      <c r="E258" s="20">
        <f t="shared" si="30"/>
        <v>40</v>
      </c>
      <c r="F258" s="20">
        <f t="shared" si="31"/>
        <v>480</v>
      </c>
      <c r="G258" s="19">
        <v>40</v>
      </c>
      <c r="H258" s="19">
        <v>440</v>
      </c>
      <c r="I258" s="21">
        <v>0.91669999999999996</v>
      </c>
      <c r="J258" s="21">
        <v>0.92720000000000002</v>
      </c>
      <c r="K258" s="22">
        <v>9179</v>
      </c>
      <c r="L258" s="23">
        <v>9900</v>
      </c>
      <c r="M258" s="23">
        <v>0</v>
      </c>
      <c r="N258" s="24">
        <f>SUM(N257)</f>
        <v>33838.75</v>
      </c>
      <c r="O258" s="25">
        <f t="shared" si="32"/>
        <v>845.96875</v>
      </c>
      <c r="P258" s="26">
        <f t="shared" si="33"/>
        <v>45.895000000000003</v>
      </c>
      <c r="Q258" s="27">
        <f t="shared" si="34"/>
        <v>1.147375</v>
      </c>
      <c r="R258" s="27">
        <f t="shared" si="35"/>
        <v>4229.84375</v>
      </c>
      <c r="S258" s="28"/>
    </row>
    <row r="259" spans="1:19" x14ac:dyDescent="0.3">
      <c r="A259" s="29" t="s">
        <v>724</v>
      </c>
      <c r="B259" s="18" t="s">
        <v>725</v>
      </c>
      <c r="C259" s="19"/>
      <c r="D259" s="19"/>
      <c r="E259" s="20">
        <f t="shared" si="30"/>
        <v>0</v>
      </c>
      <c r="F259" s="20">
        <f t="shared" si="31"/>
        <v>0</v>
      </c>
      <c r="G259" s="19"/>
      <c r="H259" s="19"/>
      <c r="I259" s="21"/>
      <c r="J259" s="21"/>
      <c r="K259" s="22"/>
      <c r="L259" s="23"/>
      <c r="M259" s="23"/>
      <c r="N259" s="24">
        <v>33678.25</v>
      </c>
      <c r="O259" s="25" t="e">
        <f t="shared" si="32"/>
        <v>#DIV/0!</v>
      </c>
      <c r="P259" s="26" t="e">
        <f t="shared" si="33"/>
        <v>#DIV/0!</v>
      </c>
      <c r="Q259" s="27" t="e">
        <f t="shared" si="34"/>
        <v>#DIV/0!</v>
      </c>
      <c r="R259" s="27" t="e">
        <f t="shared" si="35"/>
        <v>#DIV/0!</v>
      </c>
      <c r="S259" s="28"/>
    </row>
    <row r="260" spans="1:19" x14ac:dyDescent="0.3">
      <c r="A260" s="29"/>
      <c r="B260" s="18" t="s">
        <v>726</v>
      </c>
      <c r="C260" s="19"/>
      <c r="D260" s="19"/>
      <c r="E260" s="20">
        <f t="shared" si="30"/>
        <v>0</v>
      </c>
      <c r="F260" s="20">
        <f t="shared" si="31"/>
        <v>0</v>
      </c>
      <c r="G260" s="19"/>
      <c r="H260" s="19"/>
      <c r="I260" s="21"/>
      <c r="J260" s="21"/>
      <c r="K260" s="22"/>
      <c r="L260" s="23"/>
      <c r="M260" s="23"/>
      <c r="N260" s="24">
        <v>8761.5</v>
      </c>
      <c r="O260" s="25" t="e">
        <f t="shared" si="32"/>
        <v>#DIV/0!</v>
      </c>
      <c r="P260" s="26" t="e">
        <f t="shared" si="33"/>
        <v>#DIV/0!</v>
      </c>
      <c r="Q260" s="27" t="e">
        <f t="shared" si="34"/>
        <v>#DIV/0!</v>
      </c>
      <c r="R260" s="27" t="e">
        <f t="shared" si="35"/>
        <v>#DIV/0!</v>
      </c>
      <c r="S260" s="28"/>
    </row>
    <row r="261" spans="1:19" x14ac:dyDescent="0.3">
      <c r="A261" s="29"/>
      <c r="B261" s="18" t="s">
        <v>61</v>
      </c>
      <c r="C261" s="19">
        <v>4</v>
      </c>
      <c r="D261" s="19">
        <v>10</v>
      </c>
      <c r="E261" s="20">
        <f t="shared" si="30"/>
        <v>40</v>
      </c>
      <c r="F261" s="20">
        <f t="shared" si="31"/>
        <v>600</v>
      </c>
      <c r="G261" s="19">
        <v>60</v>
      </c>
      <c r="H261" s="19">
        <v>540</v>
      </c>
      <c r="I261" s="21">
        <v>0.9</v>
      </c>
      <c r="J261" s="21">
        <v>0.93130000000000002</v>
      </c>
      <c r="K261" s="22">
        <v>11512</v>
      </c>
      <c r="L261" s="23">
        <v>12362</v>
      </c>
      <c r="M261" s="23">
        <v>0</v>
      </c>
      <c r="N261" s="24">
        <f>SUM(N259:N260)</f>
        <v>42439.75</v>
      </c>
      <c r="O261" s="25">
        <f t="shared" si="32"/>
        <v>1060.9937500000001</v>
      </c>
      <c r="P261" s="26">
        <f t="shared" si="33"/>
        <v>57.56</v>
      </c>
      <c r="Q261" s="27">
        <f t="shared" si="34"/>
        <v>1.1512</v>
      </c>
      <c r="R261" s="27">
        <f t="shared" si="35"/>
        <v>4243.9750000000004</v>
      </c>
      <c r="S261" s="28"/>
    </row>
    <row r="262" spans="1:19" x14ac:dyDescent="0.3">
      <c r="A262" s="29"/>
      <c r="B262" s="18"/>
      <c r="C262" s="19"/>
      <c r="D262" s="19"/>
      <c r="E262" s="20">
        <f t="shared" si="30"/>
        <v>0</v>
      </c>
      <c r="F262" s="20">
        <f t="shared" si="31"/>
        <v>0</v>
      </c>
      <c r="G262" s="19"/>
      <c r="H262" s="19"/>
      <c r="I262" s="21"/>
      <c r="J262" s="21"/>
      <c r="K262" s="22"/>
      <c r="L262" s="23"/>
      <c r="M262" s="23"/>
      <c r="N262" s="24"/>
      <c r="O262" s="25" t="e">
        <f t="shared" si="32"/>
        <v>#DIV/0!</v>
      </c>
      <c r="P262" s="26" t="e">
        <f t="shared" si="33"/>
        <v>#DIV/0!</v>
      </c>
      <c r="Q262" s="27" t="e">
        <f t="shared" si="34"/>
        <v>#DIV/0!</v>
      </c>
      <c r="R262" s="27" t="e">
        <f t="shared" si="35"/>
        <v>#DIV/0!</v>
      </c>
      <c r="S262" s="28"/>
    </row>
    <row r="263" spans="1:19" x14ac:dyDescent="0.3">
      <c r="A263" s="29"/>
      <c r="B263" s="18"/>
      <c r="C263" s="19"/>
      <c r="D263" s="19"/>
      <c r="E263" s="20">
        <f t="shared" si="30"/>
        <v>0</v>
      </c>
      <c r="F263" s="20">
        <f t="shared" si="31"/>
        <v>0</v>
      </c>
      <c r="G263" s="19"/>
      <c r="H263" s="19"/>
      <c r="I263" s="21"/>
      <c r="J263" s="21"/>
      <c r="K263" s="22"/>
      <c r="L263" s="23"/>
      <c r="M263" s="23"/>
      <c r="N263" s="24"/>
      <c r="O263" s="25" t="e">
        <f t="shared" si="32"/>
        <v>#DIV/0!</v>
      </c>
      <c r="P263" s="26" t="e">
        <f t="shared" si="33"/>
        <v>#DIV/0!</v>
      </c>
      <c r="Q263" s="27" t="e">
        <f t="shared" si="34"/>
        <v>#DIV/0!</v>
      </c>
      <c r="R263" s="27" t="e">
        <f t="shared" si="35"/>
        <v>#DIV/0!</v>
      </c>
      <c r="S263" s="28"/>
    </row>
    <row r="264" spans="1:19" x14ac:dyDescent="0.3">
      <c r="A264" s="29"/>
      <c r="B264" s="18"/>
      <c r="C264" s="19"/>
      <c r="D264" s="19"/>
      <c r="E264" s="20">
        <f t="shared" si="30"/>
        <v>0</v>
      </c>
      <c r="F264" s="20">
        <f t="shared" si="31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32"/>
        <v>#DIV/0!</v>
      </c>
      <c r="P264" s="26" t="e">
        <f t="shared" si="33"/>
        <v>#DIV/0!</v>
      </c>
      <c r="Q264" s="27" t="e">
        <f t="shared" si="34"/>
        <v>#DIV/0!</v>
      </c>
      <c r="R264" s="27" t="e">
        <f t="shared" si="35"/>
        <v>#DIV/0!</v>
      </c>
      <c r="S264" s="28"/>
    </row>
    <row r="265" spans="1:19" x14ac:dyDescent="0.3">
      <c r="A265" s="29"/>
      <c r="B265" s="18"/>
      <c r="C265" s="19"/>
      <c r="D265" s="19"/>
      <c r="E265" s="20">
        <f t="shared" si="30"/>
        <v>0</v>
      </c>
      <c r="F265" s="20">
        <f t="shared" si="31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32"/>
        <v>#DIV/0!</v>
      </c>
      <c r="P265" s="26" t="e">
        <f t="shared" si="33"/>
        <v>#DIV/0!</v>
      </c>
      <c r="Q265" s="27" t="e">
        <f t="shared" si="34"/>
        <v>#DIV/0!</v>
      </c>
      <c r="R265" s="27" t="e">
        <f t="shared" si="35"/>
        <v>#DIV/0!</v>
      </c>
      <c r="S265" s="28"/>
    </row>
    <row r="266" spans="1:19" x14ac:dyDescent="0.3">
      <c r="A266" s="29"/>
      <c r="B266" s="18"/>
      <c r="C266" s="19"/>
      <c r="D266" s="19"/>
      <c r="E266" s="20">
        <f t="shared" si="30"/>
        <v>0</v>
      </c>
      <c r="F266" s="20">
        <f t="shared" si="31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2"/>
        <v>#DIV/0!</v>
      </c>
      <c r="P266" s="26" t="e">
        <f t="shared" si="33"/>
        <v>#DIV/0!</v>
      </c>
      <c r="Q266" s="27" t="e">
        <f t="shared" si="34"/>
        <v>#DIV/0!</v>
      </c>
      <c r="R266" s="27" t="e">
        <f t="shared" si="35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30"/>
        <v>0</v>
      </c>
      <c r="F267" s="20">
        <f t="shared" si="31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2"/>
        <v>#DIV/0!</v>
      </c>
      <c r="P267" s="26" t="e">
        <f t="shared" si="33"/>
        <v>#DIV/0!</v>
      </c>
      <c r="Q267" s="27" t="e">
        <f t="shared" si="34"/>
        <v>#DIV/0!</v>
      </c>
      <c r="R267" s="27" t="e">
        <f t="shared" si="35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30"/>
        <v>0</v>
      </c>
      <c r="F268" s="20">
        <f t="shared" si="31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2"/>
        <v>#DIV/0!</v>
      </c>
      <c r="P268" s="26" t="e">
        <f t="shared" si="33"/>
        <v>#DIV/0!</v>
      </c>
      <c r="Q268" s="27" t="e">
        <f t="shared" si="34"/>
        <v>#DIV/0!</v>
      </c>
      <c r="R268" s="27" t="e">
        <f t="shared" si="35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30"/>
        <v>0</v>
      </c>
      <c r="F269" s="20">
        <f t="shared" si="31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2"/>
        <v>#DIV/0!</v>
      </c>
      <c r="P269" s="26" t="e">
        <f t="shared" si="33"/>
        <v>#DIV/0!</v>
      </c>
      <c r="Q269" s="27" t="e">
        <f t="shared" si="34"/>
        <v>#DIV/0!</v>
      </c>
      <c r="R269" s="27" t="e">
        <f t="shared" si="35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0"/>
        <v>0</v>
      </c>
      <c r="F270" s="20">
        <f t="shared" si="31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2"/>
        <v>#DIV/0!</v>
      </c>
      <c r="P270" s="26" t="e">
        <f t="shared" si="33"/>
        <v>#DIV/0!</v>
      </c>
      <c r="Q270" s="27" t="e">
        <f t="shared" si="34"/>
        <v>#DIV/0!</v>
      </c>
      <c r="R270" s="27" t="e">
        <f t="shared" si="35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0"/>
        <v>0</v>
      </c>
      <c r="F271" s="20">
        <f t="shared" si="31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2"/>
        <v>#DIV/0!</v>
      </c>
      <c r="P271" s="26" t="e">
        <f t="shared" si="33"/>
        <v>#DIV/0!</v>
      </c>
      <c r="Q271" s="27" t="e">
        <f t="shared" si="34"/>
        <v>#DIV/0!</v>
      </c>
      <c r="R271" s="27" t="e">
        <f t="shared" si="35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0"/>
        <v>0</v>
      </c>
      <c r="F272" s="20">
        <f t="shared" si="31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2"/>
        <v>#DIV/0!</v>
      </c>
      <c r="P272" s="26" t="e">
        <f t="shared" si="33"/>
        <v>#DIV/0!</v>
      </c>
      <c r="Q272" s="27" t="e">
        <f t="shared" si="34"/>
        <v>#DIV/0!</v>
      </c>
      <c r="R272" s="27" t="e">
        <f t="shared" si="35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0"/>
        <v>0</v>
      </c>
      <c r="F273" s="20">
        <f t="shared" si="31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2"/>
        <v>#DIV/0!</v>
      </c>
      <c r="P273" s="26" t="e">
        <f t="shared" si="33"/>
        <v>#DIV/0!</v>
      </c>
      <c r="Q273" s="27" t="e">
        <f t="shared" si="34"/>
        <v>#DIV/0!</v>
      </c>
      <c r="R273" s="27" t="e">
        <f t="shared" si="35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0"/>
        <v>0</v>
      </c>
      <c r="F274" s="20">
        <f t="shared" si="31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2"/>
        <v>#DIV/0!</v>
      </c>
      <c r="P274" s="26" t="e">
        <f t="shared" si="33"/>
        <v>#DIV/0!</v>
      </c>
      <c r="Q274" s="27" t="e">
        <f t="shared" si="34"/>
        <v>#DIV/0!</v>
      </c>
      <c r="R274" s="27" t="e">
        <f t="shared" si="35"/>
        <v>#DIV/0!</v>
      </c>
      <c r="S274" s="28"/>
    </row>
    <row r="275" spans="1:19" ht="17.25" thickBot="1" x14ac:dyDescent="0.35">
      <c r="A275" s="29"/>
      <c r="B275" s="18"/>
      <c r="C275" s="19"/>
      <c r="D275" s="19"/>
      <c r="E275" s="20">
        <f>C275*D275</f>
        <v>0</v>
      </c>
      <c r="F275" s="20">
        <f>SUM(G275:H275)</f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2"/>
        <v>#DIV/0!</v>
      </c>
      <c r="P275" s="26" t="e">
        <f t="shared" si="33"/>
        <v>#DIV/0!</v>
      </c>
      <c r="Q275" s="27" t="e">
        <f t="shared" si="34"/>
        <v>#DIV/0!</v>
      </c>
      <c r="R275" s="27" t="e">
        <f t="shared" si="35"/>
        <v>#DIV/0!</v>
      </c>
      <c r="S275" s="28"/>
    </row>
    <row r="276" spans="1:19" ht="16.5" customHeight="1" x14ac:dyDescent="0.3">
      <c r="A276" s="205" t="s">
        <v>23</v>
      </c>
      <c r="B276" s="206"/>
      <c r="C276" s="209">
        <f t="shared" ref="C276:H276" si="36">SUM(C146:C275)</f>
        <v>181</v>
      </c>
      <c r="D276" s="209">
        <f t="shared" si="36"/>
        <v>360</v>
      </c>
      <c r="E276" s="209">
        <f t="shared" si="36"/>
        <v>1618</v>
      </c>
      <c r="F276" s="209">
        <f t="shared" si="36"/>
        <v>21600</v>
      </c>
      <c r="G276" s="209">
        <f t="shared" si="36"/>
        <v>3320</v>
      </c>
      <c r="H276" s="209">
        <f t="shared" si="36"/>
        <v>18280</v>
      </c>
      <c r="I276" s="198">
        <f>H145/D276</f>
        <v>0.84629629629629632</v>
      </c>
      <c r="J276" s="198">
        <f>K276/L276</f>
        <v>0.9198973057263472</v>
      </c>
      <c r="K276" s="187">
        <f>SUM(K146:K275)</f>
        <v>475471</v>
      </c>
      <c r="L276" s="187">
        <f>SUM(L146:L275)</f>
        <v>516874</v>
      </c>
      <c r="M276" s="187">
        <f>SUM(M146:M275)</f>
        <v>502858</v>
      </c>
      <c r="N276" s="200">
        <f>SUMIF(B146:B275,A276,N146:N275)</f>
        <v>1222001.51</v>
      </c>
      <c r="O276" s="202">
        <f t="shared" si="32"/>
        <v>755.25433250927074</v>
      </c>
      <c r="P276" s="187">
        <f>((K276*200000)/E276)/1000000</f>
        <v>58.772682323856614</v>
      </c>
      <c r="Q276" s="189">
        <f t="shared" si="34"/>
        <v>1.3207527777777777</v>
      </c>
      <c r="R276" s="191">
        <f t="shared" si="35"/>
        <v>3394.448638888889</v>
      </c>
      <c r="S276" s="193"/>
    </row>
    <row r="277" spans="1:19" ht="16.5" customHeight="1" thickBot="1" x14ac:dyDescent="0.35">
      <c r="A277" s="207"/>
      <c r="B277" s="208"/>
      <c r="C277" s="210"/>
      <c r="D277" s="210"/>
      <c r="E277" s="210"/>
      <c r="F277" s="210"/>
      <c r="G277" s="210"/>
      <c r="H277" s="210"/>
      <c r="I277" s="199"/>
      <c r="J277" s="199"/>
      <c r="K277" s="188"/>
      <c r="L277" s="188"/>
      <c r="M277" s="188"/>
      <c r="N277" s="201"/>
      <c r="O277" s="188"/>
      <c r="P277" s="188"/>
      <c r="Q277" s="190"/>
      <c r="R277" s="192"/>
      <c r="S277" s="194"/>
    </row>
    <row r="278" spans="1:19" ht="16.5" customHeight="1" x14ac:dyDescent="0.3">
      <c r="A278" s="195" t="s">
        <v>572</v>
      </c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</row>
    <row r="279" spans="1:19" ht="16.5" customHeight="1" x14ac:dyDescent="0.3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</row>
    <row r="280" spans="1:19" ht="17.25" thickBot="1" x14ac:dyDescent="0.35">
      <c r="A280" s="196" t="s">
        <v>0</v>
      </c>
      <c r="B280" s="196"/>
      <c r="C280" s="1"/>
      <c r="D280" s="1"/>
      <c r="E280" s="1"/>
      <c r="F280" s="1"/>
      <c r="G280" s="1"/>
      <c r="H280" s="1"/>
      <c r="I280" s="2"/>
      <c r="J280" s="2"/>
      <c r="K280" s="3"/>
      <c r="L280" s="3"/>
      <c r="M280" s="3"/>
      <c r="N280" s="3"/>
      <c r="O280" s="3"/>
      <c r="P280" s="197" t="str">
        <f>P3</f>
        <v>작성자 김숙영</v>
      </c>
      <c r="Q280" s="197"/>
      <c r="R280" s="197"/>
      <c r="S280" s="197"/>
    </row>
    <row r="281" spans="1:19" ht="23.25" customHeight="1" x14ac:dyDescent="0.3">
      <c r="A281" s="173"/>
      <c r="B281" s="174"/>
      <c r="C281" s="171" t="s">
        <v>3</v>
      </c>
      <c r="D281" s="171" t="s">
        <v>4</v>
      </c>
      <c r="E281" s="179" t="s">
        <v>5</v>
      </c>
      <c r="F281" s="179" t="s">
        <v>6</v>
      </c>
      <c r="G281" s="181" t="s">
        <v>7</v>
      </c>
      <c r="H281" s="181" t="s">
        <v>8</v>
      </c>
      <c r="I281" s="185" t="s">
        <v>9</v>
      </c>
      <c r="J281" s="185" t="s">
        <v>10</v>
      </c>
      <c r="K281" s="171" t="s">
        <v>11</v>
      </c>
      <c r="L281" s="171" t="s">
        <v>12</v>
      </c>
      <c r="M281" s="171" t="s">
        <v>13</v>
      </c>
      <c r="N281" s="171" t="s">
        <v>14</v>
      </c>
      <c r="O281" s="171" t="s">
        <v>15</v>
      </c>
      <c r="P281" s="171" t="s">
        <v>16</v>
      </c>
      <c r="Q281" s="171" t="s">
        <v>17</v>
      </c>
      <c r="R281" s="171" t="s">
        <v>18</v>
      </c>
      <c r="S281" s="183" t="s">
        <v>19</v>
      </c>
    </row>
    <row r="282" spans="1:19" ht="23.25" customHeight="1" thickBot="1" x14ac:dyDescent="0.35">
      <c r="A282" s="175"/>
      <c r="B282" s="176"/>
      <c r="C282" s="172"/>
      <c r="D282" s="172"/>
      <c r="E282" s="180"/>
      <c r="F282" s="180"/>
      <c r="G282" s="182"/>
      <c r="H282" s="182"/>
      <c r="I282" s="186"/>
      <c r="J282" s="186"/>
      <c r="K282" s="172"/>
      <c r="L282" s="172"/>
      <c r="M282" s="172"/>
      <c r="N282" s="172"/>
      <c r="O282" s="172"/>
      <c r="P282" s="172"/>
      <c r="Q282" s="172"/>
      <c r="R282" s="172"/>
      <c r="S282" s="184"/>
    </row>
    <row r="283" spans="1:19" ht="16.5" customHeight="1" x14ac:dyDescent="0.3">
      <c r="A283" s="175"/>
      <c r="B283" s="176"/>
      <c r="C283" s="5"/>
      <c r="D283" s="5"/>
      <c r="E283" s="5"/>
      <c r="F283" s="5"/>
      <c r="G283" s="5"/>
      <c r="H283" s="5"/>
      <c r="I283" s="6">
        <v>0.75</v>
      </c>
      <c r="J283" s="6">
        <v>0.94499999999999995</v>
      </c>
      <c r="K283" s="5"/>
      <c r="L283" s="5"/>
      <c r="M283" s="5"/>
      <c r="N283" s="5"/>
      <c r="O283" s="5">
        <v>600</v>
      </c>
      <c r="P283" s="5">
        <v>100</v>
      </c>
      <c r="Q283" s="5">
        <v>2.7</v>
      </c>
      <c r="R283" s="5"/>
      <c r="S283" s="7" t="s">
        <v>21</v>
      </c>
    </row>
    <row r="284" spans="1:19" ht="16.5" customHeight="1" thickBot="1" x14ac:dyDescent="0.35">
      <c r="A284" s="177"/>
      <c r="B284" s="178"/>
      <c r="C284" s="9">
        <f>'4월'!C289</f>
        <v>368</v>
      </c>
      <c r="D284" s="9">
        <f>'4월'!D289</f>
        <v>710</v>
      </c>
      <c r="E284" s="9">
        <f>'4월'!E289</f>
        <v>3296</v>
      </c>
      <c r="F284" s="9">
        <f>'4월'!F289</f>
        <v>42600</v>
      </c>
      <c r="G284" s="10">
        <f>'4월'!G289/60</f>
        <v>156.66666666666666</v>
      </c>
      <c r="H284" s="10">
        <f>'4월'!H289/60</f>
        <v>553.33333333333337</v>
      </c>
      <c r="I284" s="11">
        <f>H284/'4월'!D289</f>
        <v>0.77934272300469487</v>
      </c>
      <c r="J284" s="11">
        <f>'4월'!J289</f>
        <v>0.92053889004410494</v>
      </c>
      <c r="K284" s="12">
        <f>'4월'!K289</f>
        <v>1261686</v>
      </c>
      <c r="L284" s="12">
        <f>'4월'!L289</f>
        <v>1370595</v>
      </c>
      <c r="M284" s="12">
        <f>'4월'!M289</f>
        <v>1294702</v>
      </c>
      <c r="N284" s="12">
        <f>'4월'!N289</f>
        <v>2078464.21</v>
      </c>
      <c r="O284" s="12">
        <f>'4월'!O289</f>
        <v>630.60200546116505</v>
      </c>
      <c r="P284" s="12">
        <f>'4월'!P289</f>
        <v>76.558616504854371</v>
      </c>
      <c r="Q284" s="32">
        <f>'4월'!Q289</f>
        <v>1.7770225352112674</v>
      </c>
      <c r="R284" s="32">
        <f>'4월'!R289</f>
        <v>2927.4143802816902</v>
      </c>
      <c r="S284" s="17" t="s">
        <v>22</v>
      </c>
    </row>
    <row r="285" spans="1:19" ht="16.5" customHeight="1" x14ac:dyDescent="0.3">
      <c r="A285" s="134" t="s">
        <v>25</v>
      </c>
      <c r="B285" s="135"/>
      <c r="C285" s="138">
        <f>'4월'!C137</f>
        <v>187</v>
      </c>
      <c r="D285" s="140">
        <f>'4월'!D137</f>
        <v>350</v>
      </c>
      <c r="E285" s="140">
        <f>'4월'!E137</f>
        <v>1678</v>
      </c>
      <c r="F285" s="140">
        <f>'4월'!F137</f>
        <v>21000</v>
      </c>
      <c r="G285" s="140">
        <f>'4월'!G137</f>
        <v>6080</v>
      </c>
      <c r="H285" s="140">
        <f>'4월'!H137</f>
        <v>14920</v>
      </c>
      <c r="I285" s="163">
        <f>'4월'!I137</f>
        <v>0.71047619047619048</v>
      </c>
      <c r="J285" s="163">
        <f>'4월'!J137</f>
        <v>0.92092732871746152</v>
      </c>
      <c r="K285" s="165">
        <f>'4월'!K137</f>
        <v>786215</v>
      </c>
      <c r="L285" s="165">
        <f>'4월'!L137</f>
        <v>853721</v>
      </c>
      <c r="M285" s="165">
        <f>'4월'!M137</f>
        <v>791844</v>
      </c>
      <c r="N285" s="165">
        <f>'4월'!N137</f>
        <v>856462.70000000007</v>
      </c>
      <c r="O285" s="167">
        <f>'4월'!O137</f>
        <v>510.40685339690111</v>
      </c>
      <c r="P285" s="169">
        <f>'4월'!P137</f>
        <v>93.708581644815254</v>
      </c>
      <c r="Q285" s="159">
        <f>'4월'!Q137</f>
        <v>2.2463285714285717</v>
      </c>
      <c r="R285" s="159">
        <f>'4월'!R137</f>
        <v>2447.0362857142859</v>
      </c>
      <c r="S285" s="161"/>
    </row>
    <row r="286" spans="1:19" ht="16.5" customHeight="1" thickBot="1" x14ac:dyDescent="0.35">
      <c r="A286" s="136"/>
      <c r="B286" s="137"/>
      <c r="C286" s="139"/>
      <c r="D286" s="141"/>
      <c r="E286" s="141"/>
      <c r="F286" s="141"/>
      <c r="G286" s="141"/>
      <c r="H286" s="141"/>
      <c r="I286" s="164"/>
      <c r="J286" s="164"/>
      <c r="K286" s="166"/>
      <c r="L286" s="166"/>
      <c r="M286" s="166"/>
      <c r="N286" s="166"/>
      <c r="O286" s="168"/>
      <c r="P286" s="170"/>
      <c r="Q286" s="160"/>
      <c r="R286" s="160"/>
      <c r="S286" s="162"/>
    </row>
    <row r="287" spans="1:19" ht="16.5" customHeight="1" x14ac:dyDescent="0.3">
      <c r="A287" s="134" t="s">
        <v>26</v>
      </c>
      <c r="B287" s="135"/>
      <c r="C287" s="138">
        <f>'4월'!C276</f>
        <v>181</v>
      </c>
      <c r="D287" s="140">
        <f>'4월'!D276</f>
        <v>360</v>
      </c>
      <c r="E287" s="140">
        <f>'4월'!E276</f>
        <v>1618</v>
      </c>
      <c r="F287" s="140">
        <f>'4월'!F276</f>
        <v>21600</v>
      </c>
      <c r="G287" s="140">
        <f>'4월'!G276</f>
        <v>3320</v>
      </c>
      <c r="H287" s="140">
        <f>'4월'!H276</f>
        <v>18280</v>
      </c>
      <c r="I287" s="163">
        <f>'4월'!I276</f>
        <v>0.84629629629629632</v>
      </c>
      <c r="J287" s="163">
        <f>'4월'!J276</f>
        <v>0.9198973057263472</v>
      </c>
      <c r="K287" s="165">
        <f>'4월'!K276</f>
        <v>475471</v>
      </c>
      <c r="L287" s="165">
        <f>'4월'!L276</f>
        <v>516874</v>
      </c>
      <c r="M287" s="165">
        <f>'4월'!M276</f>
        <v>502858</v>
      </c>
      <c r="N287" s="165">
        <f>'4월'!N276</f>
        <v>1222001.51</v>
      </c>
      <c r="O287" s="167">
        <f>'4월'!O276</f>
        <v>755.25433250927074</v>
      </c>
      <c r="P287" s="169">
        <f>'4월'!P276</f>
        <v>58.772682323856614</v>
      </c>
      <c r="Q287" s="159">
        <f>'4월'!Q276</f>
        <v>1.3207527777777777</v>
      </c>
      <c r="R287" s="159">
        <f>'4월'!R276</f>
        <v>3394.448638888889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52" t="s">
        <v>27</v>
      </c>
      <c r="B289" s="153"/>
      <c r="C289" s="146">
        <f t="shared" ref="C289:H289" si="37">SUM(C285:C288)</f>
        <v>368</v>
      </c>
      <c r="D289" s="146">
        <f t="shared" si="37"/>
        <v>710</v>
      </c>
      <c r="E289" s="146">
        <f t="shared" si="37"/>
        <v>3296</v>
      </c>
      <c r="F289" s="146">
        <f t="shared" si="37"/>
        <v>42600</v>
      </c>
      <c r="G289" s="146">
        <f t="shared" si="37"/>
        <v>9400</v>
      </c>
      <c r="H289" s="146">
        <f t="shared" si="37"/>
        <v>33200</v>
      </c>
      <c r="I289" s="148">
        <f>'4월'!H284/D289</f>
        <v>0.77934272300469487</v>
      </c>
      <c r="J289" s="148">
        <f>K289/L289</f>
        <v>0.92053889004410494</v>
      </c>
      <c r="K289" s="150">
        <f>SUM(K285:K288)</f>
        <v>1261686</v>
      </c>
      <c r="L289" s="150">
        <f>SUM(L285:L288)</f>
        <v>1370595</v>
      </c>
      <c r="M289" s="150">
        <f>SUM(M285:M288)</f>
        <v>1294702</v>
      </c>
      <c r="N289" s="156">
        <f>SUM(N285:N288)</f>
        <v>2078464.21</v>
      </c>
      <c r="O289" s="158">
        <f>N289/E289</f>
        <v>630.60200546116505</v>
      </c>
      <c r="P289" s="150">
        <f>((K289*200000)/E289)/1000000</f>
        <v>76.558616504854371</v>
      </c>
      <c r="Q289" s="142">
        <f>(K289/D289)/1000</f>
        <v>1.7770225352112674</v>
      </c>
      <c r="R289" s="144">
        <f>N289/D289</f>
        <v>2927.4143802816902</v>
      </c>
      <c r="S289" s="33" t="s">
        <v>28</v>
      </c>
    </row>
    <row r="290" spans="1:19" ht="16.5" customHeight="1" thickBot="1" x14ac:dyDescent="0.35">
      <c r="A290" s="154"/>
      <c r="B290" s="155"/>
      <c r="C290" s="147"/>
      <c r="D290" s="147"/>
      <c r="E290" s="147"/>
      <c r="F290" s="147"/>
      <c r="G290" s="147"/>
      <c r="H290" s="147"/>
      <c r="I290" s="149"/>
      <c r="J290" s="149"/>
      <c r="K290" s="151"/>
      <c r="L290" s="151"/>
      <c r="M290" s="151"/>
      <c r="N290" s="157"/>
      <c r="O290" s="151"/>
      <c r="P290" s="151"/>
      <c r="Q290" s="143"/>
      <c r="R290" s="145"/>
      <c r="S290" s="34">
        <f>('4월'!K289/'4월'!N289/0.02466+1.44)/1.2</f>
        <v>21.713247271099512</v>
      </c>
    </row>
    <row r="291" spans="1:19" x14ac:dyDescent="0.3">
      <c r="A291" s="35"/>
      <c r="B291" s="36"/>
      <c r="S291" s="39"/>
    </row>
    <row r="292" spans="1:19" x14ac:dyDescent="0.3">
      <c r="A292" s="35"/>
      <c r="B292" s="36"/>
      <c r="S292" s="39"/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C297" s="40"/>
      <c r="D297" s="40"/>
      <c r="E297" s="40"/>
      <c r="F297" s="40"/>
      <c r="G297" s="40"/>
      <c r="H297" s="40"/>
      <c r="I297" s="41"/>
      <c r="J297" s="41"/>
      <c r="K297" s="42"/>
      <c r="L297" s="43"/>
      <c r="M297" s="44"/>
      <c r="N297" s="39"/>
      <c r="O297" s="42"/>
      <c r="P297" s="45"/>
      <c r="Q297" s="46"/>
      <c r="R297" s="46"/>
      <c r="S297" s="39"/>
    </row>
    <row r="298" spans="1:19" x14ac:dyDescent="0.3">
      <c r="A298" s="35"/>
      <c r="B298" s="36"/>
      <c r="C298" s="40"/>
      <c r="D298" s="40"/>
      <c r="E298" s="40"/>
      <c r="F298" s="40"/>
      <c r="G298" s="40"/>
      <c r="H298" s="40"/>
      <c r="I298" s="41"/>
      <c r="J298" s="41"/>
      <c r="K298" s="42"/>
      <c r="L298" s="42"/>
      <c r="M298" s="44"/>
      <c r="N298" s="39"/>
      <c r="O298" s="42"/>
      <c r="P298" s="45"/>
      <c r="Q298" s="46"/>
      <c r="R298" s="4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2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47"/>
      <c r="B305" s="48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49"/>
      <c r="B306" s="50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51"/>
    </row>
    <row r="307" spans="1:19" x14ac:dyDescent="0.3">
      <c r="A307" s="49"/>
      <c r="B307" s="50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51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35"/>
      <c r="B311" s="36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39"/>
    </row>
    <row r="312" spans="1:19" x14ac:dyDescent="0.3">
      <c r="A312" s="35"/>
      <c r="B312" s="36"/>
      <c r="C312" s="52"/>
      <c r="D312" s="52"/>
      <c r="E312" s="52"/>
      <c r="F312" s="52"/>
      <c r="G312" s="52"/>
      <c r="H312" s="52"/>
      <c r="I312" s="53"/>
      <c r="J312" s="53"/>
      <c r="K312" s="54"/>
      <c r="L312" s="54"/>
      <c r="M312" s="55"/>
      <c r="N312" s="51"/>
      <c r="O312" s="56"/>
      <c r="P312" s="57"/>
      <c r="Q312" s="58"/>
      <c r="R312" s="58"/>
      <c r="S312" s="39"/>
    </row>
    <row r="313" spans="1:19" x14ac:dyDescent="0.3">
      <c r="A313" s="35"/>
      <c r="B313" s="36"/>
      <c r="C313" s="52"/>
      <c r="D313" s="52"/>
      <c r="E313" s="52"/>
      <c r="F313" s="52"/>
      <c r="G313" s="52"/>
      <c r="H313" s="52"/>
      <c r="I313" s="53"/>
      <c r="J313" s="53"/>
      <c r="K313" s="54"/>
      <c r="L313" s="54"/>
      <c r="M313" s="55"/>
      <c r="N313" s="51"/>
      <c r="O313" s="56"/>
      <c r="P313" s="57"/>
      <c r="Q313" s="58"/>
      <c r="R313" s="58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6"/>
      <c r="L314" s="56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6"/>
      <c r="L315" s="56"/>
      <c r="M315" s="55"/>
      <c r="N315" s="51"/>
      <c r="O315" s="42"/>
      <c r="P315" s="45"/>
      <c r="Q315" s="46"/>
      <c r="R315" s="46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42"/>
      <c r="P316" s="45"/>
      <c r="Q316" s="46"/>
      <c r="R316" s="46"/>
      <c r="S316" s="39"/>
    </row>
    <row r="317" spans="1:19" x14ac:dyDescent="0.3">
      <c r="A317" s="35"/>
      <c r="B317" s="36"/>
      <c r="C317" s="40"/>
      <c r="D317" s="40"/>
      <c r="E317" s="40"/>
      <c r="F317" s="40"/>
      <c r="G317" s="40"/>
      <c r="H317" s="40"/>
      <c r="I317" s="41"/>
      <c r="J317" s="41"/>
      <c r="K317" s="42"/>
      <c r="L317" s="42"/>
      <c r="M317" s="44"/>
      <c r="N317" s="39"/>
      <c r="O317" s="42"/>
      <c r="P317" s="45"/>
      <c r="Q317" s="46"/>
      <c r="R317" s="46"/>
      <c r="S317" s="39"/>
    </row>
    <row r="318" spans="1:19" x14ac:dyDescent="0.3">
      <c r="A318" s="35"/>
      <c r="B318" s="36"/>
      <c r="C318" s="40"/>
      <c r="D318" s="40"/>
      <c r="E318" s="40"/>
      <c r="F318" s="40"/>
      <c r="G318" s="40"/>
      <c r="H318" s="40"/>
      <c r="I318" s="41"/>
      <c r="J318" s="41"/>
      <c r="K318" s="42"/>
      <c r="L318" s="42"/>
      <c r="M318" s="44"/>
      <c r="N318" s="39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3"/>
      <c r="M319" s="44"/>
      <c r="N319" s="39"/>
      <c r="O319" s="42"/>
      <c r="P319" s="45"/>
      <c r="Q319" s="46"/>
      <c r="R319" s="46"/>
      <c r="S319" s="39"/>
    </row>
    <row r="320" spans="1:19" x14ac:dyDescent="0.3">
      <c r="A320" s="47"/>
      <c r="B320" s="48"/>
      <c r="C320" s="40"/>
      <c r="D320" s="40"/>
      <c r="E320" s="40"/>
      <c r="F320" s="40"/>
      <c r="G320" s="40"/>
      <c r="H320" s="40"/>
      <c r="I320" s="41"/>
      <c r="J320" s="41"/>
      <c r="K320" s="42"/>
      <c r="L320" s="43"/>
      <c r="M320" s="44"/>
      <c r="N320" s="39"/>
      <c r="O320" s="42"/>
      <c r="P320" s="45"/>
      <c r="Q320" s="46"/>
      <c r="R320" s="46"/>
      <c r="S320" s="39"/>
    </row>
    <row r="321" spans="1:19" ht="16.5" customHeight="1" x14ac:dyDescent="0.3">
      <c r="A321" s="120"/>
      <c r="B321" s="59"/>
      <c r="C321" s="40"/>
      <c r="D321" s="40"/>
      <c r="E321" s="40"/>
      <c r="F321" s="40"/>
      <c r="G321" s="40"/>
      <c r="H321" s="40"/>
      <c r="I321" s="41"/>
      <c r="J321" s="41"/>
      <c r="K321" s="42"/>
      <c r="L321" s="42"/>
      <c r="M321" s="44"/>
      <c r="N321" s="39"/>
      <c r="O321" s="42"/>
      <c r="P321" s="45"/>
      <c r="Q321" s="46"/>
      <c r="R321" s="46"/>
      <c r="S321" s="59"/>
    </row>
    <row r="322" spans="1:19" ht="16.5" customHeight="1" x14ac:dyDescent="0.3">
      <c r="A322" s="121"/>
      <c r="B322" s="59"/>
      <c r="C322" s="40"/>
      <c r="D322" s="40"/>
      <c r="E322" s="40"/>
      <c r="F322" s="40"/>
      <c r="G322" s="40"/>
      <c r="H322" s="40"/>
      <c r="I322" s="41"/>
      <c r="J322" s="41"/>
      <c r="K322" s="42"/>
      <c r="L322" s="42"/>
      <c r="M322" s="44"/>
      <c r="N322" s="39"/>
      <c r="O322" s="42"/>
      <c r="P322" s="45"/>
      <c r="Q322" s="46"/>
      <c r="R322" s="46"/>
      <c r="S322" s="59"/>
    </row>
    <row r="323" spans="1:19" x14ac:dyDescent="0.3">
      <c r="A323" s="35"/>
      <c r="B323" s="36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60"/>
    </row>
    <row r="324" spans="1:19" ht="23.25" customHeight="1" x14ac:dyDescent="0.3">
      <c r="A324" s="122"/>
      <c r="B324" s="61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62"/>
    </row>
    <row r="325" spans="1:19" ht="23.25" customHeight="1" x14ac:dyDescent="0.3">
      <c r="A325" s="122"/>
      <c r="B325" s="61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3"/>
    </row>
    <row r="326" spans="1:19" x14ac:dyDescent="0.3">
      <c r="A326" s="35"/>
      <c r="B326" s="36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39"/>
    </row>
    <row r="327" spans="1:19" ht="25.5" x14ac:dyDescent="0.3">
      <c r="A327" s="35"/>
      <c r="B327" s="36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39"/>
    </row>
    <row r="328" spans="1:19" ht="25.5" x14ac:dyDescent="0.3">
      <c r="A328" s="64"/>
      <c r="B328" s="65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39"/>
    </row>
    <row r="329" spans="1:19" x14ac:dyDescent="0.3">
      <c r="A329" s="35"/>
      <c r="B329" s="36"/>
      <c r="C329" s="40"/>
      <c r="D329" s="40"/>
      <c r="E329" s="40"/>
      <c r="F329" s="40"/>
      <c r="G329" s="40"/>
      <c r="H329" s="40"/>
      <c r="I329" s="66"/>
      <c r="J329" s="66"/>
      <c r="K329" s="67"/>
      <c r="L329" s="67"/>
      <c r="M329" s="67"/>
      <c r="N329" s="67"/>
      <c r="O329" s="67"/>
      <c r="P329" s="60"/>
      <c r="Q329" s="60"/>
      <c r="R329" s="60"/>
      <c r="S329" s="39"/>
    </row>
    <row r="330" spans="1:19" x14ac:dyDescent="0.3">
      <c r="A330" s="35"/>
      <c r="B330" s="36"/>
      <c r="C330" s="68"/>
      <c r="D330" s="68"/>
      <c r="E330" s="69"/>
      <c r="F330" s="69"/>
      <c r="G330" s="70"/>
      <c r="H330" s="70"/>
      <c r="I330" s="71"/>
      <c r="J330" s="71"/>
      <c r="K330" s="68"/>
      <c r="L330" s="68"/>
      <c r="M330" s="68"/>
      <c r="N330" s="68"/>
      <c r="O330" s="68"/>
      <c r="P330" s="68"/>
      <c r="Q330" s="68"/>
      <c r="R330" s="68"/>
      <c r="S330" s="39"/>
    </row>
    <row r="331" spans="1:19" x14ac:dyDescent="0.3">
      <c r="A331" s="35"/>
      <c r="B331" s="36"/>
      <c r="C331" s="61"/>
      <c r="D331" s="61"/>
      <c r="E331" s="72"/>
      <c r="F331" s="72"/>
      <c r="G331" s="73"/>
      <c r="H331" s="73"/>
      <c r="I331" s="74"/>
      <c r="J331" s="74"/>
      <c r="K331" s="61"/>
      <c r="L331" s="61"/>
      <c r="M331" s="61"/>
      <c r="N331" s="61"/>
      <c r="O331" s="61"/>
      <c r="P331" s="61"/>
      <c r="Q331" s="61"/>
      <c r="R331" s="61"/>
      <c r="S331" s="39"/>
    </row>
    <row r="332" spans="1:19" x14ac:dyDescent="0.3">
      <c r="A332" s="35"/>
      <c r="B332" s="36"/>
      <c r="C332" s="40"/>
      <c r="D332" s="40"/>
      <c r="E332" s="40"/>
      <c r="F332" s="40"/>
      <c r="G332" s="40"/>
      <c r="H332" s="40"/>
      <c r="I332" s="41"/>
      <c r="J332" s="41"/>
      <c r="K332" s="42"/>
      <c r="L332" s="42"/>
      <c r="M332" s="44"/>
      <c r="N332" s="39"/>
      <c r="O332" s="42"/>
      <c r="P332" s="45"/>
      <c r="Q332" s="46"/>
      <c r="R332" s="46"/>
      <c r="S332" s="39"/>
    </row>
    <row r="333" spans="1:19" x14ac:dyDescent="0.3">
      <c r="A333" s="35"/>
      <c r="B333" s="36"/>
      <c r="C333" s="40"/>
      <c r="D333" s="40"/>
      <c r="E333" s="40"/>
      <c r="F333" s="40"/>
      <c r="G333" s="40"/>
      <c r="H333" s="40"/>
      <c r="I333" s="41"/>
      <c r="J333" s="41"/>
      <c r="K333" s="42"/>
      <c r="L333" s="42"/>
      <c r="M333" s="44"/>
      <c r="N333" s="39"/>
      <c r="O333" s="42"/>
      <c r="P333" s="45"/>
      <c r="Q333" s="46"/>
      <c r="R333" s="46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47"/>
      <c r="B335" s="48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75"/>
    </row>
    <row r="337" spans="1:19" x14ac:dyDescent="0.3">
      <c r="A337" s="35"/>
      <c r="B337" s="36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75"/>
    </row>
    <row r="338" spans="1:19" x14ac:dyDescent="0.3">
      <c r="A338" s="35"/>
      <c r="B338" s="7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39"/>
    </row>
    <row r="339" spans="1:19" x14ac:dyDescent="0.3">
      <c r="A339" s="123"/>
      <c r="B339" s="78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9"/>
    </row>
    <row r="340" spans="1:19" x14ac:dyDescent="0.3">
      <c r="A340" s="123"/>
      <c r="B340" s="80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79"/>
    </row>
    <row r="341" spans="1:19" x14ac:dyDescent="0.3">
      <c r="A341" s="123"/>
      <c r="B341" s="80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36"/>
      <c r="D342" s="36"/>
      <c r="E342" s="36"/>
      <c r="F342" s="36"/>
      <c r="G342" s="36"/>
      <c r="H342" s="36"/>
      <c r="I342" s="81"/>
      <c r="J342" s="81"/>
      <c r="K342" s="43"/>
      <c r="L342" s="43"/>
      <c r="M342" s="43"/>
      <c r="N342" s="43"/>
      <c r="O342" s="82"/>
      <c r="P342" s="83"/>
      <c r="Q342" s="84"/>
      <c r="R342" s="84"/>
      <c r="S342" s="79"/>
    </row>
    <row r="343" spans="1:19" x14ac:dyDescent="0.3">
      <c r="A343" s="123"/>
      <c r="B343" s="80"/>
      <c r="C343" s="36"/>
      <c r="D343" s="36"/>
      <c r="E343" s="36"/>
      <c r="F343" s="36"/>
      <c r="G343" s="36"/>
      <c r="H343" s="36"/>
      <c r="I343" s="81"/>
      <c r="J343" s="81"/>
      <c r="K343" s="43"/>
      <c r="L343" s="43"/>
      <c r="M343" s="43"/>
      <c r="N343" s="43"/>
      <c r="O343" s="82"/>
      <c r="P343" s="83"/>
      <c r="Q343" s="84"/>
      <c r="R343" s="84"/>
      <c r="S343" s="79"/>
    </row>
    <row r="344" spans="1:19" x14ac:dyDescent="0.3">
      <c r="A344" s="123"/>
      <c r="B344" s="80"/>
      <c r="C344" s="40"/>
      <c r="D344" s="40"/>
      <c r="E344" s="40"/>
      <c r="F344" s="40"/>
      <c r="G344" s="40"/>
      <c r="H344" s="40"/>
      <c r="I344" s="66"/>
      <c r="J344" s="66"/>
      <c r="K344" s="67"/>
      <c r="L344" s="67"/>
      <c r="M344" s="67"/>
      <c r="N344" s="67"/>
      <c r="O344" s="67"/>
      <c r="P344" s="40"/>
      <c r="Q344" s="85"/>
      <c r="R344" s="85"/>
      <c r="S344" s="79"/>
    </row>
    <row r="345" spans="1:19" x14ac:dyDescent="0.3">
      <c r="A345" s="123"/>
      <c r="B345" s="80"/>
      <c r="C345" s="78"/>
      <c r="D345" s="78"/>
      <c r="E345" s="78"/>
      <c r="F345" s="78"/>
      <c r="G345" s="78"/>
      <c r="H345" s="78"/>
      <c r="I345" s="78"/>
      <c r="J345" s="78"/>
      <c r="K345" s="78"/>
      <c r="L345" s="86"/>
      <c r="M345" s="86"/>
      <c r="N345" s="86"/>
      <c r="O345" s="86"/>
      <c r="P345" s="87"/>
      <c r="Q345" s="87"/>
      <c r="R345" s="87"/>
      <c r="S345" s="79"/>
    </row>
    <row r="346" spans="1:19" x14ac:dyDescent="0.3">
      <c r="A346" s="123"/>
      <c r="B346" s="80"/>
      <c r="C346" s="87"/>
      <c r="D346" s="87"/>
      <c r="E346" s="87"/>
      <c r="F346" s="87"/>
      <c r="G346" s="87"/>
      <c r="H346" s="87"/>
      <c r="I346" s="88"/>
      <c r="J346" s="88"/>
      <c r="K346" s="86"/>
      <c r="L346" s="86"/>
      <c r="M346" s="86"/>
      <c r="N346" s="86"/>
      <c r="O346" s="86"/>
      <c r="P346" s="87"/>
      <c r="Q346" s="87"/>
      <c r="R346" s="87"/>
      <c r="S346" s="79"/>
    </row>
    <row r="347" spans="1:19" x14ac:dyDescent="0.3">
      <c r="A347" s="123"/>
      <c r="B347" s="80"/>
      <c r="C347" s="87"/>
      <c r="D347" s="87"/>
      <c r="E347" s="87"/>
      <c r="F347" s="87"/>
      <c r="G347" s="87"/>
      <c r="H347" s="87"/>
      <c r="I347" s="88"/>
      <c r="J347" s="88"/>
      <c r="K347" s="86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ht="16.5" customHeight="1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ht="16.5" customHeight="1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23.2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ht="23.25" customHeight="1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x14ac:dyDescent="0.3"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</row>
    <row r="364" spans="1:19" x14ac:dyDescent="0.3"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</sheetData>
  <mergeCells count="156">
    <mergeCell ref="A287:B288"/>
    <mergeCell ref="C287:C288"/>
    <mergeCell ref="D287:D288"/>
    <mergeCell ref="E287:E288"/>
    <mergeCell ref="F287:F288"/>
    <mergeCell ref="G287:G288"/>
    <mergeCell ref="Q289:Q290"/>
    <mergeCell ref="R289:R290"/>
    <mergeCell ref="H289:H290"/>
    <mergeCell ref="I289:I290"/>
    <mergeCell ref="J289:J290"/>
    <mergeCell ref="K289:K290"/>
    <mergeCell ref="L289:L290"/>
    <mergeCell ref="M289:M290"/>
    <mergeCell ref="A289:B290"/>
    <mergeCell ref="C289:C290"/>
    <mergeCell ref="D289:D290"/>
    <mergeCell ref="E289:E290"/>
    <mergeCell ref="F289:F290"/>
    <mergeCell ref="G289:G290"/>
    <mergeCell ref="N289:N290"/>
    <mergeCell ref="O289:O290"/>
    <mergeCell ref="P289:P290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N287:N288"/>
    <mergeCell ref="O287:O288"/>
    <mergeCell ref="P287:P288"/>
    <mergeCell ref="Q285:Q286"/>
    <mergeCell ref="R285:R286"/>
    <mergeCell ref="S285:S286"/>
    <mergeCell ref="H285:H286"/>
    <mergeCell ref="I285:I286"/>
    <mergeCell ref="J285:J286"/>
    <mergeCell ref="K285:K286"/>
    <mergeCell ref="L285:L286"/>
    <mergeCell ref="M285:M286"/>
    <mergeCell ref="A285:B286"/>
    <mergeCell ref="C285:C286"/>
    <mergeCell ref="D285:D286"/>
    <mergeCell ref="E285:E286"/>
    <mergeCell ref="F285:F286"/>
    <mergeCell ref="G285:G286"/>
    <mergeCell ref="N281:N282"/>
    <mergeCell ref="O281:O282"/>
    <mergeCell ref="P281:P282"/>
    <mergeCell ref="A281:B284"/>
    <mergeCell ref="C281:C282"/>
    <mergeCell ref="D281:D282"/>
    <mergeCell ref="E281:E282"/>
    <mergeCell ref="F281:F282"/>
    <mergeCell ref="G281:G282"/>
    <mergeCell ref="N285:N286"/>
    <mergeCell ref="O285:O286"/>
    <mergeCell ref="P285:P286"/>
    <mergeCell ref="Q281:Q282"/>
    <mergeCell ref="R281:R282"/>
    <mergeCell ref="S281:S282"/>
    <mergeCell ref="H281:H282"/>
    <mergeCell ref="I281:I282"/>
    <mergeCell ref="J281:J282"/>
    <mergeCell ref="K281:K282"/>
    <mergeCell ref="L281:L282"/>
    <mergeCell ref="M281:M282"/>
    <mergeCell ref="P276:P277"/>
    <mergeCell ref="Q276:Q277"/>
    <mergeCell ref="R276:R277"/>
    <mergeCell ref="S276:S277"/>
    <mergeCell ref="A278:S279"/>
    <mergeCell ref="A280:B280"/>
    <mergeCell ref="P280:S280"/>
    <mergeCell ref="J276:J277"/>
    <mergeCell ref="K276:K277"/>
    <mergeCell ref="L276:L277"/>
    <mergeCell ref="M276:M277"/>
    <mergeCell ref="N276:N277"/>
    <mergeCell ref="O276:O277"/>
    <mergeCell ref="N142:N143"/>
    <mergeCell ref="O142:O143"/>
    <mergeCell ref="P142:P143"/>
    <mergeCell ref="Q142:Q143"/>
    <mergeCell ref="R142:R143"/>
    <mergeCell ref="G142:G143"/>
    <mergeCell ref="H142:H143"/>
    <mergeCell ref="I142:I143"/>
    <mergeCell ref="J142:J143"/>
    <mergeCell ref="K142:K143"/>
    <mergeCell ref="L142:L143"/>
    <mergeCell ref="A144:A145"/>
    <mergeCell ref="A276:B277"/>
    <mergeCell ref="C276:C277"/>
    <mergeCell ref="D276:D277"/>
    <mergeCell ref="E276:E277"/>
    <mergeCell ref="F276:F277"/>
    <mergeCell ref="G276:G277"/>
    <mergeCell ref="H276:H277"/>
    <mergeCell ref="I276:I277"/>
    <mergeCell ref="S137:S138"/>
    <mergeCell ref="A139:S140"/>
    <mergeCell ref="A141:B141"/>
    <mergeCell ref="P141:S141"/>
    <mergeCell ref="A142:A143"/>
    <mergeCell ref="B142:B143"/>
    <mergeCell ref="C142:C143"/>
    <mergeCell ref="D142:D143"/>
    <mergeCell ref="E142:E143"/>
    <mergeCell ref="F142:F143"/>
    <mergeCell ref="M137:M138"/>
    <mergeCell ref="N137:N138"/>
    <mergeCell ref="O137:O138"/>
    <mergeCell ref="P137:P138"/>
    <mergeCell ref="Q137:Q138"/>
    <mergeCell ref="R137:R138"/>
    <mergeCell ref="G137:G138"/>
    <mergeCell ref="H137:H138"/>
    <mergeCell ref="I137:I138"/>
    <mergeCell ref="J137:J138"/>
    <mergeCell ref="K137:K138"/>
    <mergeCell ref="L137:L138"/>
    <mergeCell ref="S142:S143"/>
    <mergeCell ref="M142:M143"/>
    <mergeCell ref="A6:A7"/>
    <mergeCell ref="A137:B138"/>
    <mergeCell ref="C137:C138"/>
    <mergeCell ref="D137:D138"/>
    <mergeCell ref="E137:E138"/>
    <mergeCell ref="F137:F138"/>
    <mergeCell ref="N4:N5"/>
    <mergeCell ref="O4:O5"/>
    <mergeCell ref="P4:P5"/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8" max="19" man="1"/>
    <brk id="277" max="19" man="1"/>
    <brk id="3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topLeftCell="A268" zoomScaleNormal="100" zoomScaleSheetLayoutView="80" workbookViewId="0">
      <selection activeCell="H298" sqref="H298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727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C137</f>
        <v>200</v>
      </c>
      <c r="D7" s="9">
        <f>D137</f>
        <v>360</v>
      </c>
      <c r="E7" s="9">
        <f>E137</f>
        <v>1800</v>
      </c>
      <c r="F7" s="9">
        <f>F137</f>
        <v>21600</v>
      </c>
      <c r="G7" s="10">
        <f>G137/60</f>
        <v>96.833333333333329</v>
      </c>
      <c r="H7" s="10">
        <f>H137/60</f>
        <v>263.16666666666669</v>
      </c>
      <c r="I7" s="11">
        <f>H7/D137</f>
        <v>0.73101851851851862</v>
      </c>
      <c r="J7" s="11">
        <f t="shared" ref="J7:R7" si="0">J137</f>
        <v>0.92737305568669537</v>
      </c>
      <c r="K7" s="12">
        <f t="shared" si="0"/>
        <v>819131</v>
      </c>
      <c r="L7" s="12">
        <f t="shared" si="0"/>
        <v>883281</v>
      </c>
      <c r="M7" s="12">
        <f t="shared" si="0"/>
        <v>779735</v>
      </c>
      <c r="N7" s="12">
        <f t="shared" si="0"/>
        <v>941133.7</v>
      </c>
      <c r="O7" s="13">
        <f t="shared" si="0"/>
        <v>522.85205555555558</v>
      </c>
      <c r="P7" s="14">
        <f t="shared" si="0"/>
        <v>91.014555555555546</v>
      </c>
      <c r="Q7" s="15">
        <f t="shared" si="0"/>
        <v>2.2753638888888892</v>
      </c>
      <c r="R7" s="16">
        <f t="shared" si="0"/>
        <v>2614.2602777777774</v>
      </c>
      <c r="S7" s="17" t="s">
        <v>22</v>
      </c>
    </row>
    <row r="8" spans="1:19" ht="16.5" customHeight="1" x14ac:dyDescent="0.3">
      <c r="A8" s="130">
        <v>2</v>
      </c>
      <c r="B8" s="18" t="s">
        <v>723</v>
      </c>
      <c r="C8" s="19"/>
      <c r="D8" s="19"/>
      <c r="E8" s="20">
        <f t="shared" ref="E8:E71" si="1">C8*D8</f>
        <v>0</v>
      </c>
      <c r="F8" s="20">
        <f t="shared" ref="F8:F71" si="2">SUM(G8:H8)</f>
        <v>0</v>
      </c>
      <c r="G8" s="19"/>
      <c r="H8" s="19"/>
      <c r="I8" s="21"/>
      <c r="J8" s="21"/>
      <c r="K8" s="22"/>
      <c r="L8" s="23"/>
      <c r="M8" s="23"/>
      <c r="N8" s="24">
        <v>3776.04</v>
      </c>
      <c r="O8" s="25" t="e">
        <f t="shared" ref="O8:O71" si="3">N8/E8</f>
        <v>#DIV/0!</v>
      </c>
      <c r="P8" s="26" t="e">
        <f t="shared" ref="P8:P71" si="4">((K8*200000)/E8)/1000000</f>
        <v>#DIV/0!</v>
      </c>
      <c r="Q8" s="27" t="e">
        <f t="shared" ref="Q8:Q71" si="5">(K8/D8)/1000</f>
        <v>#DIV/0!</v>
      </c>
      <c r="R8" s="27" t="e">
        <f t="shared" ref="R8:R71" si="6">N8/D8</f>
        <v>#DIV/0!</v>
      </c>
      <c r="S8" s="28"/>
    </row>
    <row r="9" spans="1:19" x14ac:dyDescent="0.3">
      <c r="A9" s="29"/>
      <c r="B9" s="18" t="s">
        <v>730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13386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61</v>
      </c>
      <c r="C10" s="19">
        <v>5</v>
      </c>
      <c r="D10" s="19">
        <v>8</v>
      </c>
      <c r="E10" s="20">
        <f t="shared" si="1"/>
        <v>40</v>
      </c>
      <c r="F10" s="20">
        <f t="shared" si="2"/>
        <v>480</v>
      </c>
      <c r="G10" s="19">
        <v>210</v>
      </c>
      <c r="H10" s="19">
        <v>270</v>
      </c>
      <c r="I10" s="21">
        <v>0.5625</v>
      </c>
      <c r="J10" s="21">
        <v>0.92249999999999999</v>
      </c>
      <c r="K10" s="22">
        <v>11959</v>
      </c>
      <c r="L10" s="23">
        <v>12964</v>
      </c>
      <c r="M10" s="23">
        <v>71547</v>
      </c>
      <c r="N10" s="24">
        <f>SUM(N8:N9)</f>
        <v>17162.04</v>
      </c>
      <c r="O10" s="25">
        <f t="shared" si="3"/>
        <v>429.05100000000004</v>
      </c>
      <c r="P10" s="26">
        <f t="shared" si="4"/>
        <v>59.795000000000002</v>
      </c>
      <c r="Q10" s="27">
        <f t="shared" si="5"/>
        <v>1.494875</v>
      </c>
      <c r="R10" s="27">
        <f t="shared" si="6"/>
        <v>2145.2550000000001</v>
      </c>
      <c r="S10" s="28"/>
    </row>
    <row r="11" spans="1:19" x14ac:dyDescent="0.3">
      <c r="A11" s="29" t="s">
        <v>254</v>
      </c>
      <c r="B11" s="18" t="s">
        <v>308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21378.5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302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12000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731</v>
      </c>
      <c r="C13" s="19">
        <v>5</v>
      </c>
      <c r="D13" s="19">
        <v>10</v>
      </c>
      <c r="E13" s="20">
        <f t="shared" si="1"/>
        <v>50</v>
      </c>
      <c r="F13" s="20">
        <f t="shared" si="2"/>
        <v>600</v>
      </c>
      <c r="G13" s="19">
        <v>120</v>
      </c>
      <c r="H13" s="19">
        <v>480</v>
      </c>
      <c r="I13" s="21">
        <v>0.8</v>
      </c>
      <c r="J13" s="21">
        <v>0.90600000000000003</v>
      </c>
      <c r="K13" s="22">
        <v>16234</v>
      </c>
      <c r="L13" s="23">
        <v>17918</v>
      </c>
      <c r="M13" s="23">
        <v>13353</v>
      </c>
      <c r="N13" s="24">
        <f>SUM(N11:N12)</f>
        <v>33378.5</v>
      </c>
      <c r="O13" s="25">
        <f t="shared" si="3"/>
        <v>667.57</v>
      </c>
      <c r="P13" s="26">
        <f t="shared" si="4"/>
        <v>64.936000000000007</v>
      </c>
      <c r="Q13" s="27">
        <f t="shared" si="5"/>
        <v>1.6234000000000002</v>
      </c>
      <c r="R13" s="27">
        <f t="shared" si="6"/>
        <v>3337.85</v>
      </c>
      <c r="S13" s="28"/>
    </row>
    <row r="14" spans="1:19" x14ac:dyDescent="0.3">
      <c r="A14" s="29">
        <v>3</v>
      </c>
      <c r="B14" s="18" t="s">
        <v>302</v>
      </c>
      <c r="C14" s="19"/>
      <c r="D14" s="19"/>
      <c r="E14" s="20">
        <f t="shared" si="1"/>
        <v>0</v>
      </c>
      <c r="F14" s="20">
        <f t="shared" si="2"/>
        <v>0</v>
      </c>
      <c r="G14" s="19"/>
      <c r="H14" s="19"/>
      <c r="I14" s="21"/>
      <c r="J14" s="21"/>
      <c r="K14" s="22"/>
      <c r="L14" s="23"/>
      <c r="M14" s="23"/>
      <c r="N14" s="24">
        <v>26040</v>
      </c>
      <c r="O14" s="25" t="e">
        <f t="shared" si="3"/>
        <v>#DIV/0!</v>
      </c>
      <c r="P14" s="26" t="e">
        <f t="shared" si="4"/>
        <v>#DIV/0!</v>
      </c>
      <c r="Q14" s="27" t="e">
        <f t="shared" si="5"/>
        <v>#DIV/0!</v>
      </c>
      <c r="R14" s="27" t="e">
        <f t="shared" si="6"/>
        <v>#DIV/0!</v>
      </c>
      <c r="S14" s="28"/>
    </row>
    <row r="15" spans="1:19" x14ac:dyDescent="0.3">
      <c r="A15" s="29"/>
      <c r="B15" s="18" t="s">
        <v>733</v>
      </c>
      <c r="C15" s="19">
        <v>5</v>
      </c>
      <c r="D15" s="19">
        <v>8</v>
      </c>
      <c r="E15" s="20">
        <f t="shared" si="1"/>
        <v>40</v>
      </c>
      <c r="F15" s="20">
        <f t="shared" si="2"/>
        <v>480</v>
      </c>
      <c r="G15" s="19">
        <v>80</v>
      </c>
      <c r="H15" s="19">
        <v>400</v>
      </c>
      <c r="I15" s="21">
        <v>0.83330000000000004</v>
      </c>
      <c r="J15" s="21">
        <v>0.88300000000000001</v>
      </c>
      <c r="K15" s="22">
        <v>15219</v>
      </c>
      <c r="L15" s="23">
        <v>17236</v>
      </c>
      <c r="M15" s="23">
        <v>81527</v>
      </c>
      <c r="N15" s="24">
        <f>SUM(N14)</f>
        <v>26040</v>
      </c>
      <c r="O15" s="25">
        <f t="shared" si="3"/>
        <v>651</v>
      </c>
      <c r="P15" s="26">
        <f t="shared" si="4"/>
        <v>76.094999999999999</v>
      </c>
      <c r="Q15" s="27">
        <f t="shared" si="5"/>
        <v>1.9023749999999999</v>
      </c>
      <c r="R15" s="27">
        <f t="shared" si="6"/>
        <v>3255</v>
      </c>
      <c r="S15" s="28"/>
    </row>
    <row r="16" spans="1:19" x14ac:dyDescent="0.3">
      <c r="A16" s="29" t="s">
        <v>735</v>
      </c>
      <c r="B16" s="18" t="s">
        <v>736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1746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737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10261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738</v>
      </c>
      <c r="C18" s="19"/>
      <c r="D18" s="19"/>
      <c r="E18" s="20">
        <f t="shared" si="1"/>
        <v>0</v>
      </c>
      <c r="F18" s="20">
        <f t="shared" si="2"/>
        <v>0</v>
      </c>
      <c r="G18" s="19"/>
      <c r="H18" s="19"/>
      <c r="I18" s="21"/>
      <c r="J18" s="21"/>
      <c r="K18" s="22"/>
      <c r="L18" s="23"/>
      <c r="M18" s="23"/>
      <c r="N18" s="24">
        <v>11434.2</v>
      </c>
      <c r="O18" s="25" t="e">
        <f t="shared" si="3"/>
        <v>#DIV/0!</v>
      </c>
      <c r="P18" s="26" t="e">
        <f t="shared" si="4"/>
        <v>#DIV/0!</v>
      </c>
      <c r="Q18" s="27" t="e">
        <f t="shared" si="5"/>
        <v>#DIV/0!</v>
      </c>
      <c r="R18" s="27" t="e">
        <f t="shared" si="6"/>
        <v>#DIV/0!</v>
      </c>
      <c r="S18" s="28"/>
    </row>
    <row r="19" spans="1:19" ht="16.5" customHeight="1" x14ac:dyDescent="0.3">
      <c r="A19" s="29"/>
      <c r="B19" s="18" t="s">
        <v>739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7104.24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61</v>
      </c>
      <c r="C20" s="19">
        <v>5</v>
      </c>
      <c r="D20" s="19">
        <v>10</v>
      </c>
      <c r="E20" s="20">
        <f t="shared" si="1"/>
        <v>50</v>
      </c>
      <c r="F20" s="20">
        <f t="shared" si="2"/>
        <v>600</v>
      </c>
      <c r="G20" s="19">
        <v>190</v>
      </c>
      <c r="H20" s="19">
        <v>410</v>
      </c>
      <c r="I20" s="21">
        <v>0.68330000000000002</v>
      </c>
      <c r="J20" s="21">
        <v>0.9133</v>
      </c>
      <c r="K20" s="22">
        <v>15138</v>
      </c>
      <c r="L20" s="23">
        <v>16575</v>
      </c>
      <c r="M20" s="23">
        <v>0</v>
      </c>
      <c r="N20" s="24">
        <f>SUM(N16:N19)</f>
        <v>30545.440000000002</v>
      </c>
      <c r="O20" s="25">
        <f t="shared" si="3"/>
        <v>610.90880000000004</v>
      </c>
      <c r="P20" s="26">
        <f t="shared" si="4"/>
        <v>60.552</v>
      </c>
      <c r="Q20" s="27">
        <f t="shared" si="5"/>
        <v>1.5138</v>
      </c>
      <c r="R20" s="27">
        <f t="shared" si="6"/>
        <v>3054.5440000000003</v>
      </c>
      <c r="S20" s="28"/>
    </row>
    <row r="21" spans="1:19" ht="16.5" customHeight="1" x14ac:dyDescent="0.3">
      <c r="A21" s="29">
        <v>4</v>
      </c>
      <c r="B21" s="18" t="s">
        <v>739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7270.56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742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14256.2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61</v>
      </c>
      <c r="C23" s="19">
        <v>5</v>
      </c>
      <c r="D23" s="19">
        <v>8</v>
      </c>
      <c r="E23" s="20">
        <f t="shared" si="1"/>
        <v>40</v>
      </c>
      <c r="F23" s="20">
        <f t="shared" si="2"/>
        <v>480</v>
      </c>
      <c r="G23" s="19">
        <v>170</v>
      </c>
      <c r="H23" s="19">
        <v>310</v>
      </c>
      <c r="I23" s="21">
        <v>0.64580000000000004</v>
      </c>
      <c r="J23" s="21">
        <v>0.92320000000000002</v>
      </c>
      <c r="K23" s="22">
        <v>11076</v>
      </c>
      <c r="L23" s="23">
        <v>11997</v>
      </c>
      <c r="M23" s="23">
        <v>22688</v>
      </c>
      <c r="N23" s="24">
        <f>SUM(N21:N22)</f>
        <v>21526.760000000002</v>
      </c>
      <c r="O23" s="25">
        <f t="shared" si="3"/>
        <v>538.1690000000001</v>
      </c>
      <c r="P23" s="26">
        <f t="shared" si="4"/>
        <v>55.38</v>
      </c>
      <c r="Q23" s="27">
        <f t="shared" si="5"/>
        <v>1.3845000000000001</v>
      </c>
      <c r="R23" s="27">
        <f t="shared" si="6"/>
        <v>2690.8450000000003</v>
      </c>
      <c r="S23" s="28"/>
    </row>
    <row r="24" spans="1:19" x14ac:dyDescent="0.3">
      <c r="A24" s="29" t="s">
        <v>747</v>
      </c>
      <c r="B24" s="18" t="s">
        <v>742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38918.949999999997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61</v>
      </c>
      <c r="C25" s="19">
        <v>5</v>
      </c>
      <c r="D25" s="19">
        <v>10</v>
      </c>
      <c r="E25" s="20">
        <f t="shared" si="1"/>
        <v>50</v>
      </c>
      <c r="F25" s="20">
        <f t="shared" si="2"/>
        <v>600</v>
      </c>
      <c r="G25" s="19">
        <v>60</v>
      </c>
      <c r="H25" s="19">
        <v>540</v>
      </c>
      <c r="I25" s="21">
        <v>0.9</v>
      </c>
      <c r="J25" s="21">
        <v>0.9627</v>
      </c>
      <c r="K25" s="22">
        <v>19195</v>
      </c>
      <c r="L25" s="23">
        <v>19939</v>
      </c>
      <c r="M25" s="23">
        <v>0</v>
      </c>
      <c r="N25" s="24">
        <f>SUM(N24)</f>
        <v>38918.949999999997</v>
      </c>
      <c r="O25" s="25">
        <f t="shared" si="3"/>
        <v>778.37899999999991</v>
      </c>
      <c r="P25" s="26">
        <f t="shared" si="4"/>
        <v>76.78</v>
      </c>
      <c r="Q25" s="27">
        <f t="shared" si="5"/>
        <v>1.9195</v>
      </c>
      <c r="R25" s="27">
        <f t="shared" si="6"/>
        <v>3891.8949999999995</v>
      </c>
      <c r="S25" s="28"/>
    </row>
    <row r="26" spans="1:19" x14ac:dyDescent="0.3">
      <c r="A26" s="29">
        <v>8</v>
      </c>
      <c r="B26" s="18" t="s">
        <v>748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31302.95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61</v>
      </c>
      <c r="C27" s="19">
        <v>5</v>
      </c>
      <c r="D27" s="19">
        <v>8</v>
      </c>
      <c r="E27" s="20">
        <f t="shared" si="1"/>
        <v>40</v>
      </c>
      <c r="F27" s="20">
        <f t="shared" si="2"/>
        <v>480</v>
      </c>
      <c r="G27" s="19">
        <v>40</v>
      </c>
      <c r="H27" s="19">
        <v>440</v>
      </c>
      <c r="I27" s="21">
        <v>0.91669999999999996</v>
      </c>
      <c r="J27" s="21">
        <v>0.94599999999999995</v>
      </c>
      <c r="K27" s="22">
        <v>15439</v>
      </c>
      <c r="L27" s="23">
        <v>16320</v>
      </c>
      <c r="M27" s="23">
        <v>48003</v>
      </c>
      <c r="N27" s="24">
        <f>SUM(N26)</f>
        <v>31302.95</v>
      </c>
      <c r="O27" s="25">
        <f t="shared" si="3"/>
        <v>782.57375000000002</v>
      </c>
      <c r="P27" s="26">
        <f t="shared" si="4"/>
        <v>77.194999999999993</v>
      </c>
      <c r="Q27" s="27">
        <f t="shared" si="5"/>
        <v>1.929875</v>
      </c>
      <c r="R27" s="27">
        <f t="shared" si="6"/>
        <v>3912.8687500000001</v>
      </c>
      <c r="S27" s="28"/>
    </row>
    <row r="28" spans="1:19" x14ac:dyDescent="0.3">
      <c r="A28" s="29" t="s">
        <v>750</v>
      </c>
      <c r="B28" s="18" t="s">
        <v>748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11263.35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751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12894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61</v>
      </c>
      <c r="C30" s="19">
        <v>5</v>
      </c>
      <c r="D30" s="19">
        <v>10</v>
      </c>
      <c r="E30" s="20">
        <f t="shared" si="1"/>
        <v>50</v>
      </c>
      <c r="F30" s="20">
        <f t="shared" si="2"/>
        <v>600</v>
      </c>
      <c r="G30" s="19">
        <v>240</v>
      </c>
      <c r="H30" s="19">
        <v>360</v>
      </c>
      <c r="I30" s="21">
        <v>0.6</v>
      </c>
      <c r="J30" s="21">
        <v>0.94550000000000001</v>
      </c>
      <c r="K30" s="22">
        <v>18452</v>
      </c>
      <c r="L30" s="23">
        <v>19516</v>
      </c>
      <c r="M30" s="23">
        <v>0</v>
      </c>
      <c r="N30" s="24">
        <f>SUM(N28:N29)</f>
        <v>24157.35</v>
      </c>
      <c r="O30" s="25">
        <f t="shared" si="3"/>
        <v>483.14699999999999</v>
      </c>
      <c r="P30" s="26">
        <f t="shared" si="4"/>
        <v>73.808000000000007</v>
      </c>
      <c r="Q30" s="27">
        <f t="shared" si="5"/>
        <v>1.8452</v>
      </c>
      <c r="R30" s="27">
        <f t="shared" si="6"/>
        <v>2415.7349999999997</v>
      </c>
      <c r="S30" s="28"/>
    </row>
    <row r="31" spans="1:19" x14ac:dyDescent="0.3">
      <c r="A31" s="29">
        <v>9</v>
      </c>
      <c r="B31" s="18" t="s">
        <v>751</v>
      </c>
      <c r="C31" s="19"/>
      <c r="D31" s="19"/>
      <c r="E31" s="20">
        <f t="shared" si="1"/>
        <v>0</v>
      </c>
      <c r="F31" s="20">
        <f t="shared" si="2"/>
        <v>0</v>
      </c>
      <c r="G31" s="19"/>
      <c r="H31" s="19"/>
      <c r="I31" s="21"/>
      <c r="J31" s="21"/>
      <c r="K31" s="22"/>
      <c r="L31" s="23"/>
      <c r="M31" s="23"/>
      <c r="N31" s="24">
        <v>26316.04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61</v>
      </c>
      <c r="C32" s="19">
        <v>5</v>
      </c>
      <c r="D32" s="19">
        <v>8</v>
      </c>
      <c r="E32" s="20">
        <f t="shared" si="1"/>
        <v>40</v>
      </c>
      <c r="F32" s="20">
        <f t="shared" si="2"/>
        <v>480</v>
      </c>
      <c r="G32" s="19">
        <v>100</v>
      </c>
      <c r="H32" s="19">
        <v>380</v>
      </c>
      <c r="I32" s="21">
        <v>0.79169999999999996</v>
      </c>
      <c r="J32" s="21">
        <v>0.96299999999999997</v>
      </c>
      <c r="K32" s="22">
        <v>26322</v>
      </c>
      <c r="L32" s="23">
        <v>27334</v>
      </c>
      <c r="M32" s="23">
        <v>77114</v>
      </c>
      <c r="N32" s="24">
        <f>SUM(N31)</f>
        <v>26316.04</v>
      </c>
      <c r="O32" s="25">
        <f t="shared" si="3"/>
        <v>657.90100000000007</v>
      </c>
      <c r="P32" s="26">
        <f t="shared" si="4"/>
        <v>131.61000000000001</v>
      </c>
      <c r="Q32" s="27">
        <f t="shared" si="5"/>
        <v>3.2902499999999999</v>
      </c>
      <c r="R32" s="27">
        <f t="shared" si="6"/>
        <v>3289.5050000000001</v>
      </c>
      <c r="S32" s="28"/>
    </row>
    <row r="33" spans="1:19" x14ac:dyDescent="0.3">
      <c r="A33" s="29" t="s">
        <v>754</v>
      </c>
      <c r="B33" s="18" t="s">
        <v>755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4914.1499999999996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756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6124.56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757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7111.52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61</v>
      </c>
      <c r="C36" s="19">
        <v>5</v>
      </c>
      <c r="D36" s="19">
        <v>10</v>
      </c>
      <c r="E36" s="20">
        <f t="shared" si="1"/>
        <v>50</v>
      </c>
      <c r="F36" s="20">
        <f t="shared" si="2"/>
        <v>600</v>
      </c>
      <c r="G36" s="19">
        <v>170</v>
      </c>
      <c r="H36" s="19">
        <v>430</v>
      </c>
      <c r="I36" s="21">
        <v>0.7167</v>
      </c>
      <c r="J36" s="21">
        <v>0.92659999999999998</v>
      </c>
      <c r="K36" s="22">
        <v>32652</v>
      </c>
      <c r="L36" s="23">
        <v>35238</v>
      </c>
      <c r="M36" s="23">
        <v>0</v>
      </c>
      <c r="N36" s="24">
        <f>SUM(N33:N35)</f>
        <v>18150.23</v>
      </c>
      <c r="O36" s="25">
        <f t="shared" si="3"/>
        <v>363.00459999999998</v>
      </c>
      <c r="P36" s="26">
        <f t="shared" si="4"/>
        <v>130.608</v>
      </c>
      <c r="Q36" s="27">
        <f t="shared" si="5"/>
        <v>3.2651999999999997</v>
      </c>
      <c r="R36" s="27">
        <f t="shared" si="6"/>
        <v>1815.0229999999999</v>
      </c>
      <c r="S36" s="28"/>
    </row>
    <row r="37" spans="1:19" ht="16.5" customHeight="1" x14ac:dyDescent="0.3">
      <c r="A37" s="29">
        <v>10</v>
      </c>
      <c r="B37" s="18" t="s">
        <v>755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15529.8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762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2758.08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763</v>
      </c>
      <c r="C39" s="19">
        <v>5</v>
      </c>
      <c r="D39" s="19">
        <v>8</v>
      </c>
      <c r="E39" s="20">
        <f t="shared" si="1"/>
        <v>40</v>
      </c>
      <c r="F39" s="20">
        <f t="shared" si="2"/>
        <v>480</v>
      </c>
      <c r="G39" s="19">
        <v>60</v>
      </c>
      <c r="H39" s="19">
        <v>420</v>
      </c>
      <c r="I39" s="21">
        <v>0.875</v>
      </c>
      <c r="J39" s="21">
        <v>0.93930000000000002</v>
      </c>
      <c r="K39" s="22">
        <v>32274</v>
      </c>
      <c r="L39" s="23">
        <v>34358</v>
      </c>
      <c r="M39" s="23">
        <v>88514</v>
      </c>
      <c r="N39" s="24">
        <f>SUM(N37:N38)</f>
        <v>18287.879999999997</v>
      </c>
      <c r="O39" s="25">
        <f t="shared" si="3"/>
        <v>457.19699999999995</v>
      </c>
      <c r="P39" s="26">
        <f t="shared" si="4"/>
        <v>161.37</v>
      </c>
      <c r="Q39" s="27">
        <f t="shared" si="5"/>
        <v>4.0342500000000001</v>
      </c>
      <c r="R39" s="27">
        <f t="shared" si="6"/>
        <v>2285.9849999999997</v>
      </c>
      <c r="S39" s="28"/>
    </row>
    <row r="40" spans="1:19" ht="16.5" customHeight="1" x14ac:dyDescent="0.3">
      <c r="A40" s="29" t="s">
        <v>765</v>
      </c>
      <c r="B40" s="18" t="s">
        <v>762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4863.3599999999997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766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11797.5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763</v>
      </c>
      <c r="C42" s="19">
        <v>5</v>
      </c>
      <c r="D42" s="19">
        <v>10</v>
      </c>
      <c r="E42" s="20">
        <f t="shared" si="1"/>
        <v>50</v>
      </c>
      <c r="F42" s="20">
        <f t="shared" si="2"/>
        <v>600</v>
      </c>
      <c r="G42" s="19">
        <v>240</v>
      </c>
      <c r="H42" s="19">
        <v>360</v>
      </c>
      <c r="I42" s="21">
        <v>0.6</v>
      </c>
      <c r="J42" s="21">
        <v>0.89600000000000002</v>
      </c>
      <c r="K42" s="22">
        <v>20882</v>
      </c>
      <c r="L42" s="23">
        <v>23307</v>
      </c>
      <c r="M42" s="23">
        <v>0</v>
      </c>
      <c r="N42" s="24">
        <f>SUM(N40:N41)</f>
        <v>16660.86</v>
      </c>
      <c r="O42" s="25">
        <f t="shared" si="3"/>
        <v>333.21719999999999</v>
      </c>
      <c r="P42" s="26">
        <f t="shared" si="4"/>
        <v>83.528000000000006</v>
      </c>
      <c r="Q42" s="27">
        <f t="shared" si="5"/>
        <v>2.0881999999999996</v>
      </c>
      <c r="R42" s="27">
        <f t="shared" si="6"/>
        <v>1666.086</v>
      </c>
      <c r="S42" s="28"/>
    </row>
    <row r="43" spans="1:19" x14ac:dyDescent="0.3">
      <c r="A43" s="29">
        <v>11</v>
      </c>
      <c r="B43" s="18" t="s">
        <v>766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4446.75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769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4833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770</v>
      </c>
      <c r="C45" s="19"/>
      <c r="D45" s="19"/>
      <c r="E45" s="20">
        <f t="shared" si="1"/>
        <v>0</v>
      </c>
      <c r="F45" s="20">
        <f t="shared" si="2"/>
        <v>0</v>
      </c>
      <c r="G45" s="19"/>
      <c r="H45" s="19"/>
      <c r="I45" s="21"/>
      <c r="J45" s="21"/>
      <c r="K45" s="22"/>
      <c r="L45" s="23"/>
      <c r="M45" s="23"/>
      <c r="N45" s="24">
        <v>9273</v>
      </c>
      <c r="O45" s="25" t="e">
        <f t="shared" si="3"/>
        <v>#DIV/0!</v>
      </c>
      <c r="P45" s="26" t="e">
        <f t="shared" si="4"/>
        <v>#DIV/0!</v>
      </c>
      <c r="Q45" s="27" t="e">
        <f t="shared" si="5"/>
        <v>#DIV/0!</v>
      </c>
      <c r="R45" s="27" t="e">
        <f t="shared" si="6"/>
        <v>#DIV/0!</v>
      </c>
      <c r="S45" s="28"/>
    </row>
    <row r="46" spans="1:19" x14ac:dyDescent="0.3">
      <c r="A46" s="29"/>
      <c r="B46" s="18" t="s">
        <v>763</v>
      </c>
      <c r="C46" s="19">
        <v>5</v>
      </c>
      <c r="D46" s="19">
        <v>8</v>
      </c>
      <c r="E46" s="20">
        <f t="shared" si="1"/>
        <v>40</v>
      </c>
      <c r="F46" s="20">
        <f t="shared" si="2"/>
        <v>480</v>
      </c>
      <c r="G46" s="19">
        <v>90</v>
      </c>
      <c r="H46" s="19">
        <v>390</v>
      </c>
      <c r="I46" s="21">
        <v>0.8125</v>
      </c>
      <c r="J46" s="21">
        <v>0.92269999999999996</v>
      </c>
      <c r="K46" s="22">
        <v>22791</v>
      </c>
      <c r="L46" s="23">
        <v>24700</v>
      </c>
      <c r="M46" s="23">
        <v>37583</v>
      </c>
      <c r="N46" s="24">
        <f>SUM(N43:N45)</f>
        <v>18552.75</v>
      </c>
      <c r="O46" s="25">
        <f t="shared" si="3"/>
        <v>463.81875000000002</v>
      </c>
      <c r="P46" s="26">
        <f t="shared" si="4"/>
        <v>113.955</v>
      </c>
      <c r="Q46" s="27">
        <f t="shared" si="5"/>
        <v>2.848875</v>
      </c>
      <c r="R46" s="27">
        <f t="shared" si="6"/>
        <v>2319.09375</v>
      </c>
      <c r="S46" s="28"/>
    </row>
    <row r="47" spans="1:19" x14ac:dyDescent="0.3">
      <c r="A47" s="29" t="s">
        <v>773</v>
      </c>
      <c r="B47" s="18" t="s">
        <v>774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3102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775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12348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776</v>
      </c>
      <c r="C49" s="19"/>
      <c r="D49" s="19"/>
      <c r="E49" s="20">
        <f t="shared" si="1"/>
        <v>0</v>
      </c>
      <c r="F49" s="20">
        <f t="shared" si="2"/>
        <v>0</v>
      </c>
      <c r="G49" s="19"/>
      <c r="H49" s="19"/>
      <c r="I49" s="21"/>
      <c r="J49" s="21"/>
      <c r="K49" s="22"/>
      <c r="L49" s="23"/>
      <c r="M49" s="23"/>
      <c r="N49" s="24">
        <v>10065</v>
      </c>
      <c r="O49" s="25" t="e">
        <f t="shared" si="3"/>
        <v>#DIV/0!</v>
      </c>
      <c r="P49" s="26" t="e">
        <f t="shared" si="4"/>
        <v>#DIV/0!</v>
      </c>
      <c r="Q49" s="27" t="e">
        <f t="shared" si="5"/>
        <v>#DIV/0!</v>
      </c>
      <c r="R49" s="27" t="e">
        <f t="shared" si="6"/>
        <v>#DIV/0!</v>
      </c>
      <c r="S49" s="28"/>
    </row>
    <row r="50" spans="1:19" x14ac:dyDescent="0.3">
      <c r="A50" s="29"/>
      <c r="B50" s="18" t="s">
        <v>61</v>
      </c>
      <c r="C50" s="19">
        <v>5</v>
      </c>
      <c r="D50" s="19">
        <v>10</v>
      </c>
      <c r="E50" s="20">
        <f t="shared" si="1"/>
        <v>50</v>
      </c>
      <c r="F50" s="20">
        <f t="shared" si="2"/>
        <v>600</v>
      </c>
      <c r="G50" s="19">
        <v>80</v>
      </c>
      <c r="H50" s="19">
        <v>520</v>
      </c>
      <c r="I50" s="21">
        <v>0.86670000000000003</v>
      </c>
      <c r="J50" s="21">
        <v>0.93830000000000002</v>
      </c>
      <c r="K50" s="22">
        <v>35338</v>
      </c>
      <c r="L50" s="23">
        <v>37662</v>
      </c>
      <c r="M50" s="23">
        <v>0</v>
      </c>
      <c r="N50" s="24">
        <f>SUM(N47:N49)</f>
        <v>25515</v>
      </c>
      <c r="O50" s="25">
        <f t="shared" si="3"/>
        <v>510.3</v>
      </c>
      <c r="P50" s="26">
        <f t="shared" si="4"/>
        <v>141.352</v>
      </c>
      <c r="Q50" s="27">
        <f t="shared" si="5"/>
        <v>3.5338000000000003</v>
      </c>
      <c r="R50" s="27">
        <f t="shared" si="6"/>
        <v>2551.5</v>
      </c>
      <c r="S50" s="28"/>
    </row>
    <row r="51" spans="1:19" x14ac:dyDescent="0.3">
      <c r="A51" s="29">
        <v>12</v>
      </c>
      <c r="B51" s="18" t="s">
        <v>779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10327.299999999999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61</v>
      </c>
      <c r="C52" s="19">
        <v>5</v>
      </c>
      <c r="D52" s="19">
        <v>8</v>
      </c>
      <c r="E52" s="20">
        <f t="shared" si="1"/>
        <v>40</v>
      </c>
      <c r="F52" s="20">
        <f t="shared" si="2"/>
        <v>480</v>
      </c>
      <c r="G52" s="19">
        <v>300</v>
      </c>
      <c r="H52" s="19">
        <v>180</v>
      </c>
      <c r="I52" s="21">
        <v>0.375</v>
      </c>
      <c r="J52" s="21">
        <v>0.88819999999999999</v>
      </c>
      <c r="K52" s="22">
        <v>14479</v>
      </c>
      <c r="L52" s="23">
        <v>16302</v>
      </c>
      <c r="M52" s="23">
        <v>14306</v>
      </c>
      <c r="N52" s="24">
        <f>SUM(N51)</f>
        <v>10327.299999999999</v>
      </c>
      <c r="O52" s="25">
        <f t="shared" si="3"/>
        <v>258.1825</v>
      </c>
      <c r="P52" s="26">
        <f t="shared" si="4"/>
        <v>72.394999999999996</v>
      </c>
      <c r="Q52" s="27">
        <f t="shared" si="5"/>
        <v>1.8098749999999999</v>
      </c>
      <c r="R52" s="27">
        <f t="shared" si="6"/>
        <v>1290.9124999999999</v>
      </c>
      <c r="S52" s="28"/>
    </row>
    <row r="53" spans="1:19" ht="16.5" customHeight="1" x14ac:dyDescent="0.3">
      <c r="A53" s="29" t="s">
        <v>782</v>
      </c>
      <c r="B53" s="18" t="s">
        <v>783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7167.5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784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10560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x14ac:dyDescent="0.3">
      <c r="A55" s="29"/>
      <c r="B55" s="18" t="s">
        <v>785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3185.04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786</v>
      </c>
      <c r="C56" s="19">
        <v>5</v>
      </c>
      <c r="D56" s="19">
        <v>10</v>
      </c>
      <c r="E56" s="20">
        <f t="shared" si="1"/>
        <v>50</v>
      </c>
      <c r="F56" s="20">
        <f t="shared" si="2"/>
        <v>600</v>
      </c>
      <c r="G56" s="19">
        <v>150</v>
      </c>
      <c r="H56" s="19">
        <v>450</v>
      </c>
      <c r="I56" s="21">
        <v>0.75</v>
      </c>
      <c r="J56" s="21">
        <v>0.96279999999999999</v>
      </c>
      <c r="K56" s="22">
        <v>29544</v>
      </c>
      <c r="L56" s="23">
        <v>30687</v>
      </c>
      <c r="M56" s="23">
        <v>0</v>
      </c>
      <c r="N56" s="24">
        <f>SUM(N53:N55)</f>
        <v>20912.54</v>
      </c>
      <c r="O56" s="25">
        <f t="shared" si="3"/>
        <v>418.25080000000003</v>
      </c>
      <c r="P56" s="26">
        <f t="shared" si="4"/>
        <v>118.176</v>
      </c>
      <c r="Q56" s="27">
        <f t="shared" si="5"/>
        <v>2.9544000000000001</v>
      </c>
      <c r="R56" s="27">
        <f t="shared" si="6"/>
        <v>2091.2539999999999</v>
      </c>
      <c r="S56" s="28"/>
    </row>
    <row r="57" spans="1:19" x14ac:dyDescent="0.3">
      <c r="A57" s="29">
        <v>15</v>
      </c>
      <c r="B57" s="18" t="s">
        <v>789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14603.87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790</v>
      </c>
      <c r="C58" s="19"/>
      <c r="D58" s="19"/>
      <c r="E58" s="20">
        <f t="shared" si="1"/>
        <v>0</v>
      </c>
      <c r="F58" s="20">
        <f t="shared" si="2"/>
        <v>0</v>
      </c>
      <c r="G58" s="19"/>
      <c r="H58" s="19"/>
      <c r="I58" s="21"/>
      <c r="J58" s="21"/>
      <c r="K58" s="22"/>
      <c r="L58" s="23"/>
      <c r="M58" s="23"/>
      <c r="N58" s="24">
        <v>7858.5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61</v>
      </c>
      <c r="C59" s="19">
        <v>5</v>
      </c>
      <c r="D59" s="19">
        <v>8</v>
      </c>
      <c r="E59" s="20">
        <f t="shared" si="1"/>
        <v>40</v>
      </c>
      <c r="F59" s="20">
        <f t="shared" si="2"/>
        <v>480</v>
      </c>
      <c r="G59" s="19">
        <v>140</v>
      </c>
      <c r="H59" s="19">
        <v>340</v>
      </c>
      <c r="I59" s="21">
        <v>0.70830000000000004</v>
      </c>
      <c r="J59" s="21">
        <v>0.94630000000000003</v>
      </c>
      <c r="K59" s="22">
        <v>20409</v>
      </c>
      <c r="L59" s="23">
        <v>21568</v>
      </c>
      <c r="M59" s="23">
        <v>24493</v>
      </c>
      <c r="N59" s="24">
        <f>SUM(N57:N58)</f>
        <v>22462.370000000003</v>
      </c>
      <c r="O59" s="25">
        <f t="shared" si="3"/>
        <v>561.55925000000002</v>
      </c>
      <c r="P59" s="26">
        <f t="shared" si="4"/>
        <v>102.045</v>
      </c>
      <c r="Q59" s="27">
        <f t="shared" si="5"/>
        <v>2.5511249999999999</v>
      </c>
      <c r="R59" s="27">
        <f t="shared" si="6"/>
        <v>2807.7962500000003</v>
      </c>
      <c r="S59" s="28"/>
    </row>
    <row r="60" spans="1:19" x14ac:dyDescent="0.3">
      <c r="A60" s="29" t="s">
        <v>792</v>
      </c>
      <c r="B60" s="18" t="s">
        <v>793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39305.5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61</v>
      </c>
      <c r="C61" s="19">
        <v>5</v>
      </c>
      <c r="D61" s="19">
        <v>10</v>
      </c>
      <c r="E61" s="20">
        <f t="shared" si="1"/>
        <v>50</v>
      </c>
      <c r="F61" s="20">
        <f t="shared" si="2"/>
        <v>600</v>
      </c>
      <c r="G61" s="19">
        <v>40</v>
      </c>
      <c r="H61" s="19">
        <v>560</v>
      </c>
      <c r="I61" s="21">
        <v>0.93330000000000002</v>
      </c>
      <c r="J61" s="21">
        <v>0.93430000000000002</v>
      </c>
      <c r="K61" s="22">
        <v>41252</v>
      </c>
      <c r="L61" s="23">
        <v>44152</v>
      </c>
      <c r="M61" s="23">
        <v>0</v>
      </c>
      <c r="N61" s="24">
        <f>SUM(N60)</f>
        <v>39305.5</v>
      </c>
      <c r="O61" s="25">
        <f t="shared" si="3"/>
        <v>786.11</v>
      </c>
      <c r="P61" s="26">
        <f t="shared" si="4"/>
        <v>165.00800000000001</v>
      </c>
      <c r="Q61" s="27">
        <f t="shared" si="5"/>
        <v>4.1251999999999995</v>
      </c>
      <c r="R61" s="27">
        <f t="shared" si="6"/>
        <v>3930.55</v>
      </c>
      <c r="S61" s="28"/>
    </row>
    <row r="62" spans="1:19" x14ac:dyDescent="0.3">
      <c r="A62" s="29">
        <v>16</v>
      </c>
      <c r="B62" s="18" t="s">
        <v>798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19084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799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3405.84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800</v>
      </c>
      <c r="C64" s="19"/>
      <c r="D64" s="19"/>
      <c r="E64" s="20">
        <f t="shared" si="1"/>
        <v>0</v>
      </c>
      <c r="F64" s="20">
        <f t="shared" si="2"/>
        <v>0</v>
      </c>
      <c r="G64" s="19"/>
      <c r="H64" s="19"/>
      <c r="I64" s="21"/>
      <c r="J64" s="21"/>
      <c r="K64" s="22"/>
      <c r="L64" s="23"/>
      <c r="M64" s="23"/>
      <c r="N64" s="24">
        <v>2116</v>
      </c>
      <c r="O64" s="25" t="e">
        <f t="shared" si="3"/>
        <v>#DIV/0!</v>
      </c>
      <c r="P64" s="26" t="e">
        <f t="shared" si="4"/>
        <v>#DIV/0!</v>
      </c>
      <c r="Q64" s="27" t="e">
        <f t="shared" si="5"/>
        <v>#DIV/0!</v>
      </c>
      <c r="R64" s="27" t="e">
        <f t="shared" si="6"/>
        <v>#DIV/0!</v>
      </c>
      <c r="S64" s="28"/>
    </row>
    <row r="65" spans="1:19" x14ac:dyDescent="0.3">
      <c r="A65" s="29"/>
      <c r="B65" s="18" t="s">
        <v>801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598.5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61</v>
      </c>
      <c r="C66" s="19">
        <v>5</v>
      </c>
      <c r="D66" s="19">
        <v>8</v>
      </c>
      <c r="E66" s="20">
        <f t="shared" si="1"/>
        <v>40</v>
      </c>
      <c r="F66" s="20">
        <f t="shared" si="2"/>
        <v>480</v>
      </c>
      <c r="G66" s="19">
        <v>50</v>
      </c>
      <c r="H66" s="19">
        <v>430</v>
      </c>
      <c r="I66" s="21">
        <v>0.89580000000000004</v>
      </c>
      <c r="J66" s="21">
        <v>0.92759999999999998</v>
      </c>
      <c r="K66" s="22">
        <v>27652</v>
      </c>
      <c r="L66" s="23">
        <v>29811</v>
      </c>
      <c r="M66" s="23">
        <v>55799</v>
      </c>
      <c r="N66" s="24">
        <f>SUM(N62:N65)</f>
        <v>25204.34</v>
      </c>
      <c r="O66" s="25">
        <f t="shared" si="3"/>
        <v>630.10850000000005</v>
      </c>
      <c r="P66" s="26">
        <f t="shared" si="4"/>
        <v>138.26</v>
      </c>
      <c r="Q66" s="27">
        <f t="shared" si="5"/>
        <v>3.4565000000000001</v>
      </c>
      <c r="R66" s="27">
        <f t="shared" si="6"/>
        <v>3150.5425</v>
      </c>
      <c r="S66" s="28"/>
    </row>
    <row r="67" spans="1:19" x14ac:dyDescent="0.3">
      <c r="A67" s="29" t="s">
        <v>805</v>
      </c>
      <c r="B67" s="18" t="s">
        <v>806</v>
      </c>
      <c r="C67" s="19"/>
      <c r="D67" s="19"/>
      <c r="E67" s="20">
        <f t="shared" si="1"/>
        <v>0</v>
      </c>
      <c r="F67" s="20">
        <f t="shared" si="2"/>
        <v>0</v>
      </c>
      <c r="G67" s="19"/>
      <c r="H67" s="19"/>
      <c r="I67" s="21"/>
      <c r="J67" s="21"/>
      <c r="K67" s="22"/>
      <c r="L67" s="23"/>
      <c r="M67" s="23"/>
      <c r="N67" s="24">
        <v>2091.6</v>
      </c>
      <c r="O67" s="25" t="e">
        <f t="shared" si="3"/>
        <v>#DIV/0!</v>
      </c>
      <c r="P67" s="26" t="e">
        <f t="shared" si="4"/>
        <v>#DIV/0!</v>
      </c>
      <c r="Q67" s="27" t="e">
        <f t="shared" si="5"/>
        <v>#DIV/0!</v>
      </c>
      <c r="R67" s="27" t="e">
        <f t="shared" si="6"/>
        <v>#DIV/0!</v>
      </c>
      <c r="S67" s="28"/>
    </row>
    <row r="68" spans="1:19" x14ac:dyDescent="0.3">
      <c r="A68" s="29"/>
      <c r="B68" s="18" t="s">
        <v>807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9189.9500000000007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61</v>
      </c>
      <c r="C69" s="19">
        <v>5</v>
      </c>
      <c r="D69" s="19">
        <v>10</v>
      </c>
      <c r="E69" s="20">
        <f t="shared" si="1"/>
        <v>50</v>
      </c>
      <c r="F69" s="20">
        <f t="shared" si="2"/>
        <v>600</v>
      </c>
      <c r="G69" s="19">
        <v>380</v>
      </c>
      <c r="H69" s="19">
        <v>220</v>
      </c>
      <c r="I69" s="21">
        <v>0.36670000000000003</v>
      </c>
      <c r="J69" s="21">
        <v>0.86209999999999998</v>
      </c>
      <c r="K69" s="22">
        <v>9870</v>
      </c>
      <c r="L69" s="23">
        <v>11448</v>
      </c>
      <c r="M69" s="23">
        <v>0</v>
      </c>
      <c r="N69" s="24">
        <f>SUM(N67:N68)</f>
        <v>11281.550000000001</v>
      </c>
      <c r="O69" s="25">
        <f t="shared" si="3"/>
        <v>225.63100000000003</v>
      </c>
      <c r="P69" s="26">
        <f t="shared" si="4"/>
        <v>39.479999999999997</v>
      </c>
      <c r="Q69" s="27">
        <f t="shared" si="5"/>
        <v>0.98699999999999999</v>
      </c>
      <c r="R69" s="27">
        <f t="shared" si="6"/>
        <v>1128.1550000000002</v>
      </c>
      <c r="S69" s="28"/>
    </row>
    <row r="70" spans="1:19" x14ac:dyDescent="0.3">
      <c r="A70" s="29">
        <v>17</v>
      </c>
      <c r="B70" s="18" t="s">
        <v>811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24944.15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812</v>
      </c>
      <c r="C71" s="19">
        <v>5</v>
      </c>
      <c r="D71" s="19">
        <v>8</v>
      </c>
      <c r="E71" s="20">
        <f t="shared" si="1"/>
        <v>40</v>
      </c>
      <c r="F71" s="20">
        <f t="shared" si="2"/>
        <v>480</v>
      </c>
      <c r="G71" s="19">
        <v>180</v>
      </c>
      <c r="H71" s="19">
        <v>300</v>
      </c>
      <c r="I71" s="21">
        <v>0.625</v>
      </c>
      <c r="J71" s="21">
        <v>0.94720000000000004</v>
      </c>
      <c r="K71" s="22">
        <v>20225</v>
      </c>
      <c r="L71" s="23">
        <v>21352</v>
      </c>
      <c r="M71" s="23">
        <v>26814</v>
      </c>
      <c r="N71" s="24">
        <f>SUM(N70)</f>
        <v>24944.15</v>
      </c>
      <c r="O71" s="25">
        <f t="shared" si="3"/>
        <v>623.60374999999999</v>
      </c>
      <c r="P71" s="26">
        <f t="shared" si="4"/>
        <v>101.125</v>
      </c>
      <c r="Q71" s="27">
        <f t="shared" si="5"/>
        <v>2.5281250000000002</v>
      </c>
      <c r="R71" s="27">
        <f t="shared" si="6"/>
        <v>3118.0187500000002</v>
      </c>
      <c r="S71" s="28"/>
    </row>
    <row r="72" spans="1:19" x14ac:dyDescent="0.3">
      <c r="A72" s="29" t="s">
        <v>814</v>
      </c>
      <c r="B72" s="18" t="s">
        <v>811</v>
      </c>
      <c r="C72" s="19"/>
      <c r="D72" s="19"/>
      <c r="E72" s="20">
        <f t="shared" ref="E72:E135" si="7">C72*D72</f>
        <v>0</v>
      </c>
      <c r="F72" s="20">
        <f t="shared" ref="F72:F74" si="8">SUM(G72:H72)</f>
        <v>0</v>
      </c>
      <c r="G72" s="19"/>
      <c r="H72" s="19"/>
      <c r="I72" s="21"/>
      <c r="J72" s="21"/>
      <c r="K72" s="22"/>
      <c r="L72" s="23"/>
      <c r="M72" s="23"/>
      <c r="N72" s="24">
        <v>2625.7</v>
      </c>
      <c r="O72" s="25" t="e">
        <f t="shared" ref="O72:O73" si="9">N72/E72</f>
        <v>#DIV/0!</v>
      </c>
      <c r="P72" s="26" t="e">
        <f t="shared" ref="P72:P73" si="10">((K72*200000)/E72)/1000000</f>
        <v>#DIV/0!</v>
      </c>
      <c r="Q72" s="27" t="e">
        <f t="shared" ref="Q72:Q73" si="11">(K72/D72)/1000</f>
        <v>#DIV/0!</v>
      </c>
      <c r="R72" s="27" t="e">
        <f t="shared" ref="R72:R73" si="12">N72/D72</f>
        <v>#DIV/0!</v>
      </c>
      <c r="S72" s="28"/>
    </row>
    <row r="73" spans="1:19" x14ac:dyDescent="0.3">
      <c r="A73" s="29"/>
      <c r="B73" s="18" t="s">
        <v>815</v>
      </c>
      <c r="C73" s="19"/>
      <c r="D73" s="19"/>
      <c r="E73" s="20">
        <f t="shared" si="7"/>
        <v>0</v>
      </c>
      <c r="F73" s="20">
        <f t="shared" si="8"/>
        <v>0</v>
      </c>
      <c r="G73" s="19"/>
      <c r="H73" s="19"/>
      <c r="I73" s="21"/>
      <c r="J73" s="21"/>
      <c r="K73" s="22"/>
      <c r="L73" s="23"/>
      <c r="M73" s="23"/>
      <c r="N73" s="24">
        <v>34904.25</v>
      </c>
      <c r="O73" s="25" t="e">
        <f t="shared" si="9"/>
        <v>#DIV/0!</v>
      </c>
      <c r="P73" s="26" t="e">
        <f t="shared" si="10"/>
        <v>#DIV/0!</v>
      </c>
      <c r="Q73" s="27" t="e">
        <f t="shared" si="11"/>
        <v>#DIV/0!</v>
      </c>
      <c r="R73" s="27" t="e">
        <f t="shared" si="12"/>
        <v>#DIV/0!</v>
      </c>
      <c r="S73" s="28"/>
    </row>
    <row r="74" spans="1:19" x14ac:dyDescent="0.3">
      <c r="A74" s="29"/>
      <c r="B74" s="18" t="s">
        <v>61</v>
      </c>
      <c r="C74" s="19">
        <v>5</v>
      </c>
      <c r="D74" s="19">
        <v>10</v>
      </c>
      <c r="E74" s="20">
        <f t="shared" si="7"/>
        <v>50</v>
      </c>
      <c r="F74" s="20">
        <f t="shared" si="8"/>
        <v>600</v>
      </c>
      <c r="G74" s="19">
        <v>50</v>
      </c>
      <c r="H74" s="19">
        <v>550</v>
      </c>
      <c r="I74" s="21">
        <v>0.91669999999999996</v>
      </c>
      <c r="J74" s="21">
        <v>0.98529999999999995</v>
      </c>
      <c r="K74" s="22">
        <v>30430</v>
      </c>
      <c r="L74" s="23">
        <v>30883</v>
      </c>
      <c r="M74" s="23">
        <v>0</v>
      </c>
      <c r="N74" s="24">
        <f>SUM(N72:N73)</f>
        <v>37529.949999999997</v>
      </c>
      <c r="O74" s="25">
        <f>N74/E74</f>
        <v>750.59899999999993</v>
      </c>
      <c r="P74" s="26">
        <f>((K74*200000)/E74)/1000000</f>
        <v>121.72</v>
      </c>
      <c r="Q74" s="27">
        <f>(K74/D74)/1000</f>
        <v>3.0430000000000001</v>
      </c>
      <c r="R74" s="27">
        <f>N74/D74</f>
        <v>3752.9949999999999</v>
      </c>
      <c r="S74" s="28"/>
    </row>
    <row r="75" spans="1:19" x14ac:dyDescent="0.3">
      <c r="A75" s="29">
        <v>18</v>
      </c>
      <c r="B75" s="18" t="s">
        <v>815</v>
      </c>
      <c r="C75" s="19"/>
      <c r="D75" s="19"/>
      <c r="E75" s="20">
        <f t="shared" si="7"/>
        <v>0</v>
      </c>
      <c r="F75" s="20">
        <f t="shared" ref="F75:F135" si="13">SUM(G75:H75)</f>
        <v>0</v>
      </c>
      <c r="G75" s="19"/>
      <c r="H75" s="19"/>
      <c r="I75" s="21"/>
      <c r="J75" s="21"/>
      <c r="K75" s="22"/>
      <c r="L75" s="23"/>
      <c r="M75" s="23"/>
      <c r="N75" s="24">
        <v>26588.25</v>
      </c>
      <c r="O75" s="25" t="e">
        <f t="shared" ref="O75:O88" si="14">N75/E75</f>
        <v>#DIV/0!</v>
      </c>
      <c r="P75" s="26" t="e">
        <f t="shared" ref="P75:P88" si="15">((K75*200000)/E75)/1000000</f>
        <v>#DIV/0!</v>
      </c>
      <c r="Q75" s="27" t="e">
        <f t="shared" ref="Q75:Q88" si="16">(K75/D75)/1000</f>
        <v>#DIV/0!</v>
      </c>
      <c r="R75" s="27" t="e">
        <f t="shared" ref="R75:R88" si="17">N75/D75</f>
        <v>#DIV/0!</v>
      </c>
      <c r="S75" s="28"/>
    </row>
    <row r="76" spans="1:19" x14ac:dyDescent="0.3">
      <c r="A76" s="29"/>
      <c r="B76" s="18" t="s">
        <v>61</v>
      </c>
      <c r="C76" s="19">
        <v>5</v>
      </c>
      <c r="D76" s="19">
        <v>8</v>
      </c>
      <c r="E76" s="20">
        <f t="shared" si="7"/>
        <v>40</v>
      </c>
      <c r="F76" s="20">
        <f t="shared" si="13"/>
        <v>480</v>
      </c>
      <c r="G76" s="19">
        <v>60</v>
      </c>
      <c r="H76" s="19">
        <v>420</v>
      </c>
      <c r="I76" s="21">
        <v>0.875</v>
      </c>
      <c r="J76" s="21">
        <v>0.92530000000000001</v>
      </c>
      <c r="K76" s="22">
        <v>21558</v>
      </c>
      <c r="L76" s="23">
        <v>23298</v>
      </c>
      <c r="M76" s="23">
        <v>31067</v>
      </c>
      <c r="N76" s="24">
        <f>SUM(N75)</f>
        <v>26588.25</v>
      </c>
      <c r="O76" s="25">
        <f t="shared" si="14"/>
        <v>664.70624999999995</v>
      </c>
      <c r="P76" s="26">
        <f t="shared" si="15"/>
        <v>107.79</v>
      </c>
      <c r="Q76" s="27">
        <f t="shared" si="16"/>
        <v>2.69475</v>
      </c>
      <c r="R76" s="27">
        <f t="shared" si="17"/>
        <v>3323.53125</v>
      </c>
      <c r="S76" s="28"/>
    </row>
    <row r="77" spans="1:19" x14ac:dyDescent="0.3">
      <c r="A77" s="29" t="s">
        <v>819</v>
      </c>
      <c r="B77" s="18" t="s">
        <v>820</v>
      </c>
      <c r="C77" s="19"/>
      <c r="D77" s="19"/>
      <c r="E77" s="20">
        <f t="shared" si="7"/>
        <v>0</v>
      </c>
      <c r="F77" s="20">
        <f t="shared" si="13"/>
        <v>0</v>
      </c>
      <c r="G77" s="19"/>
      <c r="H77" s="19"/>
      <c r="I77" s="21"/>
      <c r="J77" s="21"/>
      <c r="K77" s="22"/>
      <c r="L77" s="23"/>
      <c r="M77" s="23"/>
      <c r="N77" s="24">
        <v>3690</v>
      </c>
      <c r="O77" s="25" t="e">
        <f t="shared" si="14"/>
        <v>#DIV/0!</v>
      </c>
      <c r="P77" s="26" t="e">
        <f t="shared" si="15"/>
        <v>#DIV/0!</v>
      </c>
      <c r="Q77" s="27" t="e">
        <f t="shared" si="16"/>
        <v>#DIV/0!</v>
      </c>
      <c r="R77" s="27" t="e">
        <f t="shared" si="17"/>
        <v>#DIV/0!</v>
      </c>
      <c r="S77" s="28"/>
    </row>
    <row r="78" spans="1:19" x14ac:dyDescent="0.3">
      <c r="A78" s="29"/>
      <c r="B78" s="18" t="s">
        <v>821</v>
      </c>
      <c r="C78" s="19"/>
      <c r="D78" s="19"/>
      <c r="E78" s="20">
        <f t="shared" si="7"/>
        <v>0</v>
      </c>
      <c r="F78" s="20">
        <f t="shared" si="13"/>
        <v>0</v>
      </c>
      <c r="G78" s="19"/>
      <c r="H78" s="19"/>
      <c r="I78" s="21"/>
      <c r="J78" s="21"/>
      <c r="K78" s="22"/>
      <c r="L78" s="23"/>
      <c r="M78" s="23"/>
      <c r="N78" s="24">
        <v>13499.46</v>
      </c>
      <c r="O78" s="25" t="e">
        <f t="shared" si="14"/>
        <v>#DIV/0!</v>
      </c>
      <c r="P78" s="26" t="e">
        <f t="shared" si="15"/>
        <v>#DIV/0!</v>
      </c>
      <c r="Q78" s="27" t="e">
        <f t="shared" si="16"/>
        <v>#DIV/0!</v>
      </c>
      <c r="R78" s="27" t="e">
        <f t="shared" si="17"/>
        <v>#DIV/0!</v>
      </c>
      <c r="S78" s="28"/>
    </row>
    <row r="79" spans="1:19" x14ac:dyDescent="0.3">
      <c r="A79" s="29"/>
      <c r="B79" s="18" t="s">
        <v>61</v>
      </c>
      <c r="C79" s="19">
        <v>5</v>
      </c>
      <c r="D79" s="19">
        <v>10</v>
      </c>
      <c r="E79" s="20">
        <f t="shared" si="7"/>
        <v>50</v>
      </c>
      <c r="F79" s="20">
        <f t="shared" si="13"/>
        <v>600</v>
      </c>
      <c r="G79" s="19">
        <v>300</v>
      </c>
      <c r="H79" s="19">
        <v>300</v>
      </c>
      <c r="I79" s="21">
        <v>0.5</v>
      </c>
      <c r="J79" s="21">
        <v>0.84830000000000005</v>
      </c>
      <c r="K79" s="22">
        <v>10561</v>
      </c>
      <c r="L79" s="23">
        <v>12449</v>
      </c>
      <c r="M79" s="23">
        <v>0</v>
      </c>
      <c r="N79" s="24">
        <f>SUM(N77:N78)</f>
        <v>17189.46</v>
      </c>
      <c r="O79" s="25">
        <f t="shared" si="14"/>
        <v>343.78919999999999</v>
      </c>
      <c r="P79" s="26">
        <f t="shared" si="15"/>
        <v>42.244</v>
      </c>
      <c r="Q79" s="27">
        <f t="shared" si="16"/>
        <v>1.0560999999999998</v>
      </c>
      <c r="R79" s="27">
        <f t="shared" si="17"/>
        <v>1718.9459999999999</v>
      </c>
      <c r="S79" s="28"/>
    </row>
    <row r="80" spans="1:19" x14ac:dyDescent="0.3">
      <c r="A80" s="29">
        <v>19</v>
      </c>
      <c r="B80" s="18" t="s">
        <v>824</v>
      </c>
      <c r="C80" s="19"/>
      <c r="D80" s="19"/>
      <c r="E80" s="20">
        <f t="shared" si="7"/>
        <v>0</v>
      </c>
      <c r="F80" s="20">
        <f t="shared" si="13"/>
        <v>0</v>
      </c>
      <c r="G80" s="19"/>
      <c r="H80" s="19"/>
      <c r="I80" s="21"/>
      <c r="J80" s="21"/>
      <c r="K80" s="22"/>
      <c r="L80" s="23"/>
      <c r="M80" s="23"/>
      <c r="N80" s="24">
        <v>32973.040000000001</v>
      </c>
      <c r="O80" s="25" t="e">
        <f t="shared" si="14"/>
        <v>#DIV/0!</v>
      </c>
      <c r="P80" s="26" t="e">
        <f t="shared" si="15"/>
        <v>#DIV/0!</v>
      </c>
      <c r="Q80" s="27" t="e">
        <f t="shared" si="16"/>
        <v>#DIV/0!</v>
      </c>
      <c r="R80" s="27" t="e">
        <f t="shared" si="17"/>
        <v>#DIV/0!</v>
      </c>
      <c r="S80" s="28"/>
    </row>
    <row r="81" spans="1:19" x14ac:dyDescent="0.3">
      <c r="A81" s="29"/>
      <c r="B81" s="18" t="s">
        <v>70</v>
      </c>
      <c r="C81" s="19">
        <v>5</v>
      </c>
      <c r="D81" s="19">
        <v>8</v>
      </c>
      <c r="E81" s="20">
        <f t="shared" si="7"/>
        <v>40</v>
      </c>
      <c r="F81" s="20">
        <f t="shared" si="13"/>
        <v>480</v>
      </c>
      <c r="G81" s="19">
        <v>60</v>
      </c>
      <c r="H81" s="19">
        <v>420</v>
      </c>
      <c r="I81" s="21">
        <v>0.875</v>
      </c>
      <c r="J81" s="21">
        <v>0.96020000000000005</v>
      </c>
      <c r="K81" s="22">
        <v>15449</v>
      </c>
      <c r="L81" s="23">
        <v>16090</v>
      </c>
      <c r="M81" s="23">
        <v>24633</v>
      </c>
      <c r="N81" s="24">
        <f>SUM(N80)</f>
        <v>32973.040000000001</v>
      </c>
      <c r="O81" s="25">
        <f t="shared" si="14"/>
        <v>824.32600000000002</v>
      </c>
      <c r="P81" s="26">
        <f t="shared" si="15"/>
        <v>77.245000000000005</v>
      </c>
      <c r="Q81" s="27">
        <f t="shared" si="16"/>
        <v>1.931125</v>
      </c>
      <c r="R81" s="27">
        <f t="shared" si="17"/>
        <v>4121.63</v>
      </c>
      <c r="S81" s="28"/>
    </row>
    <row r="82" spans="1:19" x14ac:dyDescent="0.3">
      <c r="A82" s="29" t="s">
        <v>828</v>
      </c>
      <c r="B82" s="18" t="s">
        <v>824</v>
      </c>
      <c r="C82" s="19"/>
      <c r="D82" s="19"/>
      <c r="E82" s="20">
        <f t="shared" si="7"/>
        <v>0</v>
      </c>
      <c r="F82" s="20">
        <f t="shared" si="13"/>
        <v>0</v>
      </c>
      <c r="G82" s="19"/>
      <c r="H82" s="19"/>
      <c r="I82" s="21"/>
      <c r="J82" s="21"/>
      <c r="K82" s="22"/>
      <c r="L82" s="23"/>
      <c r="M82" s="23"/>
      <c r="N82" s="24">
        <v>11993.11</v>
      </c>
      <c r="O82" s="25" t="e">
        <f t="shared" si="14"/>
        <v>#DIV/0!</v>
      </c>
      <c r="P82" s="26" t="e">
        <f t="shared" si="15"/>
        <v>#DIV/0!</v>
      </c>
      <c r="Q82" s="27" t="e">
        <f t="shared" si="16"/>
        <v>#DIV/0!</v>
      </c>
      <c r="R82" s="27" t="e">
        <f t="shared" si="17"/>
        <v>#DIV/0!</v>
      </c>
      <c r="S82" s="28"/>
    </row>
    <row r="83" spans="1:19" x14ac:dyDescent="0.3">
      <c r="A83" s="29"/>
      <c r="B83" s="18" t="s">
        <v>829</v>
      </c>
      <c r="C83" s="19"/>
      <c r="D83" s="19"/>
      <c r="E83" s="20">
        <f t="shared" si="7"/>
        <v>0</v>
      </c>
      <c r="F83" s="20">
        <f t="shared" si="13"/>
        <v>0</v>
      </c>
      <c r="G83" s="19"/>
      <c r="H83" s="19"/>
      <c r="I83" s="21"/>
      <c r="J83" s="21"/>
      <c r="K83" s="22"/>
      <c r="L83" s="23"/>
      <c r="M83" s="23"/>
      <c r="N83" s="24">
        <v>8915.4</v>
      </c>
      <c r="O83" s="25" t="e">
        <f t="shared" si="14"/>
        <v>#DIV/0!</v>
      </c>
      <c r="P83" s="26" t="e">
        <f t="shared" si="15"/>
        <v>#DIV/0!</v>
      </c>
      <c r="Q83" s="27" t="e">
        <f t="shared" si="16"/>
        <v>#DIV/0!</v>
      </c>
      <c r="R83" s="27" t="e">
        <f t="shared" si="17"/>
        <v>#DIV/0!</v>
      </c>
      <c r="S83" s="28"/>
    </row>
    <row r="84" spans="1:19" x14ac:dyDescent="0.3">
      <c r="A84" s="29"/>
      <c r="B84" s="18" t="s">
        <v>70</v>
      </c>
      <c r="C84" s="19">
        <v>5</v>
      </c>
      <c r="D84" s="19">
        <v>10</v>
      </c>
      <c r="E84" s="20">
        <f t="shared" si="7"/>
        <v>50</v>
      </c>
      <c r="F84" s="20">
        <f t="shared" si="13"/>
        <v>600</v>
      </c>
      <c r="G84" s="19">
        <v>170</v>
      </c>
      <c r="H84" s="19">
        <v>430</v>
      </c>
      <c r="I84" s="21">
        <v>0.7167</v>
      </c>
      <c r="J84" s="21">
        <v>0.92800000000000005</v>
      </c>
      <c r="K84" s="22">
        <v>16623</v>
      </c>
      <c r="L84" s="23">
        <v>17913</v>
      </c>
      <c r="M84" s="23">
        <v>0</v>
      </c>
      <c r="N84" s="24">
        <f>SUM(N82:N83)</f>
        <v>20908.510000000002</v>
      </c>
      <c r="O84" s="25">
        <f t="shared" si="14"/>
        <v>418.17020000000002</v>
      </c>
      <c r="P84" s="26">
        <f t="shared" si="15"/>
        <v>66.492000000000004</v>
      </c>
      <c r="Q84" s="27">
        <f t="shared" si="16"/>
        <v>1.6622999999999999</v>
      </c>
      <c r="R84" s="27">
        <f t="shared" si="17"/>
        <v>2090.8510000000001</v>
      </c>
      <c r="S84" s="28"/>
    </row>
    <row r="85" spans="1:19" x14ac:dyDescent="0.3">
      <c r="A85" s="29">
        <v>22</v>
      </c>
      <c r="B85" s="18" t="s">
        <v>829</v>
      </c>
      <c r="C85" s="19"/>
      <c r="D85" s="19"/>
      <c r="E85" s="20">
        <f t="shared" si="7"/>
        <v>0</v>
      </c>
      <c r="F85" s="20">
        <f t="shared" si="13"/>
        <v>0</v>
      </c>
      <c r="G85" s="19"/>
      <c r="H85" s="19"/>
      <c r="I85" s="21"/>
      <c r="J85" s="21"/>
      <c r="K85" s="22"/>
      <c r="L85" s="23"/>
      <c r="M85" s="23"/>
      <c r="N85" s="24">
        <v>19585.8</v>
      </c>
      <c r="O85" s="25" t="e">
        <f t="shared" si="14"/>
        <v>#DIV/0!</v>
      </c>
      <c r="P85" s="26" t="e">
        <f t="shared" si="15"/>
        <v>#DIV/0!</v>
      </c>
      <c r="Q85" s="27" t="e">
        <f t="shared" si="16"/>
        <v>#DIV/0!</v>
      </c>
      <c r="R85" s="27" t="e">
        <f t="shared" si="17"/>
        <v>#DIV/0!</v>
      </c>
      <c r="S85" s="28"/>
    </row>
    <row r="86" spans="1:19" x14ac:dyDescent="0.3">
      <c r="A86" s="29"/>
      <c r="B86" s="18" t="s">
        <v>831</v>
      </c>
      <c r="C86" s="19">
        <v>5</v>
      </c>
      <c r="D86" s="19">
        <v>8</v>
      </c>
      <c r="E86" s="20">
        <f t="shared" si="7"/>
        <v>40</v>
      </c>
      <c r="F86" s="20">
        <f t="shared" si="13"/>
        <v>480</v>
      </c>
      <c r="G86" s="19">
        <v>150</v>
      </c>
      <c r="H86" s="19">
        <v>330</v>
      </c>
      <c r="I86" s="21">
        <v>0.6875</v>
      </c>
      <c r="J86" s="21">
        <v>0.95340000000000003</v>
      </c>
      <c r="K86" s="22">
        <v>24173</v>
      </c>
      <c r="L86" s="23">
        <v>25354</v>
      </c>
      <c r="M86" s="23">
        <v>8479</v>
      </c>
      <c r="N86" s="24">
        <f>SUM(N85)</f>
        <v>19585.8</v>
      </c>
      <c r="O86" s="25">
        <f t="shared" si="14"/>
        <v>489.64499999999998</v>
      </c>
      <c r="P86" s="26">
        <f t="shared" si="15"/>
        <v>120.86499999999999</v>
      </c>
      <c r="Q86" s="27">
        <f t="shared" si="16"/>
        <v>3.0216249999999998</v>
      </c>
      <c r="R86" s="27">
        <f t="shared" si="17"/>
        <v>2448.2249999999999</v>
      </c>
      <c r="S86" s="28"/>
    </row>
    <row r="87" spans="1:19" x14ac:dyDescent="0.3">
      <c r="A87" s="29" t="s">
        <v>833</v>
      </c>
      <c r="B87" s="18" t="s">
        <v>834</v>
      </c>
      <c r="C87" s="19"/>
      <c r="D87" s="19"/>
      <c r="E87" s="20">
        <f t="shared" si="7"/>
        <v>0</v>
      </c>
      <c r="F87" s="20">
        <f t="shared" si="13"/>
        <v>0</v>
      </c>
      <c r="G87" s="19"/>
      <c r="H87" s="19"/>
      <c r="I87" s="21"/>
      <c r="J87" s="21"/>
      <c r="K87" s="22"/>
      <c r="L87" s="23"/>
      <c r="M87" s="23"/>
      <c r="N87" s="24">
        <v>12544.2</v>
      </c>
      <c r="O87" s="25" t="e">
        <f t="shared" si="14"/>
        <v>#DIV/0!</v>
      </c>
      <c r="P87" s="26" t="e">
        <f t="shared" si="15"/>
        <v>#DIV/0!</v>
      </c>
      <c r="Q87" s="27" t="e">
        <f t="shared" si="16"/>
        <v>#DIV/0!</v>
      </c>
      <c r="R87" s="27" t="e">
        <f t="shared" si="17"/>
        <v>#DIV/0!</v>
      </c>
      <c r="S87" s="28"/>
    </row>
    <row r="88" spans="1:19" x14ac:dyDescent="0.3">
      <c r="A88" s="29"/>
      <c r="B88" s="18" t="s">
        <v>835</v>
      </c>
      <c r="C88" s="19"/>
      <c r="D88" s="19"/>
      <c r="E88" s="20">
        <f t="shared" si="7"/>
        <v>0</v>
      </c>
      <c r="F88" s="20">
        <f t="shared" si="13"/>
        <v>0</v>
      </c>
      <c r="G88" s="19"/>
      <c r="H88" s="19"/>
      <c r="I88" s="21"/>
      <c r="J88" s="21"/>
      <c r="K88" s="22"/>
      <c r="L88" s="23"/>
      <c r="M88" s="23"/>
      <c r="N88" s="24">
        <v>12218.75</v>
      </c>
      <c r="O88" s="25" t="e">
        <f t="shared" si="14"/>
        <v>#DIV/0!</v>
      </c>
      <c r="P88" s="26" t="e">
        <f t="shared" si="15"/>
        <v>#DIV/0!</v>
      </c>
      <c r="Q88" s="27" t="e">
        <f t="shared" si="16"/>
        <v>#DIV/0!</v>
      </c>
      <c r="R88" s="27" t="e">
        <f t="shared" si="17"/>
        <v>#DIV/0!</v>
      </c>
      <c r="S88" s="28"/>
    </row>
    <row r="89" spans="1:19" x14ac:dyDescent="0.3">
      <c r="A89" s="29"/>
      <c r="B89" s="18" t="s">
        <v>70</v>
      </c>
      <c r="C89" s="19">
        <v>5</v>
      </c>
      <c r="D89" s="19">
        <v>10</v>
      </c>
      <c r="E89" s="20">
        <f t="shared" si="7"/>
        <v>50</v>
      </c>
      <c r="F89" s="20">
        <f t="shared" si="13"/>
        <v>600</v>
      </c>
      <c r="G89" s="19">
        <v>190</v>
      </c>
      <c r="H89" s="19">
        <v>410</v>
      </c>
      <c r="I89" s="21">
        <v>0.68330000000000002</v>
      </c>
      <c r="J89" s="21">
        <v>0.94820000000000004</v>
      </c>
      <c r="K89" s="22">
        <v>27746</v>
      </c>
      <c r="L89" s="23">
        <v>29262</v>
      </c>
      <c r="M89" s="23">
        <v>0</v>
      </c>
      <c r="N89" s="24">
        <f>SUM(N87:N88)</f>
        <v>24762.95</v>
      </c>
      <c r="O89" s="25">
        <f>N89/E89</f>
        <v>495.25900000000001</v>
      </c>
      <c r="P89" s="26">
        <f>((K89*200000)/E89)/1000000</f>
        <v>110.98399999999999</v>
      </c>
      <c r="Q89" s="27">
        <f>(K89/D89)/1000</f>
        <v>2.7746</v>
      </c>
      <c r="R89" s="27">
        <f>N89/D89</f>
        <v>2476.2950000000001</v>
      </c>
      <c r="S89" s="28"/>
    </row>
    <row r="90" spans="1:19" x14ac:dyDescent="0.3">
      <c r="A90" s="29">
        <v>23</v>
      </c>
      <c r="B90" s="18" t="s">
        <v>839</v>
      </c>
      <c r="C90" s="19"/>
      <c r="D90" s="19"/>
      <c r="E90" s="20">
        <f t="shared" si="7"/>
        <v>0</v>
      </c>
      <c r="F90" s="20">
        <f t="shared" si="13"/>
        <v>0</v>
      </c>
      <c r="G90" s="19"/>
      <c r="H90" s="19"/>
      <c r="I90" s="21"/>
      <c r="J90" s="21"/>
      <c r="K90" s="22"/>
      <c r="L90" s="23"/>
      <c r="M90" s="23"/>
      <c r="N90" s="24">
        <v>13409</v>
      </c>
      <c r="O90" s="25" t="e">
        <f t="shared" ref="O90:O137" si="18">N90/E90</f>
        <v>#DIV/0!</v>
      </c>
      <c r="P90" s="26" t="e">
        <f t="shared" ref="P90:P137" si="19">((K90*200000)/E90)/1000000</f>
        <v>#DIV/0!</v>
      </c>
      <c r="Q90" s="27" t="e">
        <f t="shared" ref="Q90:Q137" si="20">(K90/D90)/1000</f>
        <v>#DIV/0!</v>
      </c>
      <c r="R90" s="27" t="e">
        <f t="shared" ref="R90:R137" si="21">N90/D90</f>
        <v>#DIV/0!</v>
      </c>
      <c r="S90" s="28"/>
    </row>
    <row r="91" spans="1:19" x14ac:dyDescent="0.3">
      <c r="A91" s="29"/>
      <c r="B91" s="18" t="s">
        <v>840</v>
      </c>
      <c r="C91" s="19"/>
      <c r="D91" s="19"/>
      <c r="E91" s="20">
        <f t="shared" si="7"/>
        <v>0</v>
      </c>
      <c r="F91" s="20">
        <f t="shared" si="13"/>
        <v>0</v>
      </c>
      <c r="G91" s="19"/>
      <c r="H91" s="19"/>
      <c r="I91" s="21"/>
      <c r="J91" s="21"/>
      <c r="K91" s="22"/>
      <c r="L91" s="23"/>
      <c r="M91" s="23"/>
      <c r="N91" s="24">
        <v>1774.5</v>
      </c>
      <c r="O91" s="25" t="e">
        <f t="shared" si="18"/>
        <v>#DIV/0!</v>
      </c>
      <c r="P91" s="26" t="e">
        <f t="shared" si="19"/>
        <v>#DIV/0!</v>
      </c>
      <c r="Q91" s="27" t="e">
        <f t="shared" si="20"/>
        <v>#DIV/0!</v>
      </c>
      <c r="R91" s="27" t="e">
        <f t="shared" si="21"/>
        <v>#DIV/0!</v>
      </c>
      <c r="S91" s="28"/>
    </row>
    <row r="92" spans="1:19" x14ac:dyDescent="0.3">
      <c r="A92" s="29"/>
      <c r="B92" s="18" t="s">
        <v>70</v>
      </c>
      <c r="C92" s="19">
        <v>5</v>
      </c>
      <c r="D92" s="19">
        <v>8</v>
      </c>
      <c r="E92" s="20">
        <f t="shared" si="7"/>
        <v>40</v>
      </c>
      <c r="F92" s="20">
        <f t="shared" si="13"/>
        <v>480</v>
      </c>
      <c r="G92" s="19">
        <v>180</v>
      </c>
      <c r="H92" s="19">
        <v>300</v>
      </c>
      <c r="I92" s="21">
        <v>0.625</v>
      </c>
      <c r="J92" s="21">
        <v>0.9012</v>
      </c>
      <c r="K92" s="22">
        <v>27436</v>
      </c>
      <c r="L92" s="23">
        <v>30445</v>
      </c>
      <c r="M92" s="23">
        <v>58158</v>
      </c>
      <c r="N92" s="24">
        <f>SUM(N90:N91)</f>
        <v>15183.5</v>
      </c>
      <c r="O92" s="25">
        <f t="shared" si="18"/>
        <v>379.58749999999998</v>
      </c>
      <c r="P92" s="26">
        <f t="shared" si="19"/>
        <v>137.18</v>
      </c>
      <c r="Q92" s="27">
        <f t="shared" si="20"/>
        <v>3.4295</v>
      </c>
      <c r="R92" s="27">
        <f t="shared" si="21"/>
        <v>1897.9375</v>
      </c>
      <c r="S92" s="28"/>
    </row>
    <row r="93" spans="1:19" x14ac:dyDescent="0.3">
      <c r="A93" s="29" t="s">
        <v>842</v>
      </c>
      <c r="B93" s="18" t="s">
        <v>843</v>
      </c>
      <c r="C93" s="19"/>
      <c r="D93" s="19"/>
      <c r="E93" s="20">
        <f t="shared" si="7"/>
        <v>0</v>
      </c>
      <c r="F93" s="20">
        <f t="shared" si="13"/>
        <v>0</v>
      </c>
      <c r="G93" s="19"/>
      <c r="H93" s="19"/>
      <c r="I93" s="21"/>
      <c r="J93" s="21"/>
      <c r="K93" s="22"/>
      <c r="L93" s="23"/>
      <c r="M93" s="23"/>
      <c r="N93" s="24">
        <v>8515</v>
      </c>
      <c r="O93" s="25" t="e">
        <f t="shared" si="18"/>
        <v>#DIV/0!</v>
      </c>
      <c r="P93" s="26" t="e">
        <f t="shared" si="19"/>
        <v>#DIV/0!</v>
      </c>
      <c r="Q93" s="27" t="e">
        <f t="shared" si="20"/>
        <v>#DIV/0!</v>
      </c>
      <c r="R93" s="27" t="e">
        <f t="shared" si="21"/>
        <v>#DIV/0!</v>
      </c>
      <c r="S93" s="28"/>
    </row>
    <row r="94" spans="1:19" x14ac:dyDescent="0.3">
      <c r="A94" s="29"/>
      <c r="B94" s="18" t="s">
        <v>844</v>
      </c>
      <c r="C94" s="19"/>
      <c r="D94" s="19"/>
      <c r="E94" s="20">
        <f t="shared" si="7"/>
        <v>0</v>
      </c>
      <c r="F94" s="20">
        <f t="shared" si="13"/>
        <v>0</v>
      </c>
      <c r="G94" s="19"/>
      <c r="H94" s="19"/>
      <c r="I94" s="21"/>
      <c r="J94" s="21"/>
      <c r="K94" s="22"/>
      <c r="L94" s="23"/>
      <c r="M94" s="23"/>
      <c r="N94" s="24">
        <v>10367.5</v>
      </c>
      <c r="O94" s="25" t="e">
        <f t="shared" si="18"/>
        <v>#DIV/0!</v>
      </c>
      <c r="P94" s="26" t="e">
        <f t="shared" si="19"/>
        <v>#DIV/0!</v>
      </c>
      <c r="Q94" s="27" t="e">
        <f t="shared" si="20"/>
        <v>#DIV/0!</v>
      </c>
      <c r="R94" s="27" t="e">
        <f t="shared" si="21"/>
        <v>#DIV/0!</v>
      </c>
      <c r="S94" s="28"/>
    </row>
    <row r="95" spans="1:19" x14ac:dyDescent="0.3">
      <c r="A95" s="29"/>
      <c r="B95" s="18" t="s">
        <v>70</v>
      </c>
      <c r="C95" s="19">
        <v>5</v>
      </c>
      <c r="D95" s="19">
        <v>10</v>
      </c>
      <c r="E95" s="20">
        <f t="shared" si="7"/>
        <v>50</v>
      </c>
      <c r="F95" s="20">
        <f t="shared" si="13"/>
        <v>600</v>
      </c>
      <c r="G95" s="19">
        <v>180</v>
      </c>
      <c r="H95" s="19">
        <v>420</v>
      </c>
      <c r="I95" s="21">
        <v>0.7</v>
      </c>
      <c r="J95" s="21">
        <v>0.93210000000000004</v>
      </c>
      <c r="K95" s="22">
        <v>37903</v>
      </c>
      <c r="L95" s="23">
        <v>40665</v>
      </c>
      <c r="M95" s="23">
        <v>0</v>
      </c>
      <c r="N95" s="24">
        <f>SUM(N93:N94)</f>
        <v>18882.5</v>
      </c>
      <c r="O95" s="25">
        <f t="shared" si="18"/>
        <v>377.65</v>
      </c>
      <c r="P95" s="26">
        <f t="shared" si="19"/>
        <v>151.61199999999999</v>
      </c>
      <c r="Q95" s="27">
        <f t="shared" si="20"/>
        <v>3.7903000000000002</v>
      </c>
      <c r="R95" s="27">
        <f t="shared" si="21"/>
        <v>1888.25</v>
      </c>
      <c r="S95" s="28"/>
    </row>
    <row r="96" spans="1:19" x14ac:dyDescent="0.3">
      <c r="A96" s="29">
        <v>24</v>
      </c>
      <c r="B96" s="18" t="s">
        <v>846</v>
      </c>
      <c r="C96" s="19"/>
      <c r="D96" s="19"/>
      <c r="E96" s="20">
        <f t="shared" si="7"/>
        <v>0</v>
      </c>
      <c r="F96" s="20">
        <f t="shared" si="13"/>
        <v>0</v>
      </c>
      <c r="G96" s="19"/>
      <c r="H96" s="19"/>
      <c r="I96" s="21"/>
      <c r="J96" s="21"/>
      <c r="K96" s="22"/>
      <c r="L96" s="23"/>
      <c r="M96" s="23"/>
      <c r="N96" s="24">
        <v>19035.48</v>
      </c>
      <c r="O96" s="25" t="e">
        <f t="shared" si="18"/>
        <v>#DIV/0!</v>
      </c>
      <c r="P96" s="26" t="e">
        <f t="shared" si="19"/>
        <v>#DIV/0!</v>
      </c>
      <c r="Q96" s="27" t="e">
        <f t="shared" si="20"/>
        <v>#DIV/0!</v>
      </c>
      <c r="R96" s="27" t="e">
        <f t="shared" si="21"/>
        <v>#DIV/0!</v>
      </c>
      <c r="S96" s="28"/>
    </row>
    <row r="97" spans="1:19" x14ac:dyDescent="0.3">
      <c r="A97" s="29"/>
      <c r="B97" s="18" t="s">
        <v>847</v>
      </c>
      <c r="C97" s="19"/>
      <c r="D97" s="19"/>
      <c r="E97" s="20">
        <f t="shared" si="7"/>
        <v>0</v>
      </c>
      <c r="F97" s="20">
        <f t="shared" si="13"/>
        <v>0</v>
      </c>
      <c r="G97" s="19"/>
      <c r="H97" s="19"/>
      <c r="I97" s="21"/>
      <c r="J97" s="21"/>
      <c r="K97" s="22"/>
      <c r="L97" s="23"/>
      <c r="M97" s="23"/>
      <c r="N97" s="24">
        <v>4633.67</v>
      </c>
      <c r="O97" s="25" t="e">
        <f t="shared" si="18"/>
        <v>#DIV/0!</v>
      </c>
      <c r="P97" s="26" t="e">
        <f t="shared" si="19"/>
        <v>#DIV/0!</v>
      </c>
      <c r="Q97" s="27" t="e">
        <f t="shared" si="20"/>
        <v>#DIV/0!</v>
      </c>
      <c r="R97" s="27" t="e">
        <f t="shared" si="21"/>
        <v>#DIV/0!</v>
      </c>
      <c r="S97" s="28"/>
    </row>
    <row r="98" spans="1:19" x14ac:dyDescent="0.3">
      <c r="A98" s="29"/>
      <c r="B98" s="18" t="s">
        <v>70</v>
      </c>
      <c r="C98" s="19">
        <v>5</v>
      </c>
      <c r="D98" s="19">
        <v>8</v>
      </c>
      <c r="E98" s="20">
        <f t="shared" si="7"/>
        <v>40</v>
      </c>
      <c r="F98" s="20">
        <f t="shared" si="13"/>
        <v>480</v>
      </c>
      <c r="G98" s="19">
        <v>100</v>
      </c>
      <c r="H98" s="19">
        <v>380</v>
      </c>
      <c r="I98" s="21">
        <v>0.79169999999999996</v>
      </c>
      <c r="J98" s="21">
        <v>0.9042</v>
      </c>
      <c r="K98" s="22">
        <v>15550</v>
      </c>
      <c r="L98" s="23">
        <v>17198</v>
      </c>
      <c r="M98" s="23">
        <v>20442</v>
      </c>
      <c r="N98" s="24">
        <f>SUM(N96:N97)</f>
        <v>23669.15</v>
      </c>
      <c r="O98" s="25">
        <f t="shared" si="18"/>
        <v>591.72874999999999</v>
      </c>
      <c r="P98" s="26">
        <f t="shared" si="19"/>
        <v>77.75</v>
      </c>
      <c r="Q98" s="27">
        <f t="shared" si="20"/>
        <v>1.9437500000000001</v>
      </c>
      <c r="R98" s="27">
        <f t="shared" si="21"/>
        <v>2958.6437500000002</v>
      </c>
      <c r="S98" s="28"/>
    </row>
    <row r="99" spans="1:19" x14ac:dyDescent="0.3">
      <c r="A99" s="29" t="s">
        <v>849</v>
      </c>
      <c r="B99" s="18" t="s">
        <v>850</v>
      </c>
      <c r="C99" s="19"/>
      <c r="D99" s="19"/>
      <c r="E99" s="20">
        <f t="shared" si="7"/>
        <v>0</v>
      </c>
      <c r="F99" s="20">
        <f t="shared" si="13"/>
        <v>0</v>
      </c>
      <c r="G99" s="19"/>
      <c r="H99" s="19"/>
      <c r="I99" s="21"/>
      <c r="J99" s="21"/>
      <c r="K99" s="22"/>
      <c r="L99" s="23"/>
      <c r="M99" s="23"/>
      <c r="N99" s="24">
        <v>31109.14</v>
      </c>
      <c r="O99" s="25" t="e">
        <f t="shared" si="18"/>
        <v>#DIV/0!</v>
      </c>
      <c r="P99" s="26" t="e">
        <f t="shared" si="19"/>
        <v>#DIV/0!</v>
      </c>
      <c r="Q99" s="27" t="e">
        <f t="shared" si="20"/>
        <v>#DIV/0!</v>
      </c>
      <c r="R99" s="27" t="e">
        <f t="shared" si="21"/>
        <v>#DIV/0!</v>
      </c>
      <c r="S99" s="28"/>
    </row>
    <row r="100" spans="1:19" x14ac:dyDescent="0.3">
      <c r="A100" s="29"/>
      <c r="B100" s="18" t="s">
        <v>70</v>
      </c>
      <c r="C100" s="19">
        <v>5</v>
      </c>
      <c r="D100" s="19">
        <v>10</v>
      </c>
      <c r="E100" s="20">
        <f t="shared" si="7"/>
        <v>50</v>
      </c>
      <c r="F100" s="20">
        <f t="shared" si="13"/>
        <v>600</v>
      </c>
      <c r="G100" s="19">
        <v>80</v>
      </c>
      <c r="H100" s="19">
        <v>520</v>
      </c>
      <c r="I100" s="21">
        <v>0.86670000000000003</v>
      </c>
      <c r="J100" s="21">
        <v>0.92779999999999996</v>
      </c>
      <c r="K100" s="22">
        <v>27502</v>
      </c>
      <c r="L100" s="23">
        <v>29644</v>
      </c>
      <c r="M100" s="23">
        <v>0</v>
      </c>
      <c r="N100" s="24">
        <f>SUM(N99)</f>
        <v>31109.14</v>
      </c>
      <c r="O100" s="25">
        <f t="shared" si="18"/>
        <v>622.18280000000004</v>
      </c>
      <c r="P100" s="26">
        <f t="shared" si="19"/>
        <v>110.008</v>
      </c>
      <c r="Q100" s="27">
        <f t="shared" si="20"/>
        <v>2.7502</v>
      </c>
      <c r="R100" s="27">
        <f t="shared" si="21"/>
        <v>3110.9139999999998</v>
      </c>
      <c r="S100" s="28"/>
    </row>
    <row r="101" spans="1:19" x14ac:dyDescent="0.3">
      <c r="A101" s="29">
        <v>25</v>
      </c>
      <c r="B101" s="18" t="s">
        <v>850</v>
      </c>
      <c r="C101" s="19"/>
      <c r="D101" s="19"/>
      <c r="E101" s="20">
        <f t="shared" si="7"/>
        <v>0</v>
      </c>
      <c r="F101" s="20">
        <f t="shared" si="13"/>
        <v>0</v>
      </c>
      <c r="G101" s="19"/>
      <c r="H101" s="19"/>
      <c r="I101" s="21"/>
      <c r="J101" s="21"/>
      <c r="K101" s="22"/>
      <c r="L101" s="23"/>
      <c r="M101" s="23"/>
      <c r="N101" s="24">
        <v>18010.23</v>
      </c>
      <c r="O101" s="25" t="e">
        <f t="shared" si="18"/>
        <v>#DIV/0!</v>
      </c>
      <c r="P101" s="26" t="e">
        <f t="shared" si="19"/>
        <v>#DIV/0!</v>
      </c>
      <c r="Q101" s="27" t="e">
        <f t="shared" si="20"/>
        <v>#DIV/0!</v>
      </c>
      <c r="R101" s="27" t="e">
        <f t="shared" si="21"/>
        <v>#DIV/0!</v>
      </c>
      <c r="S101" s="28"/>
    </row>
    <row r="102" spans="1:19" x14ac:dyDescent="0.3">
      <c r="A102" s="29"/>
      <c r="B102" s="18" t="s">
        <v>852</v>
      </c>
      <c r="C102" s="19"/>
      <c r="D102" s="19"/>
      <c r="E102" s="20">
        <f t="shared" si="7"/>
        <v>0</v>
      </c>
      <c r="F102" s="20">
        <f t="shared" si="13"/>
        <v>0</v>
      </c>
      <c r="G102" s="19"/>
      <c r="H102" s="19"/>
      <c r="I102" s="21"/>
      <c r="J102" s="21"/>
      <c r="K102" s="22"/>
      <c r="L102" s="23"/>
      <c r="M102" s="23"/>
      <c r="N102" s="24">
        <v>2205</v>
      </c>
      <c r="O102" s="25" t="e">
        <f t="shared" si="18"/>
        <v>#DIV/0!</v>
      </c>
      <c r="P102" s="26" t="e">
        <f t="shared" si="19"/>
        <v>#DIV/0!</v>
      </c>
      <c r="Q102" s="27" t="e">
        <f t="shared" si="20"/>
        <v>#DIV/0!</v>
      </c>
      <c r="R102" s="27" t="e">
        <f t="shared" si="21"/>
        <v>#DIV/0!</v>
      </c>
      <c r="S102" s="28"/>
    </row>
    <row r="103" spans="1:19" x14ac:dyDescent="0.3">
      <c r="A103" s="29"/>
      <c r="B103" s="18" t="s">
        <v>70</v>
      </c>
      <c r="C103" s="19">
        <v>5</v>
      </c>
      <c r="D103" s="19">
        <v>8</v>
      </c>
      <c r="E103" s="20">
        <f t="shared" si="7"/>
        <v>40</v>
      </c>
      <c r="F103" s="20">
        <f t="shared" si="13"/>
        <v>480</v>
      </c>
      <c r="G103" s="19">
        <v>130</v>
      </c>
      <c r="H103" s="19">
        <v>350</v>
      </c>
      <c r="I103" s="21">
        <v>0.72919999999999996</v>
      </c>
      <c r="J103" s="21">
        <v>0.90710000000000002</v>
      </c>
      <c r="K103" s="22">
        <v>17839</v>
      </c>
      <c r="L103" s="23">
        <v>19666</v>
      </c>
      <c r="M103" s="23">
        <v>32127</v>
      </c>
      <c r="N103" s="24">
        <f>SUM(N101:N102)</f>
        <v>20215.23</v>
      </c>
      <c r="O103" s="25">
        <f t="shared" si="18"/>
        <v>505.38074999999998</v>
      </c>
      <c r="P103" s="26">
        <f t="shared" si="19"/>
        <v>89.194999999999993</v>
      </c>
      <c r="Q103" s="27">
        <f t="shared" si="20"/>
        <v>2.2298749999999998</v>
      </c>
      <c r="R103" s="27">
        <f t="shared" si="21"/>
        <v>2526.9037499999999</v>
      </c>
      <c r="S103" s="28"/>
    </row>
    <row r="104" spans="1:19" x14ac:dyDescent="0.3">
      <c r="A104" s="29" t="s">
        <v>854</v>
      </c>
      <c r="B104" s="18" t="s">
        <v>855</v>
      </c>
      <c r="C104" s="19"/>
      <c r="D104" s="19"/>
      <c r="E104" s="20">
        <f t="shared" si="7"/>
        <v>0</v>
      </c>
      <c r="F104" s="20">
        <f t="shared" si="13"/>
        <v>0</v>
      </c>
      <c r="G104" s="19"/>
      <c r="H104" s="19"/>
      <c r="I104" s="21"/>
      <c r="J104" s="21"/>
      <c r="K104" s="22"/>
      <c r="L104" s="23"/>
      <c r="M104" s="23"/>
      <c r="N104" s="24">
        <v>17507.7</v>
      </c>
      <c r="O104" s="25" t="e">
        <f t="shared" si="18"/>
        <v>#DIV/0!</v>
      </c>
      <c r="P104" s="26" t="e">
        <f t="shared" si="19"/>
        <v>#DIV/0!</v>
      </c>
      <c r="Q104" s="27" t="e">
        <f t="shared" si="20"/>
        <v>#DIV/0!</v>
      </c>
      <c r="R104" s="27" t="e">
        <f t="shared" si="21"/>
        <v>#DIV/0!</v>
      </c>
      <c r="S104" s="28"/>
    </row>
    <row r="105" spans="1:19" x14ac:dyDescent="0.3">
      <c r="A105" s="29"/>
      <c r="B105" s="18" t="s">
        <v>70</v>
      </c>
      <c r="C105" s="19">
        <v>5</v>
      </c>
      <c r="D105" s="19">
        <v>10</v>
      </c>
      <c r="E105" s="20">
        <f t="shared" si="7"/>
        <v>50</v>
      </c>
      <c r="F105" s="20">
        <f t="shared" si="13"/>
        <v>600</v>
      </c>
      <c r="G105" s="19">
        <v>230</v>
      </c>
      <c r="H105" s="19">
        <v>370</v>
      </c>
      <c r="I105" s="21">
        <v>0.61670000000000003</v>
      </c>
      <c r="J105" s="21">
        <v>0.94110000000000005</v>
      </c>
      <c r="K105" s="22">
        <v>15219</v>
      </c>
      <c r="L105" s="23">
        <v>16172</v>
      </c>
      <c r="M105" s="23">
        <v>0</v>
      </c>
      <c r="N105" s="24">
        <f>SUM(N104)</f>
        <v>17507.7</v>
      </c>
      <c r="O105" s="25">
        <f t="shared" si="18"/>
        <v>350.154</v>
      </c>
      <c r="P105" s="26">
        <f t="shared" si="19"/>
        <v>60.875999999999998</v>
      </c>
      <c r="Q105" s="27">
        <f t="shared" si="20"/>
        <v>1.5219</v>
      </c>
      <c r="R105" s="27">
        <f t="shared" si="21"/>
        <v>1750.77</v>
      </c>
      <c r="S105" s="28"/>
    </row>
    <row r="106" spans="1:19" x14ac:dyDescent="0.3">
      <c r="A106" s="29">
        <v>26</v>
      </c>
      <c r="B106" s="18" t="s">
        <v>858</v>
      </c>
      <c r="C106" s="19"/>
      <c r="D106" s="19"/>
      <c r="E106" s="20">
        <f t="shared" si="7"/>
        <v>0</v>
      </c>
      <c r="F106" s="20">
        <f t="shared" si="13"/>
        <v>0</v>
      </c>
      <c r="G106" s="19"/>
      <c r="H106" s="19"/>
      <c r="I106" s="21"/>
      <c r="J106" s="21"/>
      <c r="K106" s="22"/>
      <c r="L106" s="23"/>
      <c r="M106" s="23"/>
      <c r="N106" s="24">
        <v>24120</v>
      </c>
      <c r="O106" s="25" t="e">
        <f t="shared" si="18"/>
        <v>#DIV/0!</v>
      </c>
      <c r="P106" s="26" t="e">
        <f t="shared" si="19"/>
        <v>#DIV/0!</v>
      </c>
      <c r="Q106" s="27" t="e">
        <f t="shared" si="20"/>
        <v>#DIV/0!</v>
      </c>
      <c r="R106" s="27" t="e">
        <f t="shared" si="21"/>
        <v>#DIV/0!</v>
      </c>
      <c r="S106" s="28"/>
    </row>
    <row r="107" spans="1:19" x14ac:dyDescent="0.3">
      <c r="A107" s="29"/>
      <c r="B107" s="18" t="s">
        <v>70</v>
      </c>
      <c r="C107" s="19">
        <v>5</v>
      </c>
      <c r="D107" s="19">
        <v>8</v>
      </c>
      <c r="E107" s="20">
        <f t="shared" si="7"/>
        <v>40</v>
      </c>
      <c r="F107" s="20">
        <f t="shared" si="13"/>
        <v>480</v>
      </c>
      <c r="G107" s="19">
        <v>110</v>
      </c>
      <c r="H107" s="19">
        <v>370</v>
      </c>
      <c r="I107" s="21">
        <v>0.77080000000000004</v>
      </c>
      <c r="J107" s="21">
        <v>0.86629999999999996</v>
      </c>
      <c r="K107" s="22">
        <v>8922</v>
      </c>
      <c r="L107" s="23">
        <v>10299</v>
      </c>
      <c r="M107" s="23">
        <v>25253</v>
      </c>
      <c r="N107" s="24">
        <f>SUM(N106)</f>
        <v>24120</v>
      </c>
      <c r="O107" s="25">
        <f t="shared" si="18"/>
        <v>603</v>
      </c>
      <c r="P107" s="26">
        <f t="shared" si="19"/>
        <v>44.61</v>
      </c>
      <c r="Q107" s="27">
        <f t="shared" si="20"/>
        <v>1.1152500000000001</v>
      </c>
      <c r="R107" s="27">
        <f t="shared" si="21"/>
        <v>3015</v>
      </c>
      <c r="S107" s="28"/>
    </row>
    <row r="108" spans="1:19" x14ac:dyDescent="0.3">
      <c r="A108" s="29" t="s">
        <v>860</v>
      </c>
      <c r="B108" s="18" t="s">
        <v>861</v>
      </c>
      <c r="C108" s="19"/>
      <c r="D108" s="19"/>
      <c r="E108" s="20">
        <f t="shared" si="7"/>
        <v>0</v>
      </c>
      <c r="F108" s="20">
        <f t="shared" si="13"/>
        <v>0</v>
      </c>
      <c r="G108" s="19"/>
      <c r="H108" s="19"/>
      <c r="I108" s="21"/>
      <c r="J108" s="21"/>
      <c r="K108" s="22"/>
      <c r="L108" s="23"/>
      <c r="M108" s="23"/>
      <c r="N108" s="24">
        <v>36114</v>
      </c>
      <c r="O108" s="25" t="e">
        <f t="shared" si="18"/>
        <v>#DIV/0!</v>
      </c>
      <c r="P108" s="26" t="e">
        <f t="shared" si="19"/>
        <v>#DIV/0!</v>
      </c>
      <c r="Q108" s="27" t="e">
        <f t="shared" si="20"/>
        <v>#DIV/0!</v>
      </c>
      <c r="R108" s="27" t="e">
        <f t="shared" si="21"/>
        <v>#DIV/0!</v>
      </c>
      <c r="S108" s="28"/>
    </row>
    <row r="109" spans="1:19" x14ac:dyDescent="0.3">
      <c r="A109" s="29"/>
      <c r="B109" s="18" t="s">
        <v>70</v>
      </c>
      <c r="C109" s="19">
        <v>5</v>
      </c>
      <c r="D109" s="19">
        <v>10</v>
      </c>
      <c r="E109" s="20">
        <f t="shared" si="7"/>
        <v>50</v>
      </c>
      <c r="F109" s="20">
        <f t="shared" si="13"/>
        <v>600</v>
      </c>
      <c r="G109" s="19">
        <v>70</v>
      </c>
      <c r="H109" s="19">
        <v>530</v>
      </c>
      <c r="I109" s="21">
        <v>0.88329999999999997</v>
      </c>
      <c r="J109" s="21">
        <v>0.94269999999999998</v>
      </c>
      <c r="K109" s="22">
        <v>13359</v>
      </c>
      <c r="L109" s="23">
        <v>14171</v>
      </c>
      <c r="M109" s="23">
        <v>0</v>
      </c>
      <c r="N109" s="24">
        <f>SUM(N108)</f>
        <v>36114</v>
      </c>
      <c r="O109" s="25">
        <f t="shared" si="18"/>
        <v>722.28</v>
      </c>
      <c r="P109" s="26">
        <f t="shared" si="19"/>
        <v>53.436</v>
      </c>
      <c r="Q109" s="27">
        <f t="shared" si="20"/>
        <v>1.3359000000000001</v>
      </c>
      <c r="R109" s="27">
        <f t="shared" si="21"/>
        <v>3611.4</v>
      </c>
      <c r="S109" s="28"/>
    </row>
    <row r="110" spans="1:19" x14ac:dyDescent="0.3">
      <c r="A110" s="29">
        <v>30</v>
      </c>
      <c r="B110" s="18" t="s">
        <v>865</v>
      </c>
      <c r="C110" s="19"/>
      <c r="D110" s="19"/>
      <c r="E110" s="20">
        <f t="shared" si="7"/>
        <v>0</v>
      </c>
      <c r="F110" s="20">
        <f t="shared" si="13"/>
        <v>0</v>
      </c>
      <c r="G110" s="19"/>
      <c r="H110" s="19"/>
      <c r="I110" s="21"/>
      <c r="J110" s="21"/>
      <c r="K110" s="22"/>
      <c r="L110" s="23"/>
      <c r="M110" s="23"/>
      <c r="N110" s="24">
        <v>23040</v>
      </c>
      <c r="O110" s="25" t="e">
        <f t="shared" si="18"/>
        <v>#DIV/0!</v>
      </c>
      <c r="P110" s="26" t="e">
        <f t="shared" si="19"/>
        <v>#DIV/0!</v>
      </c>
      <c r="Q110" s="27" t="e">
        <f t="shared" si="20"/>
        <v>#DIV/0!</v>
      </c>
      <c r="R110" s="27" t="e">
        <f t="shared" si="21"/>
        <v>#DIV/0!</v>
      </c>
      <c r="S110" s="28"/>
    </row>
    <row r="111" spans="1:19" x14ac:dyDescent="0.3">
      <c r="A111" s="29"/>
      <c r="B111" s="18" t="s">
        <v>70</v>
      </c>
      <c r="C111" s="19">
        <v>5</v>
      </c>
      <c r="D111" s="19">
        <v>8</v>
      </c>
      <c r="E111" s="20">
        <f t="shared" si="7"/>
        <v>40</v>
      </c>
      <c r="F111" s="20">
        <f t="shared" si="13"/>
        <v>480</v>
      </c>
      <c r="G111" s="19">
        <v>80</v>
      </c>
      <c r="H111" s="19">
        <v>400</v>
      </c>
      <c r="I111" s="21">
        <v>0.83330000000000004</v>
      </c>
      <c r="J111" s="21">
        <v>0.90359999999999996</v>
      </c>
      <c r="K111" s="22">
        <v>10022</v>
      </c>
      <c r="L111" s="23">
        <v>11092</v>
      </c>
      <c r="M111" s="23">
        <v>7851</v>
      </c>
      <c r="N111" s="24">
        <f>SUM(N110)</f>
        <v>23040</v>
      </c>
      <c r="O111" s="25">
        <f t="shared" si="18"/>
        <v>576</v>
      </c>
      <c r="P111" s="26">
        <f t="shared" si="19"/>
        <v>50.11</v>
      </c>
      <c r="Q111" s="27">
        <f t="shared" si="20"/>
        <v>1.25275</v>
      </c>
      <c r="R111" s="27">
        <f t="shared" si="21"/>
        <v>2880</v>
      </c>
      <c r="S111" s="28"/>
    </row>
    <row r="112" spans="1:19" x14ac:dyDescent="0.3">
      <c r="A112" s="29" t="s">
        <v>866</v>
      </c>
      <c r="B112" s="18" t="s">
        <v>867</v>
      </c>
      <c r="C112" s="19"/>
      <c r="D112" s="19"/>
      <c r="E112" s="20">
        <f t="shared" si="7"/>
        <v>0</v>
      </c>
      <c r="F112" s="20">
        <f t="shared" si="13"/>
        <v>0</v>
      </c>
      <c r="G112" s="19"/>
      <c r="H112" s="19"/>
      <c r="I112" s="21"/>
      <c r="J112" s="21"/>
      <c r="K112" s="22"/>
      <c r="L112" s="23"/>
      <c r="M112" s="23"/>
      <c r="N112" s="24">
        <v>2286</v>
      </c>
      <c r="O112" s="25" t="e">
        <f t="shared" si="18"/>
        <v>#DIV/0!</v>
      </c>
      <c r="P112" s="26" t="e">
        <f t="shared" si="19"/>
        <v>#DIV/0!</v>
      </c>
      <c r="Q112" s="27" t="e">
        <f t="shared" si="20"/>
        <v>#DIV/0!</v>
      </c>
      <c r="R112" s="27" t="e">
        <f t="shared" si="21"/>
        <v>#DIV/0!</v>
      </c>
      <c r="S112" s="28"/>
    </row>
    <row r="113" spans="1:19" x14ac:dyDescent="0.3">
      <c r="A113" s="29"/>
      <c r="B113" s="18" t="s">
        <v>868</v>
      </c>
      <c r="C113" s="19"/>
      <c r="D113" s="19"/>
      <c r="E113" s="20">
        <f t="shared" si="7"/>
        <v>0</v>
      </c>
      <c r="F113" s="20">
        <f t="shared" si="13"/>
        <v>0</v>
      </c>
      <c r="G113" s="19"/>
      <c r="H113" s="19"/>
      <c r="I113" s="21"/>
      <c r="J113" s="21"/>
      <c r="K113" s="22"/>
      <c r="L113" s="23"/>
      <c r="M113" s="23"/>
      <c r="N113" s="24">
        <v>7175.04</v>
      </c>
      <c r="O113" s="25" t="e">
        <f t="shared" si="18"/>
        <v>#DIV/0!</v>
      </c>
      <c r="P113" s="26" t="e">
        <f t="shared" si="19"/>
        <v>#DIV/0!</v>
      </c>
      <c r="Q113" s="27" t="e">
        <f t="shared" si="20"/>
        <v>#DIV/0!</v>
      </c>
      <c r="R113" s="27" t="e">
        <f t="shared" si="21"/>
        <v>#DIV/0!</v>
      </c>
      <c r="S113" s="28"/>
    </row>
    <row r="114" spans="1:19" x14ac:dyDescent="0.3">
      <c r="A114" s="29"/>
      <c r="B114" s="18" t="s">
        <v>869</v>
      </c>
      <c r="C114" s="19">
        <v>5</v>
      </c>
      <c r="D114" s="19">
        <v>10</v>
      </c>
      <c r="E114" s="20">
        <f t="shared" si="7"/>
        <v>50</v>
      </c>
      <c r="F114" s="20">
        <f t="shared" si="13"/>
        <v>600</v>
      </c>
      <c r="G114" s="19">
        <v>350</v>
      </c>
      <c r="H114" s="19">
        <v>250</v>
      </c>
      <c r="I114" s="21">
        <v>0.41670000000000001</v>
      </c>
      <c r="J114" s="21">
        <v>0.78029999999999999</v>
      </c>
      <c r="K114" s="22">
        <v>6444</v>
      </c>
      <c r="L114" s="23">
        <v>8258</v>
      </c>
      <c r="M114" s="23">
        <v>0</v>
      </c>
      <c r="N114" s="24">
        <f>SUM(N112:N113)</f>
        <v>9461.0400000000009</v>
      </c>
      <c r="O114" s="25">
        <f t="shared" si="18"/>
        <v>189.22080000000003</v>
      </c>
      <c r="P114" s="26">
        <f t="shared" si="19"/>
        <v>25.776</v>
      </c>
      <c r="Q114" s="27">
        <f t="shared" si="20"/>
        <v>0.64439999999999997</v>
      </c>
      <c r="R114" s="27">
        <f t="shared" si="21"/>
        <v>946.10400000000004</v>
      </c>
      <c r="S114" s="28"/>
    </row>
    <row r="115" spans="1:19" x14ac:dyDescent="0.3">
      <c r="A115" s="29">
        <v>31</v>
      </c>
      <c r="B115" s="18" t="s">
        <v>870</v>
      </c>
      <c r="C115" s="19"/>
      <c r="D115" s="19"/>
      <c r="E115" s="20">
        <f t="shared" si="7"/>
        <v>0</v>
      </c>
      <c r="F115" s="20">
        <f t="shared" si="13"/>
        <v>0</v>
      </c>
      <c r="G115" s="19"/>
      <c r="H115" s="19"/>
      <c r="I115" s="21"/>
      <c r="J115" s="21"/>
      <c r="K115" s="22"/>
      <c r="L115" s="23"/>
      <c r="M115" s="23"/>
      <c r="N115" s="24">
        <v>19016.28</v>
      </c>
      <c r="O115" s="25" t="e">
        <f t="shared" si="18"/>
        <v>#DIV/0!</v>
      </c>
      <c r="P115" s="26" t="e">
        <f t="shared" si="19"/>
        <v>#DIV/0!</v>
      </c>
      <c r="Q115" s="27" t="e">
        <f t="shared" si="20"/>
        <v>#DIV/0!</v>
      </c>
      <c r="R115" s="27" t="e">
        <f t="shared" si="21"/>
        <v>#DIV/0!</v>
      </c>
      <c r="S115" s="28"/>
    </row>
    <row r="116" spans="1:19" x14ac:dyDescent="0.3">
      <c r="A116" s="29"/>
      <c r="B116" s="18" t="s">
        <v>70</v>
      </c>
      <c r="C116" s="19">
        <v>5</v>
      </c>
      <c r="D116" s="19">
        <v>8</v>
      </c>
      <c r="E116" s="20">
        <f t="shared" si="7"/>
        <v>40</v>
      </c>
      <c r="F116" s="20">
        <f t="shared" si="13"/>
        <v>480</v>
      </c>
      <c r="G116" s="19">
        <v>40</v>
      </c>
      <c r="H116" s="19">
        <v>440</v>
      </c>
      <c r="I116" s="21">
        <v>0.91669999999999996</v>
      </c>
      <c r="J116" s="21">
        <v>0.91120000000000001</v>
      </c>
      <c r="K116" s="22">
        <v>14443</v>
      </c>
      <c r="L116" s="23">
        <v>15851</v>
      </c>
      <c r="M116" s="23">
        <v>9984</v>
      </c>
      <c r="N116" s="24">
        <f>SUM(N115)</f>
        <v>19016.28</v>
      </c>
      <c r="O116" s="25">
        <f t="shared" si="18"/>
        <v>475.40699999999998</v>
      </c>
      <c r="P116" s="26">
        <f t="shared" si="19"/>
        <v>72.215000000000003</v>
      </c>
      <c r="Q116" s="27">
        <f t="shared" si="20"/>
        <v>1.805375</v>
      </c>
      <c r="R116" s="27">
        <f t="shared" si="21"/>
        <v>2377.0349999999999</v>
      </c>
      <c r="S116" s="28"/>
    </row>
    <row r="117" spans="1:19" x14ac:dyDescent="0.3">
      <c r="A117" s="29" t="s">
        <v>873</v>
      </c>
      <c r="B117" s="18" t="s">
        <v>874</v>
      </c>
      <c r="C117" s="19"/>
      <c r="D117" s="19"/>
      <c r="E117" s="20">
        <f t="shared" si="7"/>
        <v>0</v>
      </c>
      <c r="F117" s="20">
        <f t="shared" si="13"/>
        <v>0</v>
      </c>
      <c r="G117" s="19"/>
      <c r="H117" s="19"/>
      <c r="I117" s="21"/>
      <c r="J117" s="21"/>
      <c r="K117" s="22"/>
      <c r="L117" s="23"/>
      <c r="M117" s="23"/>
      <c r="N117" s="24">
        <v>6484.2</v>
      </c>
      <c r="O117" s="25" t="e">
        <f t="shared" si="18"/>
        <v>#DIV/0!</v>
      </c>
      <c r="P117" s="26" t="e">
        <f t="shared" si="19"/>
        <v>#DIV/0!</v>
      </c>
      <c r="Q117" s="27" t="e">
        <f t="shared" si="20"/>
        <v>#DIV/0!</v>
      </c>
      <c r="R117" s="27" t="e">
        <f t="shared" si="21"/>
        <v>#DIV/0!</v>
      </c>
      <c r="S117" s="28"/>
    </row>
    <row r="118" spans="1:19" x14ac:dyDescent="0.3">
      <c r="A118" s="29"/>
      <c r="B118" s="18" t="s">
        <v>875</v>
      </c>
      <c r="C118" s="19"/>
      <c r="D118" s="19"/>
      <c r="E118" s="20">
        <f t="shared" si="7"/>
        <v>0</v>
      </c>
      <c r="F118" s="20">
        <f t="shared" si="13"/>
        <v>0</v>
      </c>
      <c r="G118" s="19"/>
      <c r="H118" s="19"/>
      <c r="I118" s="21"/>
      <c r="J118" s="21"/>
      <c r="K118" s="22"/>
      <c r="L118" s="23"/>
      <c r="M118" s="23"/>
      <c r="N118" s="24">
        <v>15840.5</v>
      </c>
      <c r="O118" s="25" t="e">
        <f t="shared" si="18"/>
        <v>#DIV/0!</v>
      </c>
      <c r="P118" s="26" t="e">
        <f t="shared" si="19"/>
        <v>#DIV/0!</v>
      </c>
      <c r="Q118" s="27" t="e">
        <f t="shared" si="20"/>
        <v>#DIV/0!</v>
      </c>
      <c r="R118" s="27" t="e">
        <f t="shared" si="21"/>
        <v>#DIV/0!</v>
      </c>
      <c r="S118" s="28"/>
    </row>
    <row r="119" spans="1:19" x14ac:dyDescent="0.3">
      <c r="A119" s="29"/>
      <c r="B119" s="18" t="s">
        <v>70</v>
      </c>
      <c r="C119" s="19">
        <v>5</v>
      </c>
      <c r="D119" s="19">
        <v>10</v>
      </c>
      <c r="E119" s="20">
        <f t="shared" si="7"/>
        <v>50</v>
      </c>
      <c r="F119" s="20">
        <f t="shared" si="13"/>
        <v>600</v>
      </c>
      <c r="G119" s="19">
        <v>190</v>
      </c>
      <c r="H119" s="19">
        <v>410</v>
      </c>
      <c r="I119" s="21">
        <v>0.68330000000000002</v>
      </c>
      <c r="J119" s="21">
        <v>0.89100000000000001</v>
      </c>
      <c r="K119" s="22">
        <v>21550</v>
      </c>
      <c r="L119" s="23">
        <v>24187</v>
      </c>
      <c r="M119" s="23">
        <v>0</v>
      </c>
      <c r="N119" s="24">
        <f>SUM(N117:N118)</f>
        <v>22324.7</v>
      </c>
      <c r="O119" s="25">
        <f t="shared" si="18"/>
        <v>446.49400000000003</v>
      </c>
      <c r="P119" s="26">
        <f t="shared" si="19"/>
        <v>86.2</v>
      </c>
      <c r="Q119" s="27">
        <f t="shared" si="20"/>
        <v>2.1549999999999998</v>
      </c>
      <c r="R119" s="27">
        <f t="shared" si="21"/>
        <v>2232.4700000000003</v>
      </c>
      <c r="S119" s="28"/>
    </row>
    <row r="120" spans="1:19" x14ac:dyDescent="0.3">
      <c r="A120" s="29"/>
      <c r="B120" s="18"/>
      <c r="C120" s="19"/>
      <c r="D120" s="19"/>
      <c r="E120" s="20">
        <f t="shared" si="7"/>
        <v>0</v>
      </c>
      <c r="F120" s="20">
        <f t="shared" si="13"/>
        <v>0</v>
      </c>
      <c r="G120" s="19"/>
      <c r="H120" s="19"/>
      <c r="I120" s="21"/>
      <c r="J120" s="21"/>
      <c r="K120" s="22"/>
      <c r="L120" s="23"/>
      <c r="M120" s="23"/>
      <c r="N120" s="24"/>
      <c r="O120" s="25" t="e">
        <f t="shared" si="18"/>
        <v>#DIV/0!</v>
      </c>
      <c r="P120" s="26" t="e">
        <f t="shared" si="19"/>
        <v>#DIV/0!</v>
      </c>
      <c r="Q120" s="27" t="e">
        <f t="shared" si="20"/>
        <v>#DIV/0!</v>
      </c>
      <c r="R120" s="27" t="e">
        <f t="shared" si="21"/>
        <v>#DIV/0!</v>
      </c>
      <c r="S120" s="28"/>
    </row>
    <row r="121" spans="1:19" x14ac:dyDescent="0.3">
      <c r="A121" s="29"/>
      <c r="B121" s="18"/>
      <c r="C121" s="19"/>
      <c r="D121" s="19"/>
      <c r="E121" s="20">
        <f t="shared" si="7"/>
        <v>0</v>
      </c>
      <c r="F121" s="20">
        <f t="shared" si="13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18"/>
        <v>#DIV/0!</v>
      </c>
      <c r="P121" s="26" t="e">
        <f t="shared" si="19"/>
        <v>#DIV/0!</v>
      </c>
      <c r="Q121" s="27" t="e">
        <f t="shared" si="20"/>
        <v>#DIV/0!</v>
      </c>
      <c r="R121" s="27" t="e">
        <f t="shared" si="21"/>
        <v>#DIV/0!</v>
      </c>
      <c r="S121" s="28"/>
    </row>
    <row r="122" spans="1:19" x14ac:dyDescent="0.3">
      <c r="A122" s="29"/>
      <c r="B122" s="18"/>
      <c r="C122" s="19"/>
      <c r="D122" s="19"/>
      <c r="E122" s="20">
        <f t="shared" si="7"/>
        <v>0</v>
      </c>
      <c r="F122" s="20">
        <f t="shared" si="13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18"/>
        <v>#DIV/0!</v>
      </c>
      <c r="P122" s="26" t="e">
        <f t="shared" si="19"/>
        <v>#DIV/0!</v>
      </c>
      <c r="Q122" s="27" t="e">
        <f t="shared" si="20"/>
        <v>#DIV/0!</v>
      </c>
      <c r="R122" s="27" t="e">
        <f t="shared" si="21"/>
        <v>#DIV/0!</v>
      </c>
      <c r="S122" s="28"/>
    </row>
    <row r="123" spans="1:19" x14ac:dyDescent="0.3">
      <c r="A123" s="29"/>
      <c r="B123" s="18"/>
      <c r="C123" s="19"/>
      <c r="D123" s="19"/>
      <c r="E123" s="20">
        <f t="shared" si="7"/>
        <v>0</v>
      </c>
      <c r="F123" s="20">
        <f t="shared" si="13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18"/>
        <v>#DIV/0!</v>
      </c>
      <c r="P123" s="26" t="e">
        <f t="shared" si="19"/>
        <v>#DIV/0!</v>
      </c>
      <c r="Q123" s="27" t="e">
        <f t="shared" si="20"/>
        <v>#DIV/0!</v>
      </c>
      <c r="R123" s="27" t="e">
        <f t="shared" si="21"/>
        <v>#DIV/0!</v>
      </c>
      <c r="S123" s="28"/>
    </row>
    <row r="124" spans="1:19" x14ac:dyDescent="0.3">
      <c r="A124" s="29"/>
      <c r="B124" s="18"/>
      <c r="C124" s="19"/>
      <c r="D124" s="19"/>
      <c r="E124" s="20">
        <f t="shared" si="7"/>
        <v>0</v>
      </c>
      <c r="F124" s="20">
        <f t="shared" si="13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18"/>
        <v>#DIV/0!</v>
      </c>
      <c r="P124" s="26" t="e">
        <f t="shared" si="19"/>
        <v>#DIV/0!</v>
      </c>
      <c r="Q124" s="27" t="e">
        <f t="shared" si="20"/>
        <v>#DIV/0!</v>
      </c>
      <c r="R124" s="27" t="e">
        <f t="shared" si="21"/>
        <v>#DIV/0!</v>
      </c>
      <c r="S124" s="28"/>
    </row>
    <row r="125" spans="1:19" x14ac:dyDescent="0.3">
      <c r="A125" s="29"/>
      <c r="B125" s="18"/>
      <c r="C125" s="19"/>
      <c r="D125" s="19"/>
      <c r="E125" s="20">
        <f t="shared" si="7"/>
        <v>0</v>
      </c>
      <c r="F125" s="20">
        <f t="shared" si="13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18"/>
        <v>#DIV/0!</v>
      </c>
      <c r="P125" s="26" t="e">
        <f t="shared" si="19"/>
        <v>#DIV/0!</v>
      </c>
      <c r="Q125" s="27" t="e">
        <f t="shared" si="20"/>
        <v>#DIV/0!</v>
      </c>
      <c r="R125" s="27" t="e">
        <f t="shared" si="21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7"/>
        <v>0</v>
      </c>
      <c r="F126" s="20">
        <f t="shared" si="13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8"/>
        <v>#DIV/0!</v>
      </c>
      <c r="P126" s="26" t="e">
        <f t="shared" si="19"/>
        <v>#DIV/0!</v>
      </c>
      <c r="Q126" s="27" t="e">
        <f t="shared" si="20"/>
        <v>#DIV/0!</v>
      </c>
      <c r="R126" s="27" t="e">
        <f t="shared" si="21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7"/>
        <v>0</v>
      </c>
      <c r="F127" s="20">
        <f t="shared" si="13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8"/>
        <v>#DIV/0!</v>
      </c>
      <c r="P127" s="26" t="e">
        <f t="shared" si="19"/>
        <v>#DIV/0!</v>
      </c>
      <c r="Q127" s="27" t="e">
        <f t="shared" si="20"/>
        <v>#DIV/0!</v>
      </c>
      <c r="R127" s="27" t="e">
        <f t="shared" si="21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7"/>
        <v>0</v>
      </c>
      <c r="F128" s="20">
        <f t="shared" si="13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8"/>
        <v>#DIV/0!</v>
      </c>
      <c r="P128" s="26" t="e">
        <f t="shared" si="19"/>
        <v>#DIV/0!</v>
      </c>
      <c r="Q128" s="27" t="e">
        <f t="shared" si="20"/>
        <v>#DIV/0!</v>
      </c>
      <c r="R128" s="27" t="e">
        <f t="shared" si="21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7"/>
        <v>0</v>
      </c>
      <c r="F129" s="20">
        <f t="shared" si="13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8"/>
        <v>#DIV/0!</v>
      </c>
      <c r="P129" s="26" t="e">
        <f t="shared" si="19"/>
        <v>#DIV/0!</v>
      </c>
      <c r="Q129" s="27" t="e">
        <f t="shared" si="20"/>
        <v>#DIV/0!</v>
      </c>
      <c r="R129" s="27" t="e">
        <f t="shared" si="21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7"/>
        <v>0</v>
      </c>
      <c r="F130" s="20">
        <f t="shared" si="13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8"/>
        <v>#DIV/0!</v>
      </c>
      <c r="P130" s="26" t="e">
        <f t="shared" si="19"/>
        <v>#DIV/0!</v>
      </c>
      <c r="Q130" s="27" t="e">
        <f t="shared" si="20"/>
        <v>#DIV/0!</v>
      </c>
      <c r="R130" s="27" t="e">
        <f t="shared" si="21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7"/>
        <v>0</v>
      </c>
      <c r="F131" s="20">
        <f t="shared" si="13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8"/>
        <v>#DIV/0!</v>
      </c>
      <c r="P131" s="26" t="e">
        <f t="shared" si="19"/>
        <v>#DIV/0!</v>
      </c>
      <c r="Q131" s="27" t="e">
        <f t="shared" si="20"/>
        <v>#DIV/0!</v>
      </c>
      <c r="R131" s="27" t="e">
        <f t="shared" si="21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7"/>
        <v>0</v>
      </c>
      <c r="F132" s="20">
        <f t="shared" si="13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8"/>
        <v>#DIV/0!</v>
      </c>
      <c r="P132" s="26" t="e">
        <f t="shared" si="19"/>
        <v>#DIV/0!</v>
      </c>
      <c r="Q132" s="27" t="e">
        <f t="shared" si="20"/>
        <v>#DIV/0!</v>
      </c>
      <c r="R132" s="27" t="e">
        <f t="shared" si="21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7"/>
        <v>0</v>
      </c>
      <c r="F133" s="20">
        <f t="shared" si="13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8"/>
        <v>#DIV/0!</v>
      </c>
      <c r="P133" s="26" t="e">
        <f t="shared" si="19"/>
        <v>#DIV/0!</v>
      </c>
      <c r="Q133" s="27" t="e">
        <f t="shared" si="20"/>
        <v>#DIV/0!</v>
      </c>
      <c r="R133" s="27" t="e">
        <f t="shared" si="21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7"/>
        <v>0</v>
      </c>
      <c r="F134" s="20">
        <f t="shared" si="13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8"/>
        <v>#DIV/0!</v>
      </c>
      <c r="P134" s="26" t="e">
        <f t="shared" si="19"/>
        <v>#DIV/0!</v>
      </c>
      <c r="Q134" s="27" t="e">
        <f t="shared" si="20"/>
        <v>#DIV/0!</v>
      </c>
      <c r="R134" s="27" t="e">
        <f t="shared" si="21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7"/>
        <v>0</v>
      </c>
      <c r="F135" s="20">
        <f t="shared" si="13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8"/>
        <v>#DIV/0!</v>
      </c>
      <c r="P135" s="26" t="e">
        <f t="shared" si="19"/>
        <v>#DIV/0!</v>
      </c>
      <c r="Q135" s="27" t="e">
        <f t="shared" si="20"/>
        <v>#DIV/0!</v>
      </c>
      <c r="R135" s="27" t="e">
        <f t="shared" si="21"/>
        <v>#DIV/0!</v>
      </c>
      <c r="S135" s="28"/>
    </row>
    <row r="136" spans="1:19" ht="17.25" thickBot="1" x14ac:dyDescent="0.35">
      <c r="A136" s="30"/>
      <c r="B136" s="18"/>
      <c r="C136" s="19"/>
      <c r="D136" s="19"/>
      <c r="E136" s="20">
        <f>C136*D136</f>
        <v>0</v>
      </c>
      <c r="F136" s="20">
        <f>SUM(G136:H136)</f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8"/>
        <v>#DIV/0!</v>
      </c>
      <c r="P136" s="26" t="e">
        <f t="shared" si="19"/>
        <v>#DIV/0!</v>
      </c>
      <c r="Q136" s="27" t="e">
        <f t="shared" si="20"/>
        <v>#DIV/0!</v>
      </c>
      <c r="R136" s="27" t="e">
        <f t="shared" si="21"/>
        <v>#DIV/0!</v>
      </c>
      <c r="S136" s="28"/>
    </row>
    <row r="137" spans="1:19" ht="16.5" customHeight="1" x14ac:dyDescent="0.3">
      <c r="A137" s="205" t="s">
        <v>23</v>
      </c>
      <c r="B137" s="206"/>
      <c r="C137" s="209">
        <f t="shared" ref="C137:H137" si="22">SUM(C8:C136)</f>
        <v>200</v>
      </c>
      <c r="D137" s="209">
        <f t="shared" si="22"/>
        <v>360</v>
      </c>
      <c r="E137" s="209">
        <f t="shared" si="22"/>
        <v>1800</v>
      </c>
      <c r="F137" s="209">
        <f t="shared" si="22"/>
        <v>21600</v>
      </c>
      <c r="G137" s="209">
        <f t="shared" si="22"/>
        <v>5810</v>
      </c>
      <c r="H137" s="209">
        <f t="shared" si="22"/>
        <v>15790</v>
      </c>
      <c r="I137" s="198">
        <f>H7/D137</f>
        <v>0.73101851851851862</v>
      </c>
      <c r="J137" s="198">
        <f>K137/L137</f>
        <v>0.92737305568669537</v>
      </c>
      <c r="K137" s="187">
        <f>SUM(K8:K136)</f>
        <v>819131</v>
      </c>
      <c r="L137" s="187">
        <f>SUM(L8:L136)</f>
        <v>883281</v>
      </c>
      <c r="M137" s="187">
        <f>SUM(M8:M136)</f>
        <v>779735</v>
      </c>
      <c r="N137" s="200">
        <f>SUMIF(B8:B136,A137,N8:N136)</f>
        <v>941133.7</v>
      </c>
      <c r="O137" s="202">
        <f t="shared" si="18"/>
        <v>522.85205555555558</v>
      </c>
      <c r="P137" s="187">
        <f t="shared" si="19"/>
        <v>91.014555555555546</v>
      </c>
      <c r="Q137" s="189">
        <f t="shared" si="20"/>
        <v>2.2753638888888892</v>
      </c>
      <c r="R137" s="191">
        <f t="shared" si="21"/>
        <v>2614.2602777777774</v>
      </c>
      <c r="S137" s="193"/>
    </row>
    <row r="138" spans="1:19" ht="16.5" customHeight="1" thickBot="1" x14ac:dyDescent="0.35">
      <c r="A138" s="207"/>
      <c r="B138" s="208"/>
      <c r="C138" s="210"/>
      <c r="D138" s="210"/>
      <c r="E138" s="210"/>
      <c r="F138" s="210"/>
      <c r="G138" s="210"/>
      <c r="H138" s="210"/>
      <c r="I138" s="199"/>
      <c r="J138" s="199"/>
      <c r="K138" s="188"/>
      <c r="L138" s="188"/>
      <c r="M138" s="188"/>
      <c r="N138" s="201"/>
      <c r="O138" s="188"/>
      <c r="P138" s="188"/>
      <c r="Q138" s="190"/>
      <c r="R138" s="192"/>
      <c r="S138" s="194"/>
    </row>
    <row r="139" spans="1:19" ht="16.5" customHeight="1" x14ac:dyDescent="0.3">
      <c r="A139" s="195" t="s">
        <v>728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</row>
    <row r="140" spans="1:19" ht="16.5" customHeight="1" x14ac:dyDescent="0.3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7.25" thickBot="1" x14ac:dyDescent="0.35">
      <c r="A141" s="196" t="s">
        <v>0</v>
      </c>
      <c r="B141" s="196"/>
      <c r="C141" s="1"/>
      <c r="D141" s="1"/>
      <c r="E141" s="1"/>
      <c r="F141" s="1"/>
      <c r="G141" s="1"/>
      <c r="H141" s="1"/>
      <c r="I141" s="2"/>
      <c r="J141" s="2"/>
      <c r="K141" s="3"/>
      <c r="L141" s="3"/>
      <c r="M141" s="3"/>
      <c r="N141" s="3"/>
      <c r="O141" s="3"/>
      <c r="P141" s="197" t="str">
        <f>P3</f>
        <v>작성자 김숙영</v>
      </c>
      <c r="Q141" s="197"/>
      <c r="R141" s="197"/>
      <c r="S141" s="197"/>
    </row>
    <row r="142" spans="1:19" ht="23.25" customHeight="1" x14ac:dyDescent="0.3">
      <c r="A142" s="211" t="s">
        <v>24</v>
      </c>
      <c r="B142" s="213" t="s">
        <v>2</v>
      </c>
      <c r="C142" s="171" t="s">
        <v>3</v>
      </c>
      <c r="D142" s="171" t="s">
        <v>4</v>
      </c>
      <c r="E142" s="179" t="s">
        <v>5</v>
      </c>
      <c r="F142" s="179" t="s">
        <v>6</v>
      </c>
      <c r="G142" s="181" t="s">
        <v>7</v>
      </c>
      <c r="H142" s="181" t="s">
        <v>8</v>
      </c>
      <c r="I142" s="185" t="s">
        <v>9</v>
      </c>
      <c r="J142" s="185" t="s">
        <v>10</v>
      </c>
      <c r="K142" s="171" t="s">
        <v>11</v>
      </c>
      <c r="L142" s="171" t="s">
        <v>12</v>
      </c>
      <c r="M142" s="171" t="s">
        <v>13</v>
      </c>
      <c r="N142" s="171" t="s">
        <v>14</v>
      </c>
      <c r="O142" s="171" t="s">
        <v>15</v>
      </c>
      <c r="P142" s="171" t="s">
        <v>16</v>
      </c>
      <c r="Q142" s="171" t="s">
        <v>17</v>
      </c>
      <c r="R142" s="171" t="s">
        <v>18</v>
      </c>
      <c r="S142" s="183" t="s">
        <v>19</v>
      </c>
    </row>
    <row r="143" spans="1:19" ht="23.25" customHeight="1" thickBot="1" x14ac:dyDescent="0.35">
      <c r="A143" s="212"/>
      <c r="B143" s="214"/>
      <c r="C143" s="172"/>
      <c r="D143" s="172"/>
      <c r="E143" s="180"/>
      <c r="F143" s="180"/>
      <c r="G143" s="182"/>
      <c r="H143" s="182"/>
      <c r="I143" s="186"/>
      <c r="J143" s="186"/>
      <c r="K143" s="172"/>
      <c r="L143" s="172"/>
      <c r="M143" s="172"/>
      <c r="N143" s="172"/>
      <c r="O143" s="172"/>
      <c r="P143" s="172"/>
      <c r="Q143" s="172"/>
      <c r="R143" s="172"/>
      <c r="S143" s="184"/>
    </row>
    <row r="144" spans="1:19" ht="16.5" customHeight="1" x14ac:dyDescent="0.3">
      <c r="A144" s="203" t="s">
        <v>20</v>
      </c>
      <c r="B144" s="4"/>
      <c r="C144" s="5"/>
      <c r="D144" s="5"/>
      <c r="E144" s="5"/>
      <c r="F144" s="5"/>
      <c r="G144" s="5"/>
      <c r="H144" s="5"/>
      <c r="I144" s="6">
        <v>0.75</v>
      </c>
      <c r="J144" s="6">
        <v>0.94499999999999995</v>
      </c>
      <c r="K144" s="5"/>
      <c r="L144" s="5"/>
      <c r="M144" s="5"/>
      <c r="N144" s="5"/>
      <c r="O144" s="5">
        <v>600</v>
      </c>
      <c r="P144" s="5">
        <v>100</v>
      </c>
      <c r="Q144" s="5">
        <v>2.7</v>
      </c>
      <c r="R144" s="5"/>
      <c r="S144" s="7" t="s">
        <v>21</v>
      </c>
    </row>
    <row r="145" spans="1:19" ht="16.5" customHeight="1" thickBot="1" x14ac:dyDescent="0.35">
      <c r="A145" s="204"/>
      <c r="B145" s="8"/>
      <c r="C145" s="9">
        <f>C276</f>
        <v>180</v>
      </c>
      <c r="D145" s="9">
        <f>D276</f>
        <v>360</v>
      </c>
      <c r="E145" s="9">
        <f>E276</f>
        <v>1630</v>
      </c>
      <c r="F145" s="9">
        <f>F276</f>
        <v>21600</v>
      </c>
      <c r="G145" s="10">
        <f>G276/60</f>
        <v>60.166666666666664</v>
      </c>
      <c r="H145" s="10">
        <f>H276/60</f>
        <v>299.83333333333331</v>
      </c>
      <c r="I145" s="11">
        <f>H145/D276</f>
        <v>0.83287037037037037</v>
      </c>
      <c r="J145" s="11">
        <f t="shared" ref="J145:R145" si="23">J276</f>
        <v>0.91808662051334877</v>
      </c>
      <c r="K145" s="12">
        <f t="shared" si="23"/>
        <v>436698</v>
      </c>
      <c r="L145" s="12">
        <f t="shared" si="23"/>
        <v>475661</v>
      </c>
      <c r="M145" s="12">
        <f t="shared" si="23"/>
        <v>532873</v>
      </c>
      <c r="N145" s="12">
        <f t="shared" si="23"/>
        <v>1208491.33</v>
      </c>
      <c r="O145" s="13">
        <f t="shared" si="23"/>
        <v>741.40572392638046</v>
      </c>
      <c r="P145" s="14">
        <f t="shared" si="23"/>
        <v>53.582576687116564</v>
      </c>
      <c r="Q145" s="15">
        <f t="shared" si="23"/>
        <v>1.21305</v>
      </c>
      <c r="R145" s="16">
        <f t="shared" si="23"/>
        <v>3356.9203611111111</v>
      </c>
      <c r="S145" s="17" t="s">
        <v>22</v>
      </c>
    </row>
    <row r="146" spans="1:19" ht="16.5" customHeight="1" x14ac:dyDescent="0.3">
      <c r="A146" s="29">
        <v>2</v>
      </c>
      <c r="B146" s="18" t="s">
        <v>196</v>
      </c>
      <c r="C146" s="19"/>
      <c r="D146" s="19"/>
      <c r="E146" s="20">
        <f t="shared" ref="E146:E210" si="24">C146*D146</f>
        <v>0</v>
      </c>
      <c r="F146" s="20">
        <f t="shared" ref="F146:F210" si="25">SUM(G146:H146)</f>
        <v>0</v>
      </c>
      <c r="G146" s="19"/>
      <c r="H146" s="19"/>
      <c r="I146" s="21"/>
      <c r="J146" s="21"/>
      <c r="K146" s="22"/>
      <c r="L146" s="23"/>
      <c r="M146" s="23"/>
      <c r="N146" s="24">
        <v>2238.5</v>
      </c>
      <c r="O146" s="25" t="e">
        <f t="shared" ref="O146:O210" si="26">N146/E146</f>
        <v>#DIV/0!</v>
      </c>
      <c r="P146" s="26" t="e">
        <f t="shared" ref="P146:P210" si="27">((K146*200000)/E146)/1000000</f>
        <v>#DIV/0!</v>
      </c>
      <c r="Q146" s="27" t="e">
        <f t="shared" ref="Q146:Q210" si="28">(K146/D146)/1000</f>
        <v>#DIV/0!</v>
      </c>
      <c r="R146" s="27" t="e">
        <f t="shared" ref="R146:R210" si="29">N146/D146</f>
        <v>#DIV/0!</v>
      </c>
      <c r="S146" s="28"/>
    </row>
    <row r="147" spans="1:19" x14ac:dyDescent="0.3">
      <c r="A147" s="29"/>
      <c r="B147" s="18" t="s">
        <v>201</v>
      </c>
      <c r="C147" s="19"/>
      <c r="D147" s="19"/>
      <c r="E147" s="20">
        <f t="shared" si="24"/>
        <v>0</v>
      </c>
      <c r="F147" s="20">
        <f t="shared" si="25"/>
        <v>0</v>
      </c>
      <c r="G147" s="19"/>
      <c r="H147" s="19"/>
      <c r="I147" s="21"/>
      <c r="J147" s="21"/>
      <c r="K147" s="22"/>
      <c r="L147" s="23"/>
      <c r="M147" s="23"/>
      <c r="N147" s="24">
        <v>32256</v>
      </c>
      <c r="O147" s="25" t="e">
        <f t="shared" si="26"/>
        <v>#DIV/0!</v>
      </c>
      <c r="P147" s="26" t="e">
        <f t="shared" si="27"/>
        <v>#DIV/0!</v>
      </c>
      <c r="Q147" s="27" t="e">
        <f t="shared" si="28"/>
        <v>#DIV/0!</v>
      </c>
      <c r="R147" s="27" t="e">
        <f t="shared" si="29"/>
        <v>#DIV/0!</v>
      </c>
      <c r="S147" s="28"/>
    </row>
    <row r="148" spans="1:19" x14ac:dyDescent="0.3">
      <c r="A148" s="29"/>
      <c r="B148" s="18" t="s">
        <v>61</v>
      </c>
      <c r="C148" s="19">
        <v>5</v>
      </c>
      <c r="D148" s="19">
        <v>8</v>
      </c>
      <c r="E148" s="20">
        <f t="shared" si="24"/>
        <v>40</v>
      </c>
      <c r="F148" s="20">
        <f t="shared" si="25"/>
        <v>480</v>
      </c>
      <c r="G148" s="19">
        <v>40</v>
      </c>
      <c r="H148" s="19">
        <v>440</v>
      </c>
      <c r="I148" s="21">
        <v>0.91669999999999996</v>
      </c>
      <c r="J148" s="21">
        <v>0.9294</v>
      </c>
      <c r="K148" s="22">
        <v>9357</v>
      </c>
      <c r="L148" s="23">
        <v>10068</v>
      </c>
      <c r="M148" s="23">
        <v>72163</v>
      </c>
      <c r="N148" s="24">
        <f>SUM(N146:N147)</f>
        <v>34494.5</v>
      </c>
      <c r="O148" s="25">
        <f t="shared" si="26"/>
        <v>862.36249999999995</v>
      </c>
      <c r="P148" s="26">
        <f t="shared" si="27"/>
        <v>46.784999999999997</v>
      </c>
      <c r="Q148" s="27">
        <f t="shared" si="28"/>
        <v>1.1696249999999999</v>
      </c>
      <c r="R148" s="27">
        <f t="shared" si="29"/>
        <v>4311.8125</v>
      </c>
      <c r="S148" s="28"/>
    </row>
    <row r="149" spans="1:19" x14ac:dyDescent="0.3">
      <c r="A149" s="29" t="s">
        <v>254</v>
      </c>
      <c r="B149" s="18" t="s">
        <v>732</v>
      </c>
      <c r="C149" s="19"/>
      <c r="D149" s="19"/>
      <c r="E149" s="20">
        <f t="shared" si="24"/>
        <v>0</v>
      </c>
      <c r="F149" s="20">
        <f t="shared" si="25"/>
        <v>0</v>
      </c>
      <c r="G149" s="19"/>
      <c r="H149" s="19"/>
      <c r="I149" s="21"/>
      <c r="J149" s="21"/>
      <c r="K149" s="22"/>
      <c r="L149" s="23"/>
      <c r="M149" s="23"/>
      <c r="N149" s="24">
        <v>43512</v>
      </c>
      <c r="O149" s="25" t="e">
        <f t="shared" si="26"/>
        <v>#DIV/0!</v>
      </c>
      <c r="P149" s="26" t="e">
        <f t="shared" si="27"/>
        <v>#DIV/0!</v>
      </c>
      <c r="Q149" s="27" t="e">
        <f t="shared" si="28"/>
        <v>#DIV/0!</v>
      </c>
      <c r="R149" s="27" t="e">
        <f t="shared" si="29"/>
        <v>#DIV/0!</v>
      </c>
      <c r="S149" s="28"/>
    </row>
    <row r="150" spans="1:19" x14ac:dyDescent="0.3">
      <c r="A150" s="29"/>
      <c r="B150" s="18" t="s">
        <v>61</v>
      </c>
      <c r="C150" s="19">
        <v>4</v>
      </c>
      <c r="D150" s="19">
        <v>10</v>
      </c>
      <c r="E150" s="20">
        <f t="shared" si="24"/>
        <v>40</v>
      </c>
      <c r="F150" s="20">
        <f t="shared" si="25"/>
        <v>600</v>
      </c>
      <c r="G150" s="19">
        <v>50</v>
      </c>
      <c r="H150" s="19">
        <v>550</v>
      </c>
      <c r="I150" s="21">
        <v>0.91669999999999996</v>
      </c>
      <c r="J150" s="21">
        <v>0.93149999999999999</v>
      </c>
      <c r="K150" s="22">
        <v>11803</v>
      </c>
      <c r="L150" s="23">
        <v>12671</v>
      </c>
      <c r="M150" s="23">
        <v>61090</v>
      </c>
      <c r="N150" s="24">
        <f>SUM(N149)</f>
        <v>43512</v>
      </c>
      <c r="O150" s="25">
        <f t="shared" si="26"/>
        <v>1087.8</v>
      </c>
      <c r="P150" s="26">
        <f t="shared" si="27"/>
        <v>59.015000000000001</v>
      </c>
      <c r="Q150" s="27">
        <f t="shared" si="28"/>
        <v>1.1802999999999999</v>
      </c>
      <c r="R150" s="27">
        <f t="shared" si="29"/>
        <v>4351.2</v>
      </c>
      <c r="S150" s="28"/>
    </row>
    <row r="151" spans="1:19" x14ac:dyDescent="0.3">
      <c r="A151" s="29">
        <v>3</v>
      </c>
      <c r="B151" s="18" t="s">
        <v>201</v>
      </c>
      <c r="C151" s="19"/>
      <c r="D151" s="19"/>
      <c r="E151" s="20">
        <f t="shared" si="24"/>
        <v>0</v>
      </c>
      <c r="F151" s="20">
        <f t="shared" si="25"/>
        <v>0</v>
      </c>
      <c r="G151" s="19"/>
      <c r="H151" s="19"/>
      <c r="I151" s="21"/>
      <c r="J151" s="21"/>
      <c r="K151" s="22"/>
      <c r="L151" s="23"/>
      <c r="M151" s="23"/>
      <c r="N151" s="24">
        <v>1159.2</v>
      </c>
      <c r="O151" s="25" t="e">
        <f t="shared" si="26"/>
        <v>#DIV/0!</v>
      </c>
      <c r="P151" s="26" t="e">
        <f t="shared" si="27"/>
        <v>#DIV/0!</v>
      </c>
      <c r="Q151" s="27" t="e">
        <f t="shared" si="28"/>
        <v>#DIV/0!</v>
      </c>
      <c r="R151" s="27" t="e">
        <f t="shared" si="29"/>
        <v>#DIV/0!</v>
      </c>
      <c r="S151" s="28"/>
    </row>
    <row r="152" spans="1:19" x14ac:dyDescent="0.3">
      <c r="A152" s="29"/>
      <c r="B152" s="18" t="s">
        <v>734</v>
      </c>
      <c r="C152" s="19"/>
      <c r="D152" s="19"/>
      <c r="E152" s="20">
        <f t="shared" si="24"/>
        <v>0</v>
      </c>
      <c r="F152" s="20">
        <f t="shared" si="25"/>
        <v>0</v>
      </c>
      <c r="G152" s="19"/>
      <c r="H152" s="19"/>
      <c r="I152" s="21"/>
      <c r="J152" s="21"/>
      <c r="K152" s="22"/>
      <c r="L152" s="23"/>
      <c r="M152" s="23"/>
      <c r="N152" s="24">
        <v>9225</v>
      </c>
      <c r="O152" s="25" t="e">
        <f t="shared" si="26"/>
        <v>#DIV/0!</v>
      </c>
      <c r="P152" s="26" t="e">
        <f t="shared" si="27"/>
        <v>#DIV/0!</v>
      </c>
      <c r="Q152" s="27" t="e">
        <f t="shared" si="28"/>
        <v>#DIV/0!</v>
      </c>
      <c r="R152" s="27" t="e">
        <f t="shared" si="29"/>
        <v>#DIV/0!</v>
      </c>
      <c r="S152" s="28"/>
    </row>
    <row r="153" spans="1:19" x14ac:dyDescent="0.3">
      <c r="A153" s="29"/>
      <c r="B153" s="18" t="s">
        <v>268</v>
      </c>
      <c r="C153" s="19"/>
      <c r="D153" s="19"/>
      <c r="E153" s="20">
        <f t="shared" si="24"/>
        <v>0</v>
      </c>
      <c r="F153" s="20">
        <f t="shared" si="25"/>
        <v>0</v>
      </c>
      <c r="G153" s="19"/>
      <c r="H153" s="19"/>
      <c r="I153" s="21"/>
      <c r="J153" s="21"/>
      <c r="K153" s="22"/>
      <c r="L153" s="23"/>
      <c r="M153" s="23"/>
      <c r="N153" s="24">
        <v>18600</v>
      </c>
      <c r="O153" s="25" t="e">
        <f t="shared" si="26"/>
        <v>#DIV/0!</v>
      </c>
      <c r="P153" s="26" t="e">
        <f t="shared" si="27"/>
        <v>#DIV/0!</v>
      </c>
      <c r="Q153" s="27" t="e">
        <f t="shared" si="28"/>
        <v>#DIV/0!</v>
      </c>
      <c r="R153" s="27" t="e">
        <f t="shared" si="29"/>
        <v>#DIV/0!</v>
      </c>
      <c r="S153" s="28"/>
    </row>
    <row r="154" spans="1:19" x14ac:dyDescent="0.3">
      <c r="A154" s="29"/>
      <c r="B154" s="18" t="s">
        <v>61</v>
      </c>
      <c r="C154" s="19">
        <v>5</v>
      </c>
      <c r="D154" s="19">
        <v>8</v>
      </c>
      <c r="E154" s="20">
        <f t="shared" si="24"/>
        <v>40</v>
      </c>
      <c r="F154" s="20">
        <f t="shared" si="25"/>
        <v>480</v>
      </c>
      <c r="G154" s="19">
        <v>110</v>
      </c>
      <c r="H154" s="19">
        <v>370</v>
      </c>
      <c r="I154" s="21">
        <v>0.77080000000000004</v>
      </c>
      <c r="J154" s="21">
        <v>0.92310000000000003</v>
      </c>
      <c r="K154" s="22">
        <v>9022</v>
      </c>
      <c r="L154" s="23">
        <v>9773</v>
      </c>
      <c r="M154" s="23">
        <v>48477</v>
      </c>
      <c r="N154" s="24">
        <f>SUM(N151:N153)</f>
        <v>28984.2</v>
      </c>
      <c r="O154" s="25">
        <f t="shared" si="26"/>
        <v>724.60500000000002</v>
      </c>
      <c r="P154" s="26">
        <f t="shared" si="27"/>
        <v>45.11</v>
      </c>
      <c r="Q154" s="27">
        <f t="shared" si="28"/>
        <v>1.12775</v>
      </c>
      <c r="R154" s="27">
        <f t="shared" si="29"/>
        <v>3623.0250000000001</v>
      </c>
      <c r="S154" s="28"/>
    </row>
    <row r="155" spans="1:19" x14ac:dyDescent="0.3">
      <c r="A155" s="29" t="s">
        <v>735</v>
      </c>
      <c r="B155" s="18" t="s">
        <v>740</v>
      </c>
      <c r="C155" s="19"/>
      <c r="D155" s="19"/>
      <c r="E155" s="20">
        <f t="shared" si="24"/>
        <v>0</v>
      </c>
      <c r="F155" s="20">
        <f t="shared" si="25"/>
        <v>0</v>
      </c>
      <c r="G155" s="19"/>
      <c r="H155" s="19"/>
      <c r="I155" s="21"/>
      <c r="J155" s="21"/>
      <c r="K155" s="22"/>
      <c r="L155" s="23"/>
      <c r="M155" s="23"/>
      <c r="N155" s="24">
        <v>17400</v>
      </c>
      <c r="O155" s="25" t="e">
        <f t="shared" si="26"/>
        <v>#DIV/0!</v>
      </c>
      <c r="P155" s="26" t="e">
        <f t="shared" si="27"/>
        <v>#DIV/0!</v>
      </c>
      <c r="Q155" s="27" t="e">
        <f t="shared" si="28"/>
        <v>#DIV/0!</v>
      </c>
      <c r="R155" s="27" t="e">
        <f t="shared" si="29"/>
        <v>#DIV/0!</v>
      </c>
      <c r="S155" s="28"/>
    </row>
    <row r="156" spans="1:19" x14ac:dyDescent="0.3">
      <c r="A156" s="29"/>
      <c r="B156" s="18" t="s">
        <v>741</v>
      </c>
      <c r="C156" s="19"/>
      <c r="D156" s="19"/>
      <c r="E156" s="20">
        <f t="shared" si="24"/>
        <v>0</v>
      </c>
      <c r="F156" s="20">
        <f t="shared" si="25"/>
        <v>0</v>
      </c>
      <c r="G156" s="19"/>
      <c r="H156" s="19"/>
      <c r="I156" s="21"/>
      <c r="J156" s="21"/>
      <c r="K156" s="22"/>
      <c r="L156" s="23"/>
      <c r="M156" s="23"/>
      <c r="N156" s="24">
        <v>23621</v>
      </c>
      <c r="O156" s="25" t="e">
        <f t="shared" si="26"/>
        <v>#DIV/0!</v>
      </c>
      <c r="P156" s="26" t="e">
        <f t="shared" si="27"/>
        <v>#DIV/0!</v>
      </c>
      <c r="Q156" s="27" t="e">
        <f t="shared" si="28"/>
        <v>#DIV/0!</v>
      </c>
      <c r="R156" s="27" t="e">
        <f t="shared" si="29"/>
        <v>#DIV/0!</v>
      </c>
      <c r="S156" s="28"/>
    </row>
    <row r="157" spans="1:19" x14ac:dyDescent="0.3">
      <c r="A157" s="29"/>
      <c r="B157" s="18" t="s">
        <v>61</v>
      </c>
      <c r="C157" s="19">
        <v>4</v>
      </c>
      <c r="D157" s="19">
        <v>10</v>
      </c>
      <c r="E157" s="20">
        <f t="shared" si="24"/>
        <v>40</v>
      </c>
      <c r="F157" s="20">
        <f t="shared" si="25"/>
        <v>600</v>
      </c>
      <c r="G157" s="19">
        <v>90</v>
      </c>
      <c r="H157" s="19">
        <v>510</v>
      </c>
      <c r="I157" s="21">
        <v>0.85</v>
      </c>
      <c r="J157" s="21">
        <v>0.94110000000000005</v>
      </c>
      <c r="K157" s="22">
        <v>12837</v>
      </c>
      <c r="L157" s="23">
        <v>13640</v>
      </c>
      <c r="M157" s="23">
        <v>0</v>
      </c>
      <c r="N157" s="24">
        <f>SUM(N155:N156)</f>
        <v>41021</v>
      </c>
      <c r="O157" s="25">
        <f t="shared" si="26"/>
        <v>1025.5250000000001</v>
      </c>
      <c r="P157" s="26">
        <f t="shared" si="27"/>
        <v>64.185000000000002</v>
      </c>
      <c r="Q157" s="27">
        <f t="shared" si="28"/>
        <v>1.2837000000000001</v>
      </c>
      <c r="R157" s="27">
        <f t="shared" si="29"/>
        <v>4102.1000000000004</v>
      </c>
      <c r="S157" s="28"/>
    </row>
    <row r="158" spans="1:19" x14ac:dyDescent="0.3">
      <c r="A158" s="29">
        <v>4</v>
      </c>
      <c r="B158" s="18" t="s">
        <v>743</v>
      </c>
      <c r="C158" s="19"/>
      <c r="D158" s="19"/>
      <c r="E158" s="20">
        <f t="shared" si="24"/>
        <v>0</v>
      </c>
      <c r="F158" s="20">
        <f t="shared" si="25"/>
        <v>0</v>
      </c>
      <c r="G158" s="19"/>
      <c r="H158" s="19"/>
      <c r="I158" s="21"/>
      <c r="J158" s="21"/>
      <c r="K158" s="22"/>
      <c r="L158" s="23"/>
      <c r="M158" s="23"/>
      <c r="N158" s="24">
        <v>8370</v>
      </c>
      <c r="O158" s="25" t="e">
        <f t="shared" si="26"/>
        <v>#DIV/0!</v>
      </c>
      <c r="P158" s="26" t="e">
        <f t="shared" si="27"/>
        <v>#DIV/0!</v>
      </c>
      <c r="Q158" s="27" t="e">
        <f t="shared" si="28"/>
        <v>#DIV/0!</v>
      </c>
      <c r="R158" s="27" t="e">
        <f t="shared" si="29"/>
        <v>#DIV/0!</v>
      </c>
      <c r="S158" s="28"/>
    </row>
    <row r="159" spans="1:19" ht="16.5" customHeight="1" x14ac:dyDescent="0.3">
      <c r="A159" s="29"/>
      <c r="B159" s="18" t="s">
        <v>744</v>
      </c>
      <c r="C159" s="19"/>
      <c r="D159" s="19"/>
      <c r="E159" s="20">
        <f t="shared" si="24"/>
        <v>0</v>
      </c>
      <c r="F159" s="20">
        <f t="shared" si="25"/>
        <v>0</v>
      </c>
      <c r="G159" s="19"/>
      <c r="H159" s="19"/>
      <c r="I159" s="21"/>
      <c r="J159" s="21"/>
      <c r="K159" s="22"/>
      <c r="L159" s="23"/>
      <c r="M159" s="23"/>
      <c r="N159" s="24">
        <v>9538.74</v>
      </c>
      <c r="O159" s="25" t="e">
        <f t="shared" si="26"/>
        <v>#DIV/0!</v>
      </c>
      <c r="P159" s="26" t="e">
        <f t="shared" si="27"/>
        <v>#DIV/0!</v>
      </c>
      <c r="Q159" s="27" t="e">
        <f t="shared" si="28"/>
        <v>#DIV/0!</v>
      </c>
      <c r="R159" s="27" t="e">
        <f t="shared" si="29"/>
        <v>#DIV/0!</v>
      </c>
      <c r="S159" s="28"/>
    </row>
    <row r="160" spans="1:19" x14ac:dyDescent="0.3">
      <c r="A160" s="29"/>
      <c r="B160" s="18" t="s">
        <v>745</v>
      </c>
      <c r="C160" s="19"/>
      <c r="D160" s="19"/>
      <c r="E160" s="20">
        <f t="shared" si="24"/>
        <v>0</v>
      </c>
      <c r="F160" s="20">
        <f t="shared" si="25"/>
        <v>0</v>
      </c>
      <c r="G160" s="19"/>
      <c r="H160" s="19"/>
      <c r="I160" s="21"/>
      <c r="J160" s="21"/>
      <c r="K160" s="22"/>
      <c r="L160" s="23"/>
      <c r="M160" s="23"/>
      <c r="N160" s="24">
        <v>8604</v>
      </c>
      <c r="O160" s="25" t="e">
        <f t="shared" si="26"/>
        <v>#DIV/0!</v>
      </c>
      <c r="P160" s="26" t="e">
        <f t="shared" si="27"/>
        <v>#DIV/0!</v>
      </c>
      <c r="Q160" s="27" t="e">
        <f t="shared" si="28"/>
        <v>#DIV/0!</v>
      </c>
      <c r="R160" s="27" t="e">
        <f t="shared" si="29"/>
        <v>#DIV/0!</v>
      </c>
      <c r="S160" s="28"/>
    </row>
    <row r="161" spans="1:19" x14ac:dyDescent="0.3">
      <c r="A161" s="29"/>
      <c r="B161" s="18" t="s">
        <v>746</v>
      </c>
      <c r="C161" s="19">
        <v>5</v>
      </c>
      <c r="D161" s="19">
        <v>8</v>
      </c>
      <c r="E161" s="20">
        <f t="shared" si="24"/>
        <v>40</v>
      </c>
      <c r="F161" s="20">
        <f t="shared" si="25"/>
        <v>480</v>
      </c>
      <c r="G161" s="19">
        <v>90</v>
      </c>
      <c r="H161" s="19">
        <v>390</v>
      </c>
      <c r="I161" s="21">
        <v>0.8125</v>
      </c>
      <c r="J161" s="21">
        <v>0.97040000000000004</v>
      </c>
      <c r="K161" s="22">
        <v>13302</v>
      </c>
      <c r="L161" s="23">
        <v>13707</v>
      </c>
      <c r="M161" s="23">
        <v>1945</v>
      </c>
      <c r="N161" s="24">
        <f>SUM(N158:N160)</f>
        <v>26512.739999999998</v>
      </c>
      <c r="O161" s="25">
        <f t="shared" si="26"/>
        <v>662.81849999999997</v>
      </c>
      <c r="P161" s="26">
        <f t="shared" si="27"/>
        <v>66.510000000000005</v>
      </c>
      <c r="Q161" s="27">
        <f t="shared" si="28"/>
        <v>1.66275</v>
      </c>
      <c r="R161" s="27">
        <f t="shared" si="29"/>
        <v>3314.0924999999997</v>
      </c>
      <c r="S161" s="28"/>
    </row>
    <row r="162" spans="1:19" x14ac:dyDescent="0.3">
      <c r="A162" s="29" t="s">
        <v>747</v>
      </c>
      <c r="B162" s="18" t="s">
        <v>745</v>
      </c>
      <c r="C162" s="19"/>
      <c r="D162" s="19"/>
      <c r="E162" s="20">
        <f t="shared" si="24"/>
        <v>0</v>
      </c>
      <c r="F162" s="20">
        <f t="shared" si="25"/>
        <v>0</v>
      </c>
      <c r="G162" s="19"/>
      <c r="H162" s="19"/>
      <c r="I162" s="21"/>
      <c r="J162" s="21"/>
      <c r="K162" s="22"/>
      <c r="L162" s="23"/>
      <c r="M162" s="23"/>
      <c r="N162" s="24">
        <v>36252</v>
      </c>
      <c r="O162" s="25" t="e">
        <f t="shared" si="26"/>
        <v>#DIV/0!</v>
      </c>
      <c r="P162" s="26" t="e">
        <f t="shared" si="27"/>
        <v>#DIV/0!</v>
      </c>
      <c r="Q162" s="27" t="e">
        <f t="shared" si="28"/>
        <v>#DIV/0!</v>
      </c>
      <c r="R162" s="27" t="e">
        <f t="shared" si="29"/>
        <v>#DIV/0!</v>
      </c>
      <c r="S162" s="28"/>
    </row>
    <row r="163" spans="1:19" x14ac:dyDescent="0.3">
      <c r="A163" s="29"/>
      <c r="B163" s="18" t="s">
        <v>61</v>
      </c>
      <c r="C163" s="19">
        <v>4</v>
      </c>
      <c r="D163" s="19">
        <v>10</v>
      </c>
      <c r="E163" s="20">
        <f t="shared" si="24"/>
        <v>40</v>
      </c>
      <c r="F163" s="20">
        <f t="shared" si="25"/>
        <v>600</v>
      </c>
      <c r="G163" s="19">
        <v>60</v>
      </c>
      <c r="H163" s="19">
        <v>540</v>
      </c>
      <c r="I163" s="21">
        <v>0.9</v>
      </c>
      <c r="J163" s="21">
        <v>0.9657</v>
      </c>
      <c r="K163" s="22">
        <v>19203</v>
      </c>
      <c r="L163" s="23">
        <v>19885</v>
      </c>
      <c r="M163" s="23">
        <v>0</v>
      </c>
      <c r="N163" s="24">
        <f>SUM(N162)</f>
        <v>36252</v>
      </c>
      <c r="O163" s="25">
        <f t="shared" si="26"/>
        <v>906.3</v>
      </c>
      <c r="P163" s="26">
        <f t="shared" si="27"/>
        <v>96.015000000000001</v>
      </c>
      <c r="Q163" s="27">
        <f t="shared" si="28"/>
        <v>1.9202999999999999</v>
      </c>
      <c r="R163" s="27">
        <f t="shared" si="29"/>
        <v>3625.2</v>
      </c>
      <c r="S163" s="28"/>
    </row>
    <row r="164" spans="1:19" ht="16.5" customHeight="1" x14ac:dyDescent="0.3">
      <c r="A164" s="29">
        <v>8</v>
      </c>
      <c r="B164" s="18" t="s">
        <v>749</v>
      </c>
      <c r="C164" s="19"/>
      <c r="D164" s="19"/>
      <c r="E164" s="20">
        <f t="shared" si="24"/>
        <v>0</v>
      </c>
      <c r="F164" s="20">
        <f t="shared" si="25"/>
        <v>0</v>
      </c>
      <c r="G164" s="19"/>
      <c r="H164" s="19"/>
      <c r="I164" s="21"/>
      <c r="J164" s="21"/>
      <c r="K164" s="22"/>
      <c r="L164" s="23"/>
      <c r="M164" s="23"/>
      <c r="N164" s="24">
        <v>26156.400000000001</v>
      </c>
      <c r="O164" s="25" t="e">
        <f t="shared" si="26"/>
        <v>#DIV/0!</v>
      </c>
      <c r="P164" s="26" t="e">
        <f t="shared" si="27"/>
        <v>#DIV/0!</v>
      </c>
      <c r="Q164" s="27" t="e">
        <f t="shared" si="28"/>
        <v>#DIV/0!</v>
      </c>
      <c r="R164" s="27" t="e">
        <f t="shared" si="29"/>
        <v>#DIV/0!</v>
      </c>
      <c r="S164" s="28"/>
    </row>
    <row r="165" spans="1:19" x14ac:dyDescent="0.3">
      <c r="A165" s="29"/>
      <c r="B165" s="18" t="s">
        <v>746</v>
      </c>
      <c r="C165" s="19">
        <v>4</v>
      </c>
      <c r="D165" s="19">
        <v>8</v>
      </c>
      <c r="E165" s="20">
        <f t="shared" si="24"/>
        <v>32</v>
      </c>
      <c r="F165" s="20">
        <f t="shared" si="25"/>
        <v>480</v>
      </c>
      <c r="G165" s="19">
        <v>40</v>
      </c>
      <c r="H165" s="19">
        <v>440</v>
      </c>
      <c r="I165" s="21">
        <v>0.91669999999999996</v>
      </c>
      <c r="J165" s="21">
        <v>0.91439999999999999</v>
      </c>
      <c r="K165" s="22">
        <v>17028</v>
      </c>
      <c r="L165" s="23">
        <v>18622</v>
      </c>
      <c r="M165" s="23">
        <v>36131</v>
      </c>
      <c r="N165" s="24">
        <f>SUM(N164)</f>
        <v>26156.400000000001</v>
      </c>
      <c r="O165" s="25">
        <f t="shared" si="26"/>
        <v>817.38750000000005</v>
      </c>
      <c r="P165" s="26">
        <f t="shared" si="27"/>
        <v>106.425</v>
      </c>
      <c r="Q165" s="27">
        <f t="shared" si="28"/>
        <v>2.1284999999999998</v>
      </c>
      <c r="R165" s="27">
        <f t="shared" si="29"/>
        <v>3269.55</v>
      </c>
      <c r="S165" s="28"/>
    </row>
    <row r="166" spans="1:19" x14ac:dyDescent="0.3">
      <c r="A166" s="29" t="s">
        <v>750</v>
      </c>
      <c r="B166" s="18" t="s">
        <v>752</v>
      </c>
      <c r="C166" s="19"/>
      <c r="D166" s="19"/>
      <c r="E166" s="20">
        <f t="shared" si="24"/>
        <v>0</v>
      </c>
      <c r="F166" s="20">
        <f t="shared" si="25"/>
        <v>0</v>
      </c>
      <c r="G166" s="19"/>
      <c r="H166" s="19"/>
      <c r="I166" s="21"/>
      <c r="J166" s="21"/>
      <c r="K166" s="22"/>
      <c r="L166" s="23"/>
      <c r="M166" s="23"/>
      <c r="N166" s="24">
        <v>8927.56</v>
      </c>
      <c r="O166" s="25" t="e">
        <f t="shared" si="26"/>
        <v>#DIV/0!</v>
      </c>
      <c r="P166" s="26" t="e">
        <f t="shared" si="27"/>
        <v>#DIV/0!</v>
      </c>
      <c r="Q166" s="27" t="e">
        <f t="shared" si="28"/>
        <v>#DIV/0!</v>
      </c>
      <c r="R166" s="27" t="e">
        <f t="shared" si="29"/>
        <v>#DIV/0!</v>
      </c>
      <c r="S166" s="28"/>
    </row>
    <row r="167" spans="1:19" x14ac:dyDescent="0.3">
      <c r="A167" s="29"/>
      <c r="B167" s="18" t="s">
        <v>753</v>
      </c>
      <c r="C167" s="19"/>
      <c r="D167" s="19"/>
      <c r="E167" s="20">
        <f t="shared" si="24"/>
        <v>0</v>
      </c>
      <c r="F167" s="20">
        <f t="shared" si="25"/>
        <v>0</v>
      </c>
      <c r="G167" s="19"/>
      <c r="H167" s="19"/>
      <c r="I167" s="21"/>
      <c r="J167" s="21"/>
      <c r="K167" s="22"/>
      <c r="L167" s="23"/>
      <c r="M167" s="23"/>
      <c r="N167" s="24">
        <v>23547.599999999999</v>
      </c>
      <c r="O167" s="25" t="e">
        <f t="shared" si="26"/>
        <v>#DIV/0!</v>
      </c>
      <c r="P167" s="26" t="e">
        <f t="shared" si="27"/>
        <v>#DIV/0!</v>
      </c>
      <c r="Q167" s="27" t="e">
        <f t="shared" si="28"/>
        <v>#DIV/0!</v>
      </c>
      <c r="R167" s="27" t="e">
        <f t="shared" si="29"/>
        <v>#DIV/0!</v>
      </c>
      <c r="S167" s="28"/>
    </row>
    <row r="168" spans="1:19" x14ac:dyDescent="0.3">
      <c r="A168" s="29"/>
      <c r="B168" s="18" t="s">
        <v>61</v>
      </c>
      <c r="C168" s="19">
        <v>5</v>
      </c>
      <c r="D168" s="19">
        <v>10</v>
      </c>
      <c r="E168" s="20">
        <f t="shared" si="24"/>
        <v>50</v>
      </c>
      <c r="F168" s="20">
        <f t="shared" si="25"/>
        <v>600</v>
      </c>
      <c r="G168" s="19">
        <v>140</v>
      </c>
      <c r="H168" s="19">
        <v>460</v>
      </c>
      <c r="I168" s="21">
        <v>0.76670000000000005</v>
      </c>
      <c r="J168" s="21">
        <v>0.94069999999999998</v>
      </c>
      <c r="K168" s="22">
        <v>14464</v>
      </c>
      <c r="L168" s="23">
        <v>15376</v>
      </c>
      <c r="M168" s="23">
        <v>0</v>
      </c>
      <c r="N168" s="24">
        <f>SUM(N166:N167)</f>
        <v>32475.159999999996</v>
      </c>
      <c r="O168" s="25">
        <f t="shared" si="26"/>
        <v>649.50319999999988</v>
      </c>
      <c r="P168" s="26">
        <f t="shared" si="27"/>
        <v>57.856000000000002</v>
      </c>
      <c r="Q168" s="27">
        <f t="shared" si="28"/>
        <v>1.4464000000000001</v>
      </c>
      <c r="R168" s="27">
        <f t="shared" si="29"/>
        <v>3247.5159999999996</v>
      </c>
      <c r="S168" s="28"/>
    </row>
    <row r="169" spans="1:19" x14ac:dyDescent="0.3">
      <c r="A169" s="29">
        <v>9</v>
      </c>
      <c r="B169" s="18" t="s">
        <v>753</v>
      </c>
      <c r="C169" s="19"/>
      <c r="D169" s="19"/>
      <c r="E169" s="20">
        <f t="shared" si="24"/>
        <v>0</v>
      </c>
      <c r="F169" s="20">
        <f t="shared" si="25"/>
        <v>0</v>
      </c>
      <c r="G169" s="19"/>
      <c r="H169" s="19"/>
      <c r="I169" s="21"/>
      <c r="J169" s="21"/>
      <c r="K169" s="22"/>
      <c r="L169" s="23"/>
      <c r="M169" s="23"/>
      <c r="N169" s="24">
        <v>35005.199999999997</v>
      </c>
      <c r="O169" s="25" t="e">
        <f t="shared" si="26"/>
        <v>#DIV/0!</v>
      </c>
      <c r="P169" s="26" t="e">
        <f t="shared" si="27"/>
        <v>#DIV/0!</v>
      </c>
      <c r="Q169" s="27" t="e">
        <f t="shared" si="28"/>
        <v>#DIV/0!</v>
      </c>
      <c r="R169" s="27" t="e">
        <f t="shared" si="29"/>
        <v>#DIV/0!</v>
      </c>
      <c r="S169" s="28"/>
    </row>
    <row r="170" spans="1:19" ht="16.5" customHeight="1" x14ac:dyDescent="0.3">
      <c r="A170" s="29"/>
      <c r="B170" s="18" t="s">
        <v>61</v>
      </c>
      <c r="C170" s="19">
        <v>4</v>
      </c>
      <c r="D170" s="19">
        <v>8</v>
      </c>
      <c r="E170" s="20">
        <f t="shared" si="24"/>
        <v>32</v>
      </c>
      <c r="F170" s="20">
        <f t="shared" si="25"/>
        <v>480</v>
      </c>
      <c r="G170" s="19">
        <v>30</v>
      </c>
      <c r="H170" s="19">
        <v>450</v>
      </c>
      <c r="I170" s="21">
        <v>0.9375</v>
      </c>
      <c r="J170" s="21">
        <v>0.98760000000000003</v>
      </c>
      <c r="K170" s="22">
        <v>12862</v>
      </c>
      <c r="L170" s="23">
        <v>13023</v>
      </c>
      <c r="M170" s="23">
        <v>11765</v>
      </c>
      <c r="N170" s="24">
        <f>SUM(N169)</f>
        <v>35005.199999999997</v>
      </c>
      <c r="O170" s="25">
        <f t="shared" si="26"/>
        <v>1093.9124999999999</v>
      </c>
      <c r="P170" s="26">
        <f t="shared" si="27"/>
        <v>80.387500000000003</v>
      </c>
      <c r="Q170" s="27">
        <f t="shared" si="28"/>
        <v>1.60775</v>
      </c>
      <c r="R170" s="27">
        <f t="shared" si="29"/>
        <v>4375.6499999999996</v>
      </c>
      <c r="S170" s="28"/>
    </row>
    <row r="171" spans="1:19" x14ac:dyDescent="0.3">
      <c r="A171" s="29" t="s">
        <v>758</v>
      </c>
      <c r="B171" s="18" t="s">
        <v>759</v>
      </c>
      <c r="C171" s="19"/>
      <c r="D171" s="19"/>
      <c r="E171" s="20">
        <f t="shared" si="24"/>
        <v>0</v>
      </c>
      <c r="F171" s="20">
        <f t="shared" si="25"/>
        <v>0</v>
      </c>
      <c r="G171" s="19"/>
      <c r="H171" s="19"/>
      <c r="I171" s="21"/>
      <c r="J171" s="21"/>
      <c r="K171" s="22"/>
      <c r="L171" s="23"/>
      <c r="M171" s="23"/>
      <c r="N171" s="24">
        <v>7576.4</v>
      </c>
      <c r="O171" s="25" t="e">
        <f t="shared" si="26"/>
        <v>#DIV/0!</v>
      </c>
      <c r="P171" s="26" t="e">
        <f t="shared" si="27"/>
        <v>#DIV/0!</v>
      </c>
      <c r="Q171" s="27" t="e">
        <f t="shared" si="28"/>
        <v>#DIV/0!</v>
      </c>
      <c r="R171" s="27" t="e">
        <f t="shared" si="29"/>
        <v>#DIV/0!</v>
      </c>
      <c r="S171" s="28"/>
    </row>
    <row r="172" spans="1:19" x14ac:dyDescent="0.3">
      <c r="A172" s="29"/>
      <c r="B172" s="18" t="s">
        <v>760</v>
      </c>
      <c r="C172" s="19"/>
      <c r="D172" s="19"/>
      <c r="E172" s="20">
        <f t="shared" si="24"/>
        <v>0</v>
      </c>
      <c r="F172" s="20">
        <f t="shared" si="25"/>
        <v>0</v>
      </c>
      <c r="G172" s="19"/>
      <c r="H172" s="19"/>
      <c r="I172" s="21"/>
      <c r="J172" s="21"/>
      <c r="K172" s="22"/>
      <c r="L172" s="23"/>
      <c r="M172" s="23"/>
      <c r="N172" s="24">
        <v>3763.2</v>
      </c>
      <c r="O172" s="25" t="e">
        <f t="shared" si="26"/>
        <v>#DIV/0!</v>
      </c>
      <c r="P172" s="26" t="e">
        <f t="shared" si="27"/>
        <v>#DIV/0!</v>
      </c>
      <c r="Q172" s="27" t="e">
        <f t="shared" si="28"/>
        <v>#DIV/0!</v>
      </c>
      <c r="R172" s="27" t="e">
        <f t="shared" si="29"/>
        <v>#DIV/0!</v>
      </c>
      <c r="S172" s="28"/>
    </row>
    <row r="173" spans="1:19" x14ac:dyDescent="0.3">
      <c r="A173" s="29"/>
      <c r="B173" s="18" t="s">
        <v>761</v>
      </c>
      <c r="C173" s="19"/>
      <c r="D173" s="19"/>
      <c r="E173" s="20">
        <f t="shared" si="24"/>
        <v>0</v>
      </c>
      <c r="F173" s="20">
        <f t="shared" si="25"/>
        <v>0</v>
      </c>
      <c r="G173" s="19"/>
      <c r="H173" s="19"/>
      <c r="I173" s="21"/>
      <c r="J173" s="21"/>
      <c r="K173" s="22"/>
      <c r="L173" s="23"/>
      <c r="M173" s="23"/>
      <c r="N173" s="24">
        <v>17130.240000000002</v>
      </c>
      <c r="O173" s="25" t="e">
        <f t="shared" si="26"/>
        <v>#DIV/0!</v>
      </c>
      <c r="P173" s="26" t="e">
        <f t="shared" si="27"/>
        <v>#DIV/0!</v>
      </c>
      <c r="Q173" s="27" t="e">
        <f t="shared" si="28"/>
        <v>#DIV/0!</v>
      </c>
      <c r="R173" s="27" t="e">
        <f t="shared" si="29"/>
        <v>#DIV/0!</v>
      </c>
      <c r="S173" s="28"/>
    </row>
    <row r="174" spans="1:19" x14ac:dyDescent="0.3">
      <c r="A174" s="29"/>
      <c r="B174" s="18" t="s">
        <v>61</v>
      </c>
      <c r="C174" s="19">
        <v>5</v>
      </c>
      <c r="D174" s="19">
        <v>10</v>
      </c>
      <c r="E174" s="20">
        <f t="shared" si="24"/>
        <v>50</v>
      </c>
      <c r="F174" s="20">
        <f t="shared" si="25"/>
        <v>600</v>
      </c>
      <c r="G174" s="19">
        <v>140</v>
      </c>
      <c r="H174" s="19">
        <v>460</v>
      </c>
      <c r="I174" s="21">
        <v>0.76670000000000005</v>
      </c>
      <c r="J174" s="21">
        <v>0.90480000000000005</v>
      </c>
      <c r="K174" s="22">
        <v>13913</v>
      </c>
      <c r="L174" s="23">
        <v>15376</v>
      </c>
      <c r="M174" s="23">
        <v>0</v>
      </c>
      <c r="N174" s="24">
        <f>SUM(N171:N173)</f>
        <v>28469.84</v>
      </c>
      <c r="O174" s="25">
        <f t="shared" si="26"/>
        <v>569.39679999999998</v>
      </c>
      <c r="P174" s="26">
        <f t="shared" si="27"/>
        <v>55.652000000000001</v>
      </c>
      <c r="Q174" s="27">
        <f t="shared" si="28"/>
        <v>1.3913</v>
      </c>
      <c r="R174" s="27">
        <f t="shared" si="29"/>
        <v>2846.9839999999999</v>
      </c>
      <c r="S174" s="28"/>
    </row>
    <row r="175" spans="1:19" x14ac:dyDescent="0.3">
      <c r="A175" s="29">
        <v>10</v>
      </c>
      <c r="B175" s="18" t="s">
        <v>764</v>
      </c>
      <c r="C175" s="19"/>
      <c r="D175" s="19"/>
      <c r="E175" s="20">
        <f t="shared" si="24"/>
        <v>0</v>
      </c>
      <c r="F175" s="20">
        <f t="shared" si="25"/>
        <v>0</v>
      </c>
      <c r="G175" s="19"/>
      <c r="H175" s="19"/>
      <c r="I175" s="21"/>
      <c r="J175" s="21"/>
      <c r="K175" s="22"/>
      <c r="L175" s="23"/>
      <c r="M175" s="23"/>
      <c r="N175" s="24">
        <v>20850</v>
      </c>
      <c r="O175" s="25" t="e">
        <f t="shared" si="26"/>
        <v>#DIV/0!</v>
      </c>
      <c r="P175" s="26" t="e">
        <f t="shared" si="27"/>
        <v>#DIV/0!</v>
      </c>
      <c r="Q175" s="27" t="e">
        <f t="shared" si="28"/>
        <v>#DIV/0!</v>
      </c>
      <c r="R175" s="27" t="e">
        <f t="shared" si="29"/>
        <v>#DIV/0!</v>
      </c>
      <c r="S175" s="28"/>
    </row>
    <row r="176" spans="1:19" ht="16.5" customHeight="1" x14ac:dyDescent="0.3">
      <c r="A176" s="29"/>
      <c r="B176" s="18" t="s">
        <v>61</v>
      </c>
      <c r="C176" s="19">
        <v>4</v>
      </c>
      <c r="D176" s="19">
        <v>8</v>
      </c>
      <c r="E176" s="20">
        <f t="shared" si="24"/>
        <v>32</v>
      </c>
      <c r="F176" s="20">
        <f t="shared" si="25"/>
        <v>480</v>
      </c>
      <c r="G176" s="19">
        <v>150</v>
      </c>
      <c r="H176" s="19">
        <v>330</v>
      </c>
      <c r="I176" s="21">
        <v>0.6875</v>
      </c>
      <c r="J176" s="21">
        <v>0.73209999999999997</v>
      </c>
      <c r="K176" s="22">
        <v>4627</v>
      </c>
      <c r="L176" s="23">
        <v>6321</v>
      </c>
      <c r="M176" s="23">
        <v>24030</v>
      </c>
      <c r="N176" s="24">
        <f>SUM(N175)</f>
        <v>20850</v>
      </c>
      <c r="O176" s="25">
        <f t="shared" si="26"/>
        <v>651.5625</v>
      </c>
      <c r="P176" s="26">
        <f t="shared" si="27"/>
        <v>28.918749999999999</v>
      </c>
      <c r="Q176" s="27">
        <f t="shared" si="28"/>
        <v>0.57837499999999997</v>
      </c>
      <c r="R176" s="27">
        <f t="shared" si="29"/>
        <v>2606.25</v>
      </c>
      <c r="S176" s="28"/>
    </row>
    <row r="177" spans="1:19" x14ac:dyDescent="0.3">
      <c r="A177" s="29" t="s">
        <v>767</v>
      </c>
      <c r="B177" s="18" t="s">
        <v>768</v>
      </c>
      <c r="C177" s="19"/>
      <c r="D177" s="19"/>
      <c r="E177" s="20">
        <f t="shared" si="24"/>
        <v>0</v>
      </c>
      <c r="F177" s="20">
        <f t="shared" si="25"/>
        <v>0</v>
      </c>
      <c r="G177" s="19"/>
      <c r="H177" s="19"/>
      <c r="I177" s="21"/>
      <c r="J177" s="21"/>
      <c r="K177" s="22"/>
      <c r="L177" s="23"/>
      <c r="M177" s="23"/>
      <c r="N177" s="24">
        <v>36525</v>
      </c>
      <c r="O177" s="25" t="e">
        <f t="shared" si="26"/>
        <v>#DIV/0!</v>
      </c>
      <c r="P177" s="26" t="e">
        <f t="shared" si="27"/>
        <v>#DIV/0!</v>
      </c>
      <c r="Q177" s="27" t="e">
        <f t="shared" si="28"/>
        <v>#DIV/0!</v>
      </c>
      <c r="R177" s="27" t="e">
        <f t="shared" si="29"/>
        <v>#DIV/0!</v>
      </c>
      <c r="S177" s="28"/>
    </row>
    <row r="178" spans="1:19" x14ac:dyDescent="0.3">
      <c r="A178" s="29"/>
      <c r="B178" s="18" t="s">
        <v>61</v>
      </c>
      <c r="C178" s="19">
        <v>5</v>
      </c>
      <c r="D178" s="19">
        <v>10</v>
      </c>
      <c r="E178" s="20">
        <f t="shared" si="24"/>
        <v>50</v>
      </c>
      <c r="F178" s="20">
        <f t="shared" si="25"/>
        <v>600</v>
      </c>
      <c r="G178" s="19">
        <v>110</v>
      </c>
      <c r="H178" s="19">
        <v>490</v>
      </c>
      <c r="I178" s="21">
        <v>0.81669999999999998</v>
      </c>
      <c r="J178" s="21">
        <v>0.9083</v>
      </c>
      <c r="K178" s="22">
        <v>8106</v>
      </c>
      <c r="L178" s="23">
        <v>8925</v>
      </c>
      <c r="M178" s="23">
        <v>0</v>
      </c>
      <c r="N178" s="24">
        <f>SUM(N177)</f>
        <v>36525</v>
      </c>
      <c r="O178" s="25">
        <f t="shared" si="26"/>
        <v>730.5</v>
      </c>
      <c r="P178" s="26">
        <f t="shared" si="27"/>
        <v>32.423999999999999</v>
      </c>
      <c r="Q178" s="27">
        <f t="shared" si="28"/>
        <v>0.81059999999999999</v>
      </c>
      <c r="R178" s="27">
        <f t="shared" si="29"/>
        <v>3652.5</v>
      </c>
      <c r="S178" s="28"/>
    </row>
    <row r="179" spans="1:19" x14ac:dyDescent="0.3">
      <c r="A179" s="29">
        <v>11</v>
      </c>
      <c r="B179" s="18" t="s">
        <v>771</v>
      </c>
      <c r="C179" s="19"/>
      <c r="D179" s="19"/>
      <c r="E179" s="20">
        <f t="shared" si="24"/>
        <v>0</v>
      </c>
      <c r="F179" s="20">
        <f t="shared" si="25"/>
        <v>0</v>
      </c>
      <c r="G179" s="19"/>
      <c r="H179" s="19"/>
      <c r="I179" s="21"/>
      <c r="J179" s="21"/>
      <c r="K179" s="22"/>
      <c r="L179" s="23"/>
      <c r="M179" s="23"/>
      <c r="N179" s="24">
        <v>23500</v>
      </c>
      <c r="O179" s="25" t="e">
        <f t="shared" si="26"/>
        <v>#DIV/0!</v>
      </c>
      <c r="P179" s="26" t="e">
        <f t="shared" si="27"/>
        <v>#DIV/0!</v>
      </c>
      <c r="Q179" s="27" t="e">
        <f t="shared" si="28"/>
        <v>#DIV/0!</v>
      </c>
      <c r="R179" s="27" t="e">
        <f t="shared" si="29"/>
        <v>#DIV/0!</v>
      </c>
      <c r="S179" s="28"/>
    </row>
    <row r="180" spans="1:19" x14ac:dyDescent="0.3">
      <c r="A180" s="29"/>
      <c r="B180" s="18" t="s">
        <v>772</v>
      </c>
      <c r="C180" s="19"/>
      <c r="D180" s="19"/>
      <c r="E180" s="20">
        <f t="shared" si="24"/>
        <v>0</v>
      </c>
      <c r="F180" s="20">
        <f t="shared" si="25"/>
        <v>0</v>
      </c>
      <c r="G180" s="19"/>
      <c r="H180" s="19"/>
      <c r="I180" s="21"/>
      <c r="J180" s="21"/>
      <c r="K180" s="22"/>
      <c r="L180" s="23"/>
      <c r="M180" s="23"/>
      <c r="N180" s="24">
        <v>3880.8</v>
      </c>
      <c r="O180" s="25" t="e">
        <f t="shared" si="26"/>
        <v>#DIV/0!</v>
      </c>
      <c r="P180" s="26" t="e">
        <f t="shared" si="27"/>
        <v>#DIV/0!</v>
      </c>
      <c r="Q180" s="27" t="e">
        <f t="shared" si="28"/>
        <v>#DIV/0!</v>
      </c>
      <c r="R180" s="27" t="e">
        <f t="shared" si="29"/>
        <v>#DIV/0!</v>
      </c>
      <c r="S180" s="28"/>
    </row>
    <row r="181" spans="1:19" x14ac:dyDescent="0.3">
      <c r="A181" s="29"/>
      <c r="B181" s="18" t="s">
        <v>61</v>
      </c>
      <c r="C181" s="19">
        <v>4</v>
      </c>
      <c r="D181" s="19">
        <v>8</v>
      </c>
      <c r="E181" s="20">
        <f t="shared" si="24"/>
        <v>32</v>
      </c>
      <c r="F181" s="20">
        <f t="shared" si="25"/>
        <v>480</v>
      </c>
      <c r="G181" s="19">
        <v>120</v>
      </c>
      <c r="H181" s="19">
        <v>360</v>
      </c>
      <c r="I181" s="21">
        <v>0.75</v>
      </c>
      <c r="J181" s="21">
        <v>0.9294</v>
      </c>
      <c r="K181" s="22">
        <v>6437</v>
      </c>
      <c r="L181" s="23">
        <v>6926</v>
      </c>
      <c r="M181" s="23">
        <v>19855</v>
      </c>
      <c r="N181" s="24">
        <f>SUM(N179:N180)</f>
        <v>27380.799999999999</v>
      </c>
      <c r="O181" s="25">
        <f t="shared" si="26"/>
        <v>855.65</v>
      </c>
      <c r="P181" s="26">
        <f t="shared" si="27"/>
        <v>40.231250000000003</v>
      </c>
      <c r="Q181" s="27">
        <f t="shared" si="28"/>
        <v>0.80462500000000003</v>
      </c>
      <c r="R181" s="27">
        <f t="shared" si="29"/>
        <v>3422.6</v>
      </c>
      <c r="S181" s="28"/>
    </row>
    <row r="182" spans="1:19" x14ac:dyDescent="0.3">
      <c r="A182" s="29" t="s">
        <v>777</v>
      </c>
      <c r="B182" s="18" t="s">
        <v>772</v>
      </c>
      <c r="C182" s="19"/>
      <c r="D182" s="19"/>
      <c r="E182" s="20">
        <f t="shared" si="24"/>
        <v>0</v>
      </c>
      <c r="F182" s="20">
        <f t="shared" si="25"/>
        <v>0</v>
      </c>
      <c r="G182" s="19"/>
      <c r="H182" s="19"/>
      <c r="I182" s="21"/>
      <c r="J182" s="21"/>
      <c r="K182" s="22"/>
      <c r="L182" s="23"/>
      <c r="M182" s="23"/>
      <c r="N182" s="24">
        <v>24119.200000000001</v>
      </c>
      <c r="O182" s="25" t="e">
        <f t="shared" si="26"/>
        <v>#DIV/0!</v>
      </c>
      <c r="P182" s="26" t="e">
        <f t="shared" si="27"/>
        <v>#DIV/0!</v>
      </c>
      <c r="Q182" s="27" t="e">
        <f t="shared" si="28"/>
        <v>#DIV/0!</v>
      </c>
      <c r="R182" s="27" t="e">
        <f t="shared" si="29"/>
        <v>#DIV/0!</v>
      </c>
      <c r="S182" s="28"/>
    </row>
    <row r="183" spans="1:19" x14ac:dyDescent="0.3">
      <c r="A183" s="29"/>
      <c r="B183" s="18" t="s">
        <v>778</v>
      </c>
      <c r="C183" s="19"/>
      <c r="D183" s="19"/>
      <c r="E183" s="20">
        <f t="shared" si="24"/>
        <v>0</v>
      </c>
      <c r="F183" s="20">
        <f t="shared" si="25"/>
        <v>0</v>
      </c>
      <c r="G183" s="19"/>
      <c r="H183" s="19"/>
      <c r="I183" s="21"/>
      <c r="J183" s="21"/>
      <c r="K183" s="22"/>
      <c r="L183" s="23"/>
      <c r="M183" s="23"/>
      <c r="N183" s="24">
        <v>18920</v>
      </c>
      <c r="O183" s="25" t="e">
        <f t="shared" si="26"/>
        <v>#DIV/0!</v>
      </c>
      <c r="P183" s="26" t="e">
        <f t="shared" si="27"/>
        <v>#DIV/0!</v>
      </c>
      <c r="Q183" s="27" t="e">
        <f t="shared" si="28"/>
        <v>#DIV/0!</v>
      </c>
      <c r="R183" s="27" t="e">
        <f t="shared" si="29"/>
        <v>#DIV/0!</v>
      </c>
      <c r="S183" s="28"/>
    </row>
    <row r="184" spans="1:19" x14ac:dyDescent="0.3">
      <c r="A184" s="29"/>
      <c r="B184" s="18" t="s">
        <v>61</v>
      </c>
      <c r="C184" s="19">
        <v>5</v>
      </c>
      <c r="D184" s="19">
        <v>10</v>
      </c>
      <c r="E184" s="20">
        <f t="shared" si="24"/>
        <v>50</v>
      </c>
      <c r="F184" s="20">
        <f t="shared" si="25"/>
        <v>600</v>
      </c>
      <c r="G184" s="19">
        <v>60</v>
      </c>
      <c r="H184" s="19">
        <v>540</v>
      </c>
      <c r="I184" s="21">
        <v>0.9</v>
      </c>
      <c r="J184" s="21">
        <v>0.93179999999999996</v>
      </c>
      <c r="K184" s="22">
        <v>13543</v>
      </c>
      <c r="L184" s="23">
        <v>14534</v>
      </c>
      <c r="M184" s="23">
        <v>0</v>
      </c>
      <c r="N184" s="24">
        <f>SUM(N182:N183)</f>
        <v>43039.199999999997</v>
      </c>
      <c r="O184" s="25">
        <f t="shared" si="26"/>
        <v>860.78399999999999</v>
      </c>
      <c r="P184" s="26">
        <f t="shared" si="27"/>
        <v>54.171999999999997</v>
      </c>
      <c r="Q184" s="27">
        <f t="shared" si="28"/>
        <v>1.3543000000000001</v>
      </c>
      <c r="R184" s="27">
        <f t="shared" si="29"/>
        <v>4303.92</v>
      </c>
      <c r="S184" s="28"/>
    </row>
    <row r="185" spans="1:19" x14ac:dyDescent="0.3">
      <c r="A185" s="29">
        <v>12</v>
      </c>
      <c r="B185" s="18" t="s">
        <v>778</v>
      </c>
      <c r="C185" s="19"/>
      <c r="D185" s="19"/>
      <c r="E185" s="20">
        <f t="shared" si="24"/>
        <v>0</v>
      </c>
      <c r="F185" s="20">
        <f t="shared" si="25"/>
        <v>0</v>
      </c>
      <c r="G185" s="19"/>
      <c r="H185" s="19"/>
      <c r="I185" s="21"/>
      <c r="J185" s="21"/>
      <c r="K185" s="22"/>
      <c r="L185" s="23"/>
      <c r="M185" s="23"/>
      <c r="N185" s="24">
        <v>27731</v>
      </c>
      <c r="O185" s="25" t="e">
        <f t="shared" si="26"/>
        <v>#DIV/0!</v>
      </c>
      <c r="P185" s="26" t="e">
        <f t="shared" si="27"/>
        <v>#DIV/0!</v>
      </c>
      <c r="Q185" s="27" t="e">
        <f t="shared" si="28"/>
        <v>#DIV/0!</v>
      </c>
      <c r="R185" s="27" t="e">
        <f t="shared" si="29"/>
        <v>#DIV/0!</v>
      </c>
      <c r="S185" s="28"/>
    </row>
    <row r="186" spans="1:19" x14ac:dyDescent="0.3">
      <c r="A186" s="29"/>
      <c r="B186" s="18" t="s">
        <v>780</v>
      </c>
      <c r="C186" s="19"/>
      <c r="D186" s="19"/>
      <c r="E186" s="20">
        <f t="shared" si="24"/>
        <v>0</v>
      </c>
      <c r="F186" s="20">
        <f t="shared" si="25"/>
        <v>0</v>
      </c>
      <c r="G186" s="19"/>
      <c r="H186" s="19"/>
      <c r="I186" s="21"/>
      <c r="J186" s="21"/>
      <c r="K186" s="22"/>
      <c r="L186" s="23"/>
      <c r="M186" s="23"/>
      <c r="N186" s="24">
        <v>1962</v>
      </c>
      <c r="O186" s="25" t="e">
        <f t="shared" si="26"/>
        <v>#DIV/0!</v>
      </c>
      <c r="P186" s="26" t="e">
        <f t="shared" si="27"/>
        <v>#DIV/0!</v>
      </c>
      <c r="Q186" s="27" t="e">
        <f t="shared" si="28"/>
        <v>#DIV/0!</v>
      </c>
      <c r="R186" s="27" t="e">
        <f t="shared" si="29"/>
        <v>#DIV/0!</v>
      </c>
      <c r="S186" s="28"/>
    </row>
    <row r="187" spans="1:19" ht="16.5" customHeight="1" x14ac:dyDescent="0.3">
      <c r="A187" s="29"/>
      <c r="B187" s="18" t="s">
        <v>781</v>
      </c>
      <c r="C187" s="19">
        <v>4</v>
      </c>
      <c r="D187" s="19">
        <v>8</v>
      </c>
      <c r="E187" s="20">
        <f t="shared" si="24"/>
        <v>32</v>
      </c>
      <c r="F187" s="20">
        <f t="shared" si="25"/>
        <v>480</v>
      </c>
      <c r="G187" s="19">
        <v>80</v>
      </c>
      <c r="H187" s="19">
        <v>400</v>
      </c>
      <c r="I187" s="21">
        <v>0.83330000000000004</v>
      </c>
      <c r="J187" s="21">
        <v>0.9143</v>
      </c>
      <c r="K187" s="22">
        <v>9719</v>
      </c>
      <c r="L187" s="23">
        <v>10630</v>
      </c>
      <c r="M187" s="23">
        <v>16627</v>
      </c>
      <c r="N187" s="24">
        <f>SUM(N185:N186)</f>
        <v>29693</v>
      </c>
      <c r="O187" s="25">
        <f t="shared" si="26"/>
        <v>927.90625</v>
      </c>
      <c r="P187" s="26">
        <f t="shared" si="27"/>
        <v>60.743749999999999</v>
      </c>
      <c r="Q187" s="27">
        <f t="shared" si="28"/>
        <v>1.2148749999999999</v>
      </c>
      <c r="R187" s="27">
        <f t="shared" si="29"/>
        <v>3711.625</v>
      </c>
      <c r="S187" s="28"/>
    </row>
    <row r="188" spans="1:19" x14ac:dyDescent="0.3">
      <c r="A188" s="29" t="s">
        <v>787</v>
      </c>
      <c r="B188" s="18" t="s">
        <v>788</v>
      </c>
      <c r="C188" s="19"/>
      <c r="D188" s="19"/>
      <c r="E188" s="20">
        <f t="shared" si="24"/>
        <v>0</v>
      </c>
      <c r="F188" s="20">
        <f t="shared" si="25"/>
        <v>0</v>
      </c>
      <c r="G188" s="19"/>
      <c r="H188" s="19"/>
      <c r="I188" s="21"/>
      <c r="J188" s="21"/>
      <c r="K188" s="22"/>
      <c r="L188" s="23"/>
      <c r="M188" s="23"/>
      <c r="N188" s="24">
        <v>31773.5</v>
      </c>
      <c r="O188" s="25" t="e">
        <f t="shared" si="26"/>
        <v>#DIV/0!</v>
      </c>
      <c r="P188" s="26" t="e">
        <f t="shared" si="27"/>
        <v>#DIV/0!</v>
      </c>
      <c r="Q188" s="27" t="e">
        <f t="shared" si="28"/>
        <v>#DIV/0!</v>
      </c>
      <c r="R188" s="27" t="e">
        <f t="shared" si="29"/>
        <v>#DIV/0!</v>
      </c>
      <c r="S188" s="28"/>
    </row>
    <row r="189" spans="1:19" x14ac:dyDescent="0.3">
      <c r="A189" s="29"/>
      <c r="B189" s="18" t="s">
        <v>61</v>
      </c>
      <c r="C189" s="19">
        <v>5</v>
      </c>
      <c r="D189" s="19">
        <v>10</v>
      </c>
      <c r="E189" s="20">
        <f t="shared" si="24"/>
        <v>50</v>
      </c>
      <c r="F189" s="20">
        <f t="shared" si="25"/>
        <v>600</v>
      </c>
      <c r="G189" s="19">
        <v>50</v>
      </c>
      <c r="H189" s="19">
        <v>550</v>
      </c>
      <c r="I189" s="21">
        <v>0.91669999999999996</v>
      </c>
      <c r="J189" s="21">
        <v>0.91820000000000002</v>
      </c>
      <c r="K189" s="22">
        <v>16078</v>
      </c>
      <c r="L189" s="23">
        <v>17511</v>
      </c>
      <c r="M189" s="23">
        <v>0</v>
      </c>
      <c r="N189" s="24">
        <f>SUM(N188)</f>
        <v>31773.5</v>
      </c>
      <c r="O189" s="25">
        <f t="shared" si="26"/>
        <v>635.47</v>
      </c>
      <c r="P189" s="26">
        <f t="shared" si="27"/>
        <v>64.311999999999998</v>
      </c>
      <c r="Q189" s="27">
        <f t="shared" si="28"/>
        <v>1.6077999999999999</v>
      </c>
      <c r="R189" s="27">
        <f t="shared" si="29"/>
        <v>3177.35</v>
      </c>
      <c r="S189" s="28"/>
    </row>
    <row r="190" spans="1:19" x14ac:dyDescent="0.3">
      <c r="A190" s="29">
        <v>15</v>
      </c>
      <c r="B190" s="18" t="s">
        <v>788</v>
      </c>
      <c r="C190" s="19"/>
      <c r="D190" s="19"/>
      <c r="E190" s="20">
        <f t="shared" si="24"/>
        <v>0</v>
      </c>
      <c r="F190" s="20">
        <f t="shared" si="25"/>
        <v>0</v>
      </c>
      <c r="G190" s="19"/>
      <c r="H190" s="19"/>
      <c r="I190" s="21"/>
      <c r="J190" s="21"/>
      <c r="K190" s="22"/>
      <c r="L190" s="23"/>
      <c r="M190" s="23"/>
      <c r="N190" s="24">
        <v>7766.25</v>
      </c>
      <c r="O190" s="25" t="e">
        <f t="shared" si="26"/>
        <v>#DIV/0!</v>
      </c>
      <c r="P190" s="26" t="e">
        <f t="shared" si="27"/>
        <v>#DIV/0!</v>
      </c>
      <c r="Q190" s="27" t="e">
        <f t="shared" si="28"/>
        <v>#DIV/0!</v>
      </c>
      <c r="R190" s="27" t="e">
        <f t="shared" si="29"/>
        <v>#DIV/0!</v>
      </c>
      <c r="S190" s="28"/>
    </row>
    <row r="191" spans="1:19" x14ac:dyDescent="0.3">
      <c r="A191" s="29"/>
      <c r="B191" s="18" t="s">
        <v>791</v>
      </c>
      <c r="C191" s="19"/>
      <c r="D191" s="31"/>
      <c r="E191" s="20">
        <f t="shared" si="24"/>
        <v>0</v>
      </c>
      <c r="F191" s="20">
        <f t="shared" si="25"/>
        <v>0</v>
      </c>
      <c r="G191" s="19"/>
      <c r="H191" s="19"/>
      <c r="I191" s="21"/>
      <c r="J191" s="21"/>
      <c r="K191" s="22"/>
      <c r="L191" s="23"/>
      <c r="M191" s="23"/>
      <c r="N191" s="24">
        <v>13693.35</v>
      </c>
      <c r="O191" s="25" t="e">
        <f t="shared" si="26"/>
        <v>#DIV/0!</v>
      </c>
      <c r="P191" s="26" t="e">
        <f t="shared" si="27"/>
        <v>#DIV/0!</v>
      </c>
      <c r="Q191" s="27" t="e">
        <f t="shared" si="28"/>
        <v>#DIV/0!</v>
      </c>
      <c r="R191" s="27" t="e">
        <f t="shared" si="29"/>
        <v>#DIV/0!</v>
      </c>
      <c r="S191" s="28"/>
    </row>
    <row r="192" spans="1:19" x14ac:dyDescent="0.3">
      <c r="A192" s="29"/>
      <c r="B192" s="18" t="s">
        <v>61</v>
      </c>
      <c r="C192" s="19">
        <v>4</v>
      </c>
      <c r="D192" s="31">
        <v>8</v>
      </c>
      <c r="E192" s="20">
        <f t="shared" si="24"/>
        <v>32</v>
      </c>
      <c r="F192" s="20">
        <f t="shared" si="25"/>
        <v>480</v>
      </c>
      <c r="G192" s="19">
        <v>90</v>
      </c>
      <c r="H192" s="19">
        <v>390</v>
      </c>
      <c r="I192" s="21">
        <v>0.8125</v>
      </c>
      <c r="J192" s="21">
        <v>0.89929999999999999</v>
      </c>
      <c r="K192" s="22">
        <v>11156</v>
      </c>
      <c r="L192" s="23">
        <v>12405</v>
      </c>
      <c r="M192" s="23">
        <v>7694</v>
      </c>
      <c r="N192" s="24">
        <f>SUM(N190:N191)</f>
        <v>21459.599999999999</v>
      </c>
      <c r="O192" s="25">
        <f t="shared" si="26"/>
        <v>670.61249999999995</v>
      </c>
      <c r="P192" s="26">
        <f t="shared" si="27"/>
        <v>69.724999999999994</v>
      </c>
      <c r="Q192" s="27">
        <f t="shared" si="28"/>
        <v>1.3945000000000001</v>
      </c>
      <c r="R192" s="27">
        <f t="shared" si="29"/>
        <v>2682.45</v>
      </c>
      <c r="S192" s="28"/>
    </row>
    <row r="193" spans="1:19" x14ac:dyDescent="0.3">
      <c r="A193" s="29" t="s">
        <v>794</v>
      </c>
      <c r="B193" s="18" t="s">
        <v>791</v>
      </c>
      <c r="C193" s="19"/>
      <c r="D193" s="31"/>
      <c r="E193" s="20">
        <f t="shared" si="24"/>
        <v>0</v>
      </c>
      <c r="F193" s="20">
        <f t="shared" si="25"/>
        <v>0</v>
      </c>
      <c r="G193" s="19"/>
      <c r="H193" s="19"/>
      <c r="I193" s="21"/>
      <c r="J193" s="21"/>
      <c r="K193" s="22"/>
      <c r="L193" s="23"/>
      <c r="M193" s="23"/>
      <c r="N193" s="24">
        <v>2229.15</v>
      </c>
      <c r="O193" s="25" t="e">
        <f t="shared" si="26"/>
        <v>#DIV/0!</v>
      </c>
      <c r="P193" s="26" t="e">
        <f t="shared" si="27"/>
        <v>#DIV/0!</v>
      </c>
      <c r="Q193" s="27" t="e">
        <f t="shared" si="28"/>
        <v>#DIV/0!</v>
      </c>
      <c r="R193" s="27" t="e">
        <f t="shared" si="29"/>
        <v>#DIV/0!</v>
      </c>
      <c r="S193" s="28"/>
    </row>
    <row r="194" spans="1:19" x14ac:dyDescent="0.3">
      <c r="A194" s="29"/>
      <c r="B194" s="18" t="s">
        <v>795</v>
      </c>
      <c r="C194" s="19"/>
      <c r="D194" s="31"/>
      <c r="E194" s="20">
        <f t="shared" si="24"/>
        <v>0</v>
      </c>
      <c r="F194" s="20">
        <f t="shared" si="25"/>
        <v>0</v>
      </c>
      <c r="G194" s="19"/>
      <c r="H194" s="19"/>
      <c r="I194" s="21"/>
      <c r="J194" s="21"/>
      <c r="K194" s="22"/>
      <c r="L194" s="23"/>
      <c r="M194" s="23"/>
      <c r="N194" s="24">
        <v>4522.5</v>
      </c>
      <c r="O194" s="25" t="e">
        <f t="shared" si="26"/>
        <v>#DIV/0!</v>
      </c>
      <c r="P194" s="26" t="e">
        <f t="shared" si="27"/>
        <v>#DIV/0!</v>
      </c>
      <c r="Q194" s="27" t="e">
        <f t="shared" si="28"/>
        <v>#DIV/0!</v>
      </c>
      <c r="R194" s="27" t="e">
        <f t="shared" si="29"/>
        <v>#DIV/0!</v>
      </c>
      <c r="S194" s="28"/>
    </row>
    <row r="195" spans="1:19" x14ac:dyDescent="0.3">
      <c r="A195" s="29"/>
      <c r="B195" s="18" t="s">
        <v>796</v>
      </c>
      <c r="C195" s="19"/>
      <c r="D195" s="31"/>
      <c r="E195" s="20">
        <f t="shared" si="24"/>
        <v>0</v>
      </c>
      <c r="F195" s="20">
        <f t="shared" si="25"/>
        <v>0</v>
      </c>
      <c r="G195" s="19"/>
      <c r="H195" s="19"/>
      <c r="I195" s="21"/>
      <c r="J195" s="21"/>
      <c r="K195" s="22"/>
      <c r="L195" s="23"/>
      <c r="M195" s="23"/>
      <c r="N195" s="24">
        <v>17797.18</v>
      </c>
      <c r="O195" s="25" t="e">
        <f t="shared" si="26"/>
        <v>#DIV/0!</v>
      </c>
      <c r="P195" s="26" t="e">
        <f t="shared" si="27"/>
        <v>#DIV/0!</v>
      </c>
      <c r="Q195" s="27" t="e">
        <f t="shared" si="28"/>
        <v>#DIV/0!</v>
      </c>
      <c r="R195" s="27" t="e">
        <f t="shared" si="29"/>
        <v>#DIV/0!</v>
      </c>
      <c r="S195" s="28"/>
    </row>
    <row r="196" spans="1:19" x14ac:dyDescent="0.3">
      <c r="A196" s="29"/>
      <c r="B196" s="18" t="s">
        <v>797</v>
      </c>
      <c r="C196" s="19"/>
      <c r="D196" s="19"/>
      <c r="E196" s="20">
        <f t="shared" si="24"/>
        <v>0</v>
      </c>
      <c r="F196" s="20">
        <f t="shared" si="25"/>
        <v>0</v>
      </c>
      <c r="G196" s="19"/>
      <c r="H196" s="19"/>
      <c r="I196" s="21"/>
      <c r="J196" s="21"/>
      <c r="K196" s="22"/>
      <c r="L196" s="23"/>
      <c r="M196" s="23"/>
      <c r="N196" s="24">
        <v>4520</v>
      </c>
      <c r="O196" s="25" t="e">
        <f t="shared" si="26"/>
        <v>#DIV/0!</v>
      </c>
      <c r="P196" s="26" t="e">
        <f t="shared" si="27"/>
        <v>#DIV/0!</v>
      </c>
      <c r="Q196" s="27" t="e">
        <f t="shared" si="28"/>
        <v>#DIV/0!</v>
      </c>
      <c r="R196" s="27" t="e">
        <f t="shared" si="29"/>
        <v>#DIV/0!</v>
      </c>
      <c r="S196" s="28"/>
    </row>
    <row r="197" spans="1:19" x14ac:dyDescent="0.3">
      <c r="A197" s="29"/>
      <c r="B197" s="18" t="s">
        <v>61</v>
      </c>
      <c r="C197" s="19">
        <v>5</v>
      </c>
      <c r="D197" s="19">
        <v>10</v>
      </c>
      <c r="E197" s="20">
        <f t="shared" si="24"/>
        <v>50</v>
      </c>
      <c r="F197" s="20">
        <f t="shared" si="25"/>
        <v>600</v>
      </c>
      <c r="G197" s="19">
        <v>40</v>
      </c>
      <c r="H197" s="19">
        <v>560</v>
      </c>
      <c r="I197" s="21">
        <v>0.93330000000000002</v>
      </c>
      <c r="J197" s="21">
        <v>0.88939999999999997</v>
      </c>
      <c r="K197" s="22">
        <v>15340</v>
      </c>
      <c r="L197" s="23">
        <v>17248</v>
      </c>
      <c r="M197" s="23">
        <v>0</v>
      </c>
      <c r="N197" s="24">
        <f>SUM(N193:N196)</f>
        <v>29068.83</v>
      </c>
      <c r="O197" s="25">
        <f t="shared" si="26"/>
        <v>581.37660000000005</v>
      </c>
      <c r="P197" s="26">
        <f t="shared" si="27"/>
        <v>61.36</v>
      </c>
      <c r="Q197" s="27">
        <f t="shared" si="28"/>
        <v>1.534</v>
      </c>
      <c r="R197" s="27">
        <f t="shared" si="29"/>
        <v>2906.8830000000003</v>
      </c>
      <c r="S197" s="28"/>
    </row>
    <row r="198" spans="1:19" x14ac:dyDescent="0.3">
      <c r="A198" s="29">
        <v>16</v>
      </c>
      <c r="B198" s="18" t="s">
        <v>802</v>
      </c>
      <c r="C198" s="19"/>
      <c r="D198" s="19"/>
      <c r="E198" s="20">
        <f t="shared" si="24"/>
        <v>0</v>
      </c>
      <c r="F198" s="20">
        <f t="shared" si="25"/>
        <v>0</v>
      </c>
      <c r="G198" s="19"/>
      <c r="H198" s="19"/>
      <c r="I198" s="21"/>
      <c r="J198" s="21"/>
      <c r="K198" s="22"/>
      <c r="L198" s="23"/>
      <c r="M198" s="23"/>
      <c r="N198" s="24">
        <v>1130</v>
      </c>
      <c r="O198" s="25" t="e">
        <f t="shared" si="26"/>
        <v>#DIV/0!</v>
      </c>
      <c r="P198" s="26" t="e">
        <f t="shared" si="27"/>
        <v>#DIV/0!</v>
      </c>
      <c r="Q198" s="27" t="e">
        <f t="shared" si="28"/>
        <v>#DIV/0!</v>
      </c>
      <c r="R198" s="27" t="e">
        <f t="shared" si="29"/>
        <v>#DIV/0!</v>
      </c>
      <c r="S198" s="28"/>
    </row>
    <row r="199" spans="1:19" x14ac:dyDescent="0.3">
      <c r="A199" s="29"/>
      <c r="B199" s="18" t="s">
        <v>803</v>
      </c>
      <c r="C199" s="19"/>
      <c r="D199" s="19"/>
      <c r="E199" s="20">
        <f t="shared" si="24"/>
        <v>0</v>
      </c>
      <c r="F199" s="20">
        <f t="shared" si="25"/>
        <v>0</v>
      </c>
      <c r="G199" s="19"/>
      <c r="H199" s="19"/>
      <c r="I199" s="21"/>
      <c r="J199" s="21"/>
      <c r="K199" s="22"/>
      <c r="L199" s="23"/>
      <c r="M199" s="23"/>
      <c r="N199" s="24">
        <v>8775</v>
      </c>
      <c r="O199" s="25" t="e">
        <f t="shared" si="26"/>
        <v>#DIV/0!</v>
      </c>
      <c r="P199" s="26" t="e">
        <f t="shared" si="27"/>
        <v>#DIV/0!</v>
      </c>
      <c r="Q199" s="27" t="e">
        <f t="shared" si="28"/>
        <v>#DIV/0!</v>
      </c>
      <c r="R199" s="27" t="e">
        <f t="shared" si="29"/>
        <v>#DIV/0!</v>
      </c>
      <c r="S199" s="28"/>
    </row>
    <row r="200" spans="1:19" x14ac:dyDescent="0.3">
      <c r="A200" s="29"/>
      <c r="B200" s="18" t="s">
        <v>804</v>
      </c>
      <c r="C200" s="19"/>
      <c r="D200" s="19"/>
      <c r="E200" s="20">
        <f t="shared" si="24"/>
        <v>0</v>
      </c>
      <c r="F200" s="20">
        <f t="shared" si="25"/>
        <v>0</v>
      </c>
      <c r="G200" s="19"/>
      <c r="H200" s="19"/>
      <c r="I200" s="21"/>
      <c r="J200" s="21"/>
      <c r="K200" s="22"/>
      <c r="L200" s="23"/>
      <c r="M200" s="23"/>
      <c r="N200" s="24">
        <v>11580</v>
      </c>
      <c r="O200" s="25" t="e">
        <f t="shared" si="26"/>
        <v>#DIV/0!</v>
      </c>
      <c r="P200" s="26" t="e">
        <f t="shared" si="27"/>
        <v>#DIV/0!</v>
      </c>
      <c r="Q200" s="27" t="e">
        <f t="shared" si="28"/>
        <v>#DIV/0!</v>
      </c>
      <c r="R200" s="27" t="e">
        <f t="shared" si="29"/>
        <v>#DIV/0!</v>
      </c>
      <c r="S200" s="28"/>
    </row>
    <row r="201" spans="1:19" x14ac:dyDescent="0.3">
      <c r="A201" s="29"/>
      <c r="B201" s="18" t="s">
        <v>61</v>
      </c>
      <c r="C201" s="19">
        <v>4</v>
      </c>
      <c r="D201" s="19">
        <v>8</v>
      </c>
      <c r="E201" s="20">
        <f t="shared" si="24"/>
        <v>32</v>
      </c>
      <c r="F201" s="20">
        <f t="shared" si="25"/>
        <v>480</v>
      </c>
      <c r="G201" s="19">
        <v>30</v>
      </c>
      <c r="H201" s="19">
        <v>450</v>
      </c>
      <c r="I201" s="21">
        <v>0.9375</v>
      </c>
      <c r="J201" s="21">
        <v>0.8901</v>
      </c>
      <c r="K201" s="22">
        <v>11338</v>
      </c>
      <c r="L201" s="23">
        <v>12738</v>
      </c>
      <c r="M201" s="23">
        <v>52554</v>
      </c>
      <c r="N201" s="24">
        <f>SUM(N198:N200)</f>
        <v>21485</v>
      </c>
      <c r="O201" s="25">
        <f t="shared" si="26"/>
        <v>671.40625</v>
      </c>
      <c r="P201" s="26">
        <f t="shared" si="27"/>
        <v>70.862499999999997</v>
      </c>
      <c r="Q201" s="27">
        <f t="shared" si="28"/>
        <v>1.4172499999999999</v>
      </c>
      <c r="R201" s="27">
        <f t="shared" si="29"/>
        <v>2685.625</v>
      </c>
      <c r="S201" s="28"/>
    </row>
    <row r="202" spans="1:19" x14ac:dyDescent="0.3">
      <c r="A202" s="29" t="s">
        <v>805</v>
      </c>
      <c r="B202" s="18" t="s">
        <v>804</v>
      </c>
      <c r="C202" s="19"/>
      <c r="D202" s="19"/>
      <c r="E202" s="20">
        <f t="shared" si="24"/>
        <v>0</v>
      </c>
      <c r="F202" s="20">
        <f t="shared" si="25"/>
        <v>0</v>
      </c>
      <c r="G202" s="19"/>
      <c r="H202" s="19"/>
      <c r="I202" s="21"/>
      <c r="J202" s="21"/>
      <c r="K202" s="22"/>
      <c r="L202" s="23"/>
      <c r="M202" s="23"/>
      <c r="N202" s="24">
        <v>5466</v>
      </c>
      <c r="O202" s="25" t="e">
        <f t="shared" si="26"/>
        <v>#DIV/0!</v>
      </c>
      <c r="P202" s="26" t="e">
        <f t="shared" si="27"/>
        <v>#DIV/0!</v>
      </c>
      <c r="Q202" s="27" t="e">
        <f t="shared" si="28"/>
        <v>#DIV/0!</v>
      </c>
      <c r="R202" s="27" t="e">
        <f t="shared" si="29"/>
        <v>#DIV/0!</v>
      </c>
      <c r="S202" s="28"/>
    </row>
    <row r="203" spans="1:19" x14ac:dyDescent="0.3">
      <c r="A203" s="29"/>
      <c r="B203" s="18" t="s">
        <v>808</v>
      </c>
      <c r="C203" s="19"/>
      <c r="D203" s="19"/>
      <c r="E203" s="20">
        <f t="shared" si="24"/>
        <v>0</v>
      </c>
      <c r="F203" s="20">
        <f t="shared" si="25"/>
        <v>0</v>
      </c>
      <c r="G203" s="19"/>
      <c r="H203" s="19"/>
      <c r="I203" s="21"/>
      <c r="J203" s="21"/>
      <c r="K203" s="22"/>
      <c r="L203" s="23"/>
      <c r="M203" s="23"/>
      <c r="N203" s="24">
        <v>17400</v>
      </c>
      <c r="O203" s="25" t="e">
        <f t="shared" si="26"/>
        <v>#DIV/0!</v>
      </c>
      <c r="P203" s="26" t="e">
        <f t="shared" si="27"/>
        <v>#DIV/0!</v>
      </c>
      <c r="Q203" s="27" t="e">
        <f t="shared" si="28"/>
        <v>#DIV/0!</v>
      </c>
      <c r="R203" s="27" t="e">
        <f t="shared" si="29"/>
        <v>#DIV/0!</v>
      </c>
      <c r="S203" s="28"/>
    </row>
    <row r="204" spans="1:19" x14ac:dyDescent="0.3">
      <c r="A204" s="29"/>
      <c r="B204" s="18" t="s">
        <v>809</v>
      </c>
      <c r="C204" s="19"/>
      <c r="D204" s="19"/>
      <c r="E204" s="20">
        <f>C204*D204</f>
        <v>0</v>
      </c>
      <c r="F204" s="20">
        <f t="shared" si="25"/>
        <v>0</v>
      </c>
      <c r="G204" s="19"/>
      <c r="H204" s="19"/>
      <c r="I204" s="21"/>
      <c r="J204" s="21"/>
      <c r="K204" s="22"/>
      <c r="L204" s="23"/>
      <c r="M204" s="23"/>
      <c r="N204" s="24">
        <v>11520</v>
      </c>
      <c r="O204" s="25" t="e">
        <f t="shared" si="26"/>
        <v>#DIV/0!</v>
      </c>
      <c r="P204" s="26" t="e">
        <f t="shared" si="27"/>
        <v>#DIV/0!</v>
      </c>
      <c r="Q204" s="27" t="e">
        <f t="shared" si="28"/>
        <v>#DIV/0!</v>
      </c>
      <c r="R204" s="27" t="e">
        <f t="shared" si="29"/>
        <v>#DIV/0!</v>
      </c>
      <c r="S204" s="28"/>
    </row>
    <row r="205" spans="1:19" x14ac:dyDescent="0.3">
      <c r="A205" s="29"/>
      <c r="B205" s="18" t="s">
        <v>810</v>
      </c>
      <c r="C205" s="19">
        <v>5</v>
      </c>
      <c r="D205" s="19">
        <v>10</v>
      </c>
      <c r="E205" s="20">
        <f t="shared" si="24"/>
        <v>50</v>
      </c>
      <c r="F205" s="20">
        <f t="shared" si="25"/>
        <v>600</v>
      </c>
      <c r="G205" s="19">
        <v>120</v>
      </c>
      <c r="H205" s="19">
        <v>480</v>
      </c>
      <c r="I205" s="21">
        <v>0.8</v>
      </c>
      <c r="J205" s="21">
        <v>0.90800000000000003</v>
      </c>
      <c r="K205" s="22">
        <v>11357</v>
      </c>
      <c r="L205" s="23">
        <v>12508</v>
      </c>
      <c r="M205" s="23">
        <v>0</v>
      </c>
      <c r="N205" s="24">
        <f>SUM(N202:N204)</f>
        <v>34386</v>
      </c>
      <c r="O205" s="25">
        <f t="shared" si="26"/>
        <v>687.72</v>
      </c>
      <c r="P205" s="26">
        <f t="shared" si="27"/>
        <v>45.427999999999997</v>
      </c>
      <c r="Q205" s="27">
        <f t="shared" si="28"/>
        <v>1.1357000000000002</v>
      </c>
      <c r="R205" s="27">
        <f t="shared" si="29"/>
        <v>3438.6</v>
      </c>
      <c r="S205" s="28"/>
    </row>
    <row r="206" spans="1:19" x14ac:dyDescent="0.3">
      <c r="A206" s="29">
        <v>17</v>
      </c>
      <c r="B206" s="18" t="s">
        <v>809</v>
      </c>
      <c r="C206" s="19"/>
      <c r="D206" s="19"/>
      <c r="E206" s="20">
        <f t="shared" si="24"/>
        <v>0</v>
      </c>
      <c r="F206" s="20">
        <f t="shared" si="25"/>
        <v>0</v>
      </c>
      <c r="G206" s="19"/>
      <c r="H206" s="19"/>
      <c r="I206" s="21"/>
      <c r="J206" s="21"/>
      <c r="K206" s="22"/>
      <c r="L206" s="23"/>
      <c r="M206" s="23"/>
      <c r="N206" s="24">
        <v>6480</v>
      </c>
      <c r="O206" s="25" t="e">
        <f t="shared" si="26"/>
        <v>#DIV/0!</v>
      </c>
      <c r="P206" s="26" t="e">
        <f t="shared" si="27"/>
        <v>#DIV/0!</v>
      </c>
      <c r="Q206" s="27" t="e">
        <f t="shared" si="28"/>
        <v>#DIV/0!</v>
      </c>
      <c r="R206" s="27" t="e">
        <f t="shared" si="29"/>
        <v>#DIV/0!</v>
      </c>
      <c r="S206" s="28"/>
    </row>
    <row r="207" spans="1:19" x14ac:dyDescent="0.3">
      <c r="A207" s="29"/>
      <c r="B207" s="18" t="s">
        <v>813</v>
      </c>
      <c r="C207" s="19"/>
      <c r="D207" s="19"/>
      <c r="E207" s="20">
        <f t="shared" si="24"/>
        <v>0</v>
      </c>
      <c r="F207" s="20">
        <f t="shared" si="25"/>
        <v>0</v>
      </c>
      <c r="G207" s="19"/>
      <c r="H207" s="19"/>
      <c r="I207" s="21"/>
      <c r="J207" s="21"/>
      <c r="K207" s="22"/>
      <c r="L207" s="23"/>
      <c r="M207" s="23"/>
      <c r="N207" s="24">
        <v>29753.8</v>
      </c>
      <c r="O207" s="25" t="e">
        <f t="shared" si="26"/>
        <v>#DIV/0!</v>
      </c>
      <c r="P207" s="26" t="e">
        <f t="shared" si="27"/>
        <v>#DIV/0!</v>
      </c>
      <c r="Q207" s="27" t="e">
        <f t="shared" si="28"/>
        <v>#DIV/0!</v>
      </c>
      <c r="R207" s="27" t="e">
        <f t="shared" si="29"/>
        <v>#DIV/0!</v>
      </c>
      <c r="S207" s="28"/>
    </row>
    <row r="208" spans="1:19" x14ac:dyDescent="0.3">
      <c r="A208" s="29"/>
      <c r="B208" s="18" t="s">
        <v>61</v>
      </c>
      <c r="C208" s="19">
        <v>4</v>
      </c>
      <c r="D208" s="19">
        <v>8</v>
      </c>
      <c r="E208" s="20">
        <f t="shared" si="24"/>
        <v>32</v>
      </c>
      <c r="F208" s="20">
        <f t="shared" si="25"/>
        <v>480</v>
      </c>
      <c r="G208" s="19">
        <v>30</v>
      </c>
      <c r="H208" s="19">
        <v>450</v>
      </c>
      <c r="I208" s="21">
        <v>0.9375</v>
      </c>
      <c r="J208" s="21">
        <v>0.92149999999999999</v>
      </c>
      <c r="K208" s="22">
        <v>10615</v>
      </c>
      <c r="L208" s="23">
        <v>11519</v>
      </c>
      <c r="M208" s="23">
        <v>0</v>
      </c>
      <c r="N208" s="24">
        <f>SUM(N206:N207)</f>
        <v>36233.800000000003</v>
      </c>
      <c r="O208" s="25">
        <f t="shared" si="26"/>
        <v>1132.3062500000001</v>
      </c>
      <c r="P208" s="26">
        <f t="shared" si="27"/>
        <v>66.34375</v>
      </c>
      <c r="Q208" s="27">
        <f t="shared" si="28"/>
        <v>1.326875</v>
      </c>
      <c r="R208" s="27">
        <f t="shared" si="29"/>
        <v>4529.2250000000004</v>
      </c>
      <c r="S208" s="28"/>
    </row>
    <row r="209" spans="1:19" x14ac:dyDescent="0.3">
      <c r="A209" s="29" t="s">
        <v>814</v>
      </c>
      <c r="B209" s="18" t="s">
        <v>816</v>
      </c>
      <c r="C209" s="19"/>
      <c r="D209" s="19"/>
      <c r="E209" s="20">
        <f t="shared" si="24"/>
        <v>0</v>
      </c>
      <c r="F209" s="20">
        <f t="shared" si="25"/>
        <v>0</v>
      </c>
      <c r="G209" s="19"/>
      <c r="H209" s="19"/>
      <c r="I209" s="21"/>
      <c r="J209" s="21"/>
      <c r="K209" s="22"/>
      <c r="L209" s="23"/>
      <c r="M209" s="23"/>
      <c r="N209" s="24">
        <v>18104</v>
      </c>
      <c r="O209" s="25" t="e">
        <f t="shared" si="26"/>
        <v>#DIV/0!</v>
      </c>
      <c r="P209" s="26" t="e">
        <f t="shared" si="27"/>
        <v>#DIV/0!</v>
      </c>
      <c r="Q209" s="27" t="e">
        <f t="shared" si="28"/>
        <v>#DIV/0!</v>
      </c>
      <c r="R209" s="27" t="e">
        <f t="shared" si="29"/>
        <v>#DIV/0!</v>
      </c>
      <c r="S209" s="28"/>
    </row>
    <row r="210" spans="1:19" x14ac:dyDescent="0.3">
      <c r="A210" s="29"/>
      <c r="B210" s="18" t="s">
        <v>817</v>
      </c>
      <c r="C210" s="19"/>
      <c r="D210" s="19"/>
      <c r="E210" s="20">
        <f t="shared" si="24"/>
        <v>0</v>
      </c>
      <c r="F210" s="20">
        <f t="shared" si="25"/>
        <v>0</v>
      </c>
      <c r="G210" s="19"/>
      <c r="H210" s="19"/>
      <c r="I210" s="21"/>
      <c r="J210" s="21"/>
      <c r="K210" s="22"/>
      <c r="L210" s="23"/>
      <c r="M210" s="23"/>
      <c r="N210" s="24">
        <v>17280</v>
      </c>
      <c r="O210" s="25" t="e">
        <f t="shared" si="26"/>
        <v>#DIV/0!</v>
      </c>
      <c r="P210" s="26" t="e">
        <f t="shared" si="27"/>
        <v>#DIV/0!</v>
      </c>
      <c r="Q210" s="27" t="e">
        <f t="shared" si="28"/>
        <v>#DIV/0!</v>
      </c>
      <c r="R210" s="27" t="e">
        <f t="shared" si="29"/>
        <v>#DIV/0!</v>
      </c>
      <c r="S210" s="28"/>
    </row>
    <row r="211" spans="1:19" x14ac:dyDescent="0.3">
      <c r="A211" s="29"/>
      <c r="B211" s="18" t="s">
        <v>61</v>
      </c>
      <c r="C211" s="19">
        <v>5</v>
      </c>
      <c r="D211" s="19">
        <v>10</v>
      </c>
      <c r="E211" s="20">
        <f t="shared" ref="E211:E274" si="30">C211*D211</f>
        <v>50</v>
      </c>
      <c r="F211" s="20">
        <f t="shared" ref="F211:F274" si="31">SUM(G211:H211)</f>
        <v>600</v>
      </c>
      <c r="G211" s="19">
        <v>120</v>
      </c>
      <c r="H211" s="19">
        <v>480</v>
      </c>
      <c r="I211" s="21">
        <v>0.8</v>
      </c>
      <c r="J211" s="21">
        <v>0.94550000000000001</v>
      </c>
      <c r="K211" s="22">
        <v>13536</v>
      </c>
      <c r="L211" s="23">
        <v>14317</v>
      </c>
      <c r="M211" s="23">
        <v>0</v>
      </c>
      <c r="N211" s="24">
        <f>SUM(N209:N210)</f>
        <v>35384</v>
      </c>
      <c r="O211" s="25">
        <f>N211/E211</f>
        <v>707.68</v>
      </c>
      <c r="P211" s="26">
        <f>((K211*200000)/E211)/1000000</f>
        <v>54.143999999999998</v>
      </c>
      <c r="Q211" s="27">
        <f>(K211/D211)/1000</f>
        <v>1.3535999999999999</v>
      </c>
      <c r="R211" s="27">
        <f>N211/D211</f>
        <v>3538.4</v>
      </c>
      <c r="S211" s="28"/>
    </row>
    <row r="212" spans="1:19" x14ac:dyDescent="0.3">
      <c r="A212" s="29">
        <v>18</v>
      </c>
      <c r="B212" s="18" t="s">
        <v>817</v>
      </c>
      <c r="C212" s="19"/>
      <c r="D212" s="19"/>
      <c r="E212" s="20">
        <f t="shared" si="30"/>
        <v>0</v>
      </c>
      <c r="F212" s="20">
        <f t="shared" si="31"/>
        <v>0</v>
      </c>
      <c r="G212" s="19"/>
      <c r="H212" s="19"/>
      <c r="I212" s="21"/>
      <c r="J212" s="21"/>
      <c r="K212" s="22"/>
      <c r="L212" s="23"/>
      <c r="M212" s="23"/>
      <c r="N212" s="24">
        <v>6456</v>
      </c>
      <c r="O212" s="25" t="e">
        <f>N212/E212</f>
        <v>#DIV/0!</v>
      </c>
      <c r="P212" s="26" t="e">
        <f>((K212*200000)/E212)/1000000</f>
        <v>#DIV/0!</v>
      </c>
      <c r="Q212" s="27" t="e">
        <f>(K212/D212)/1000</f>
        <v>#DIV/0!</v>
      </c>
      <c r="R212" s="27" t="e">
        <f>N212/D212</f>
        <v>#DIV/0!</v>
      </c>
      <c r="S212" s="28"/>
    </row>
    <row r="213" spans="1:19" x14ac:dyDescent="0.3">
      <c r="A213" s="29"/>
      <c r="B213" s="18" t="s">
        <v>818</v>
      </c>
      <c r="C213" s="19"/>
      <c r="D213" s="19"/>
      <c r="E213" s="20">
        <f t="shared" si="30"/>
        <v>0</v>
      </c>
      <c r="F213" s="20">
        <f t="shared" si="31"/>
        <v>0</v>
      </c>
      <c r="G213" s="19"/>
      <c r="H213" s="19"/>
      <c r="I213" s="21"/>
      <c r="J213" s="21"/>
      <c r="K213" s="22"/>
      <c r="L213" s="23"/>
      <c r="M213" s="23"/>
      <c r="N213" s="24">
        <v>19464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61</v>
      </c>
      <c r="C214" s="19">
        <v>4</v>
      </c>
      <c r="D214" s="19">
        <v>8</v>
      </c>
      <c r="E214" s="20">
        <f t="shared" si="30"/>
        <v>32</v>
      </c>
      <c r="F214" s="20">
        <f t="shared" si="31"/>
        <v>480</v>
      </c>
      <c r="G214" s="19">
        <v>60</v>
      </c>
      <c r="H214" s="19">
        <v>420</v>
      </c>
      <c r="I214" s="21">
        <v>0.875</v>
      </c>
      <c r="J214" s="21">
        <v>0.96160000000000001</v>
      </c>
      <c r="K214" s="22">
        <v>13760</v>
      </c>
      <c r="L214" s="23">
        <v>15029</v>
      </c>
      <c r="M214" s="23">
        <v>28993</v>
      </c>
      <c r="N214" s="24">
        <f>SUM(N212:N213)</f>
        <v>25920</v>
      </c>
      <c r="O214" s="25">
        <f t="shared" ref="O214:O276" si="32">N214/E214</f>
        <v>810</v>
      </c>
      <c r="P214" s="26">
        <f t="shared" ref="P214:P275" si="33">((K214*200000)/E214)/1000000</f>
        <v>86</v>
      </c>
      <c r="Q214" s="27">
        <f t="shared" ref="Q214:Q276" si="34">(K214/D214)/1000</f>
        <v>1.72</v>
      </c>
      <c r="R214" s="27">
        <f t="shared" ref="R214:R276" si="35">N214/D214</f>
        <v>3240</v>
      </c>
      <c r="S214" s="28"/>
    </row>
    <row r="215" spans="1:19" x14ac:dyDescent="0.3">
      <c r="A215" s="29" t="s">
        <v>819</v>
      </c>
      <c r="B215" s="18" t="s">
        <v>818</v>
      </c>
      <c r="C215" s="19"/>
      <c r="D215" s="19"/>
      <c r="E215" s="20">
        <f t="shared" si="30"/>
        <v>0</v>
      </c>
      <c r="F215" s="20">
        <f t="shared" si="31"/>
        <v>0</v>
      </c>
      <c r="G215" s="19"/>
      <c r="H215" s="19"/>
      <c r="I215" s="21"/>
      <c r="J215" s="21"/>
      <c r="K215" s="22"/>
      <c r="L215" s="23"/>
      <c r="M215" s="23"/>
      <c r="N215" s="24">
        <v>2250</v>
      </c>
      <c r="O215" s="25" t="e">
        <f t="shared" si="32"/>
        <v>#DIV/0!</v>
      </c>
      <c r="P215" s="26" t="e">
        <f t="shared" si="33"/>
        <v>#DIV/0!</v>
      </c>
      <c r="Q215" s="27" t="e">
        <f t="shared" si="34"/>
        <v>#DIV/0!</v>
      </c>
      <c r="R215" s="27" t="e">
        <f t="shared" si="35"/>
        <v>#DIV/0!</v>
      </c>
      <c r="S215" s="28"/>
    </row>
    <row r="216" spans="1:19" x14ac:dyDescent="0.3">
      <c r="A216" s="29"/>
      <c r="B216" s="18" t="s">
        <v>822</v>
      </c>
      <c r="C216" s="19"/>
      <c r="D216" s="19"/>
      <c r="E216" s="20">
        <f t="shared" si="30"/>
        <v>0</v>
      </c>
      <c r="F216" s="20">
        <f t="shared" si="31"/>
        <v>0</v>
      </c>
      <c r="G216" s="19"/>
      <c r="H216" s="19"/>
      <c r="I216" s="21"/>
      <c r="J216" s="21"/>
      <c r="K216" s="22"/>
      <c r="L216" s="23"/>
      <c r="M216" s="23"/>
      <c r="N216" s="24">
        <v>15228</v>
      </c>
      <c r="O216" s="25" t="e">
        <f t="shared" si="32"/>
        <v>#DIV/0!</v>
      </c>
      <c r="P216" s="26" t="e">
        <f t="shared" si="33"/>
        <v>#DIV/0!</v>
      </c>
      <c r="Q216" s="27" t="e">
        <f t="shared" si="34"/>
        <v>#DIV/0!</v>
      </c>
      <c r="R216" s="27" t="e">
        <f t="shared" si="35"/>
        <v>#DIV/0!</v>
      </c>
      <c r="S216" s="28"/>
    </row>
    <row r="217" spans="1:19" x14ac:dyDescent="0.3">
      <c r="A217" s="29"/>
      <c r="B217" s="18" t="s">
        <v>823</v>
      </c>
      <c r="C217" s="19"/>
      <c r="D217" s="19"/>
      <c r="E217" s="20">
        <f t="shared" si="30"/>
        <v>0</v>
      </c>
      <c r="F217" s="20">
        <f t="shared" si="31"/>
        <v>0</v>
      </c>
      <c r="G217" s="19"/>
      <c r="H217" s="19"/>
      <c r="I217" s="21"/>
      <c r="J217" s="21"/>
      <c r="K217" s="22"/>
      <c r="L217" s="23"/>
      <c r="M217" s="23"/>
      <c r="N217" s="24">
        <v>9775</v>
      </c>
      <c r="O217" s="25" t="e">
        <f t="shared" si="32"/>
        <v>#DIV/0!</v>
      </c>
      <c r="P217" s="26" t="e">
        <f t="shared" si="33"/>
        <v>#DIV/0!</v>
      </c>
      <c r="Q217" s="27" t="e">
        <f t="shared" si="34"/>
        <v>#DIV/0!</v>
      </c>
      <c r="R217" s="27" t="e">
        <f t="shared" si="35"/>
        <v>#DIV/0!</v>
      </c>
      <c r="S217" s="28"/>
    </row>
    <row r="218" spans="1:19" x14ac:dyDescent="0.3">
      <c r="A218" s="29"/>
      <c r="B218" s="18" t="s">
        <v>61</v>
      </c>
      <c r="C218" s="19">
        <v>5</v>
      </c>
      <c r="D218" s="19">
        <v>10</v>
      </c>
      <c r="E218" s="20">
        <f t="shared" si="30"/>
        <v>50</v>
      </c>
      <c r="F218" s="20">
        <f t="shared" si="31"/>
        <v>600</v>
      </c>
      <c r="G218" s="19">
        <v>140</v>
      </c>
      <c r="H218" s="19">
        <v>460</v>
      </c>
      <c r="I218" s="21">
        <v>0.76670000000000005</v>
      </c>
      <c r="J218" s="21">
        <v>0.91290000000000004</v>
      </c>
      <c r="K218" s="22">
        <v>15451</v>
      </c>
      <c r="L218" s="23">
        <v>16925</v>
      </c>
      <c r="M218" s="23">
        <v>0</v>
      </c>
      <c r="N218" s="24">
        <f>SUM(N215:N217)</f>
        <v>27253</v>
      </c>
      <c r="O218" s="25">
        <f t="shared" si="32"/>
        <v>545.05999999999995</v>
      </c>
      <c r="P218" s="26">
        <f t="shared" si="33"/>
        <v>61.804000000000002</v>
      </c>
      <c r="Q218" s="27">
        <f t="shared" si="34"/>
        <v>1.5450999999999999</v>
      </c>
      <c r="R218" s="27">
        <f t="shared" si="35"/>
        <v>2725.3</v>
      </c>
      <c r="S218" s="28"/>
    </row>
    <row r="219" spans="1:19" x14ac:dyDescent="0.3">
      <c r="A219" s="29">
        <v>19</v>
      </c>
      <c r="B219" s="18" t="s">
        <v>825</v>
      </c>
      <c r="C219" s="19"/>
      <c r="D219" s="19"/>
      <c r="E219" s="20">
        <f t="shared" si="30"/>
        <v>0</v>
      </c>
      <c r="F219" s="20">
        <f t="shared" si="31"/>
        <v>0</v>
      </c>
      <c r="G219" s="19"/>
      <c r="H219" s="19"/>
      <c r="I219" s="21"/>
      <c r="J219" s="21"/>
      <c r="K219" s="22"/>
      <c r="L219" s="23"/>
      <c r="M219" s="23"/>
      <c r="N219" s="24">
        <v>7475</v>
      </c>
      <c r="O219" s="25" t="e">
        <f t="shared" si="32"/>
        <v>#DIV/0!</v>
      </c>
      <c r="P219" s="26" t="e">
        <f t="shared" si="33"/>
        <v>#DIV/0!</v>
      </c>
      <c r="Q219" s="27" t="e">
        <f t="shared" si="34"/>
        <v>#DIV/0!</v>
      </c>
      <c r="R219" s="27" t="e">
        <f t="shared" si="35"/>
        <v>#DIV/0!</v>
      </c>
      <c r="S219" s="28"/>
    </row>
    <row r="220" spans="1:19" x14ac:dyDescent="0.3">
      <c r="A220" s="29"/>
      <c r="B220" s="18" t="s">
        <v>826</v>
      </c>
      <c r="C220" s="19"/>
      <c r="D220" s="19"/>
      <c r="E220" s="20">
        <f t="shared" si="30"/>
        <v>0</v>
      </c>
      <c r="F220" s="20">
        <f t="shared" si="31"/>
        <v>0</v>
      </c>
      <c r="G220" s="19"/>
      <c r="H220" s="19"/>
      <c r="I220" s="21"/>
      <c r="J220" s="21"/>
      <c r="K220" s="22"/>
      <c r="L220" s="23"/>
      <c r="M220" s="23"/>
      <c r="N220" s="24">
        <v>15125</v>
      </c>
      <c r="O220" s="25" t="e">
        <f t="shared" si="32"/>
        <v>#DIV/0!</v>
      </c>
      <c r="P220" s="26" t="e">
        <f t="shared" si="33"/>
        <v>#DIV/0!</v>
      </c>
      <c r="Q220" s="27" t="e">
        <f t="shared" si="34"/>
        <v>#DIV/0!</v>
      </c>
      <c r="R220" s="27" t="e">
        <f t="shared" si="35"/>
        <v>#DIV/0!</v>
      </c>
      <c r="S220" s="28"/>
    </row>
    <row r="221" spans="1:19" x14ac:dyDescent="0.3">
      <c r="A221" s="29"/>
      <c r="B221" s="18" t="s">
        <v>827</v>
      </c>
      <c r="C221" s="19"/>
      <c r="D221" s="19"/>
      <c r="E221" s="20">
        <f t="shared" si="30"/>
        <v>0</v>
      </c>
      <c r="F221" s="20">
        <f t="shared" si="31"/>
        <v>0</v>
      </c>
      <c r="G221" s="19"/>
      <c r="H221" s="19"/>
      <c r="I221" s="21"/>
      <c r="J221" s="21"/>
      <c r="K221" s="22"/>
      <c r="L221" s="23"/>
      <c r="M221" s="23"/>
      <c r="N221" s="24">
        <v>5343.75</v>
      </c>
      <c r="O221" s="25" t="e">
        <f t="shared" si="32"/>
        <v>#DIV/0!</v>
      </c>
      <c r="P221" s="26" t="e">
        <f t="shared" si="33"/>
        <v>#DIV/0!</v>
      </c>
      <c r="Q221" s="27" t="e">
        <f t="shared" si="34"/>
        <v>#DIV/0!</v>
      </c>
      <c r="R221" s="27" t="e">
        <f t="shared" si="35"/>
        <v>#DIV/0!</v>
      </c>
      <c r="S221" s="28"/>
    </row>
    <row r="222" spans="1:19" x14ac:dyDescent="0.3">
      <c r="A222" s="29"/>
      <c r="B222" s="18" t="s">
        <v>70</v>
      </c>
      <c r="C222" s="19">
        <v>4</v>
      </c>
      <c r="D222" s="19">
        <v>8</v>
      </c>
      <c r="E222" s="20">
        <f t="shared" si="30"/>
        <v>32</v>
      </c>
      <c r="F222" s="20">
        <f t="shared" si="31"/>
        <v>480</v>
      </c>
      <c r="G222" s="19">
        <v>40</v>
      </c>
      <c r="H222" s="19">
        <v>440</v>
      </c>
      <c r="I222" s="21">
        <v>0.91669999999999996</v>
      </c>
      <c r="J222" s="21">
        <v>0.90990000000000004</v>
      </c>
      <c r="K222" s="22">
        <v>13672</v>
      </c>
      <c r="L222" s="23">
        <v>15025</v>
      </c>
      <c r="M222" s="23">
        <v>17171</v>
      </c>
      <c r="N222" s="24">
        <f>SUM(N219:N221)</f>
        <v>27943.75</v>
      </c>
      <c r="O222" s="25">
        <f t="shared" si="32"/>
        <v>873.2421875</v>
      </c>
      <c r="P222" s="26">
        <f t="shared" si="33"/>
        <v>85.45</v>
      </c>
      <c r="Q222" s="27">
        <f t="shared" si="34"/>
        <v>1.7090000000000001</v>
      </c>
      <c r="R222" s="27">
        <f t="shared" si="35"/>
        <v>3492.96875</v>
      </c>
      <c r="S222" s="28"/>
    </row>
    <row r="223" spans="1:19" x14ac:dyDescent="0.3">
      <c r="A223" s="29" t="s">
        <v>828</v>
      </c>
      <c r="B223" s="18" t="s">
        <v>827</v>
      </c>
      <c r="C223" s="19"/>
      <c r="D223" s="19"/>
      <c r="E223" s="20">
        <f t="shared" si="30"/>
        <v>0</v>
      </c>
      <c r="F223" s="20">
        <f t="shared" si="31"/>
        <v>0</v>
      </c>
      <c r="G223" s="19"/>
      <c r="H223" s="19"/>
      <c r="I223" s="21"/>
      <c r="J223" s="21"/>
      <c r="K223" s="22"/>
      <c r="L223" s="23"/>
      <c r="M223" s="23"/>
      <c r="N223" s="24">
        <v>7156.25</v>
      </c>
      <c r="O223" s="25" t="e">
        <f t="shared" si="32"/>
        <v>#DIV/0!</v>
      </c>
      <c r="P223" s="26" t="e">
        <f t="shared" si="33"/>
        <v>#DIV/0!</v>
      </c>
      <c r="Q223" s="27" t="e">
        <f t="shared" si="34"/>
        <v>#DIV/0!</v>
      </c>
      <c r="R223" s="27" t="e">
        <f t="shared" si="35"/>
        <v>#DIV/0!</v>
      </c>
      <c r="S223" s="28"/>
    </row>
    <row r="224" spans="1:19" x14ac:dyDescent="0.3">
      <c r="A224" s="29"/>
      <c r="B224" s="18" t="s">
        <v>830</v>
      </c>
      <c r="C224" s="19"/>
      <c r="D224" s="19"/>
      <c r="E224" s="20">
        <f t="shared" si="30"/>
        <v>0</v>
      </c>
      <c r="F224" s="20">
        <f t="shared" si="31"/>
        <v>0</v>
      </c>
      <c r="G224" s="19"/>
      <c r="H224" s="19"/>
      <c r="I224" s="21"/>
      <c r="J224" s="21"/>
      <c r="K224" s="22"/>
      <c r="L224" s="23"/>
      <c r="M224" s="23"/>
      <c r="N224" s="24">
        <v>20255.599999999999</v>
      </c>
      <c r="O224" s="25" t="e">
        <f t="shared" si="32"/>
        <v>#DIV/0!</v>
      </c>
      <c r="P224" s="26" t="e">
        <f t="shared" si="33"/>
        <v>#DIV/0!</v>
      </c>
      <c r="Q224" s="27" t="e">
        <f t="shared" si="34"/>
        <v>#DIV/0!</v>
      </c>
      <c r="R224" s="27" t="e">
        <f t="shared" si="35"/>
        <v>#DIV/0!</v>
      </c>
      <c r="S224" s="28"/>
    </row>
    <row r="225" spans="1:19" x14ac:dyDescent="0.3">
      <c r="A225" s="29"/>
      <c r="B225" s="18" t="s">
        <v>70</v>
      </c>
      <c r="C225" s="19">
        <v>5</v>
      </c>
      <c r="D225" s="19">
        <v>10</v>
      </c>
      <c r="E225" s="20">
        <f t="shared" si="30"/>
        <v>50</v>
      </c>
      <c r="F225" s="20">
        <f t="shared" si="31"/>
        <v>600</v>
      </c>
      <c r="G225" s="19">
        <v>50</v>
      </c>
      <c r="H225" s="19">
        <v>550</v>
      </c>
      <c r="I225" s="21">
        <v>0.91669999999999996</v>
      </c>
      <c r="J225" s="21">
        <v>0.90810000000000002</v>
      </c>
      <c r="K225" s="22">
        <v>13411</v>
      </c>
      <c r="L225" s="23">
        <v>14769</v>
      </c>
      <c r="M225" s="23">
        <v>0</v>
      </c>
      <c r="N225" s="24">
        <f>SUM(N223:N224)</f>
        <v>27411.85</v>
      </c>
      <c r="O225" s="25">
        <f t="shared" si="32"/>
        <v>548.23699999999997</v>
      </c>
      <c r="P225" s="26">
        <f t="shared" si="33"/>
        <v>53.643999999999998</v>
      </c>
      <c r="Q225" s="27">
        <f t="shared" si="34"/>
        <v>1.3411</v>
      </c>
      <c r="R225" s="27">
        <f t="shared" si="35"/>
        <v>2741.1849999999999</v>
      </c>
      <c r="S225" s="28"/>
    </row>
    <row r="226" spans="1:19" x14ac:dyDescent="0.3">
      <c r="A226" s="29">
        <v>22</v>
      </c>
      <c r="B226" s="18" t="s">
        <v>830</v>
      </c>
      <c r="C226" s="19"/>
      <c r="D226" s="19"/>
      <c r="E226" s="20">
        <f t="shared" si="30"/>
        <v>0</v>
      </c>
      <c r="F226" s="20">
        <f t="shared" si="31"/>
        <v>0</v>
      </c>
      <c r="G226" s="19"/>
      <c r="H226" s="19"/>
      <c r="I226" s="21"/>
      <c r="J226" s="21"/>
      <c r="K226" s="22"/>
      <c r="L226" s="23"/>
      <c r="M226" s="23"/>
      <c r="N226" s="24">
        <v>5024.3999999999996</v>
      </c>
      <c r="O226" s="25" t="e">
        <f t="shared" si="32"/>
        <v>#DIV/0!</v>
      </c>
      <c r="P226" s="26" t="e">
        <f t="shared" si="33"/>
        <v>#DIV/0!</v>
      </c>
      <c r="Q226" s="27" t="e">
        <f t="shared" si="34"/>
        <v>#DIV/0!</v>
      </c>
      <c r="R226" s="27" t="e">
        <f t="shared" si="35"/>
        <v>#DIV/0!</v>
      </c>
      <c r="S226" s="28"/>
    </row>
    <row r="227" spans="1:19" x14ac:dyDescent="0.3">
      <c r="A227" s="29"/>
      <c r="B227" s="18" t="s">
        <v>832</v>
      </c>
      <c r="C227" s="19"/>
      <c r="D227" s="19"/>
      <c r="E227" s="20">
        <f t="shared" si="30"/>
        <v>0</v>
      </c>
      <c r="F227" s="20">
        <f t="shared" si="31"/>
        <v>0</v>
      </c>
      <c r="G227" s="19"/>
      <c r="H227" s="19"/>
      <c r="I227" s="21"/>
      <c r="J227" s="21"/>
      <c r="K227" s="22"/>
      <c r="L227" s="23"/>
      <c r="M227" s="23"/>
      <c r="N227" s="24">
        <v>18064.2</v>
      </c>
      <c r="O227" s="25" t="e">
        <f t="shared" si="32"/>
        <v>#DIV/0!</v>
      </c>
      <c r="P227" s="26" t="e">
        <f t="shared" si="33"/>
        <v>#DIV/0!</v>
      </c>
      <c r="Q227" s="27" t="e">
        <f t="shared" si="34"/>
        <v>#DIV/0!</v>
      </c>
      <c r="R227" s="27" t="e">
        <f t="shared" si="35"/>
        <v>#DIV/0!</v>
      </c>
      <c r="S227" s="28"/>
    </row>
    <row r="228" spans="1:19" ht="15" customHeight="1" x14ac:dyDescent="0.3">
      <c r="A228" s="29"/>
      <c r="B228" s="18" t="s">
        <v>70</v>
      </c>
      <c r="C228" s="19">
        <v>4</v>
      </c>
      <c r="D228" s="19">
        <v>8</v>
      </c>
      <c r="E228" s="20">
        <f t="shared" si="30"/>
        <v>32</v>
      </c>
      <c r="F228" s="20">
        <f t="shared" si="31"/>
        <v>480</v>
      </c>
      <c r="G228" s="19">
        <v>120</v>
      </c>
      <c r="H228" s="19">
        <v>360</v>
      </c>
      <c r="I228" s="21">
        <v>0.75</v>
      </c>
      <c r="J228" s="21">
        <v>0.90939999999999999</v>
      </c>
      <c r="K228" s="22">
        <v>11296</v>
      </c>
      <c r="L228" s="23">
        <v>12422</v>
      </c>
      <c r="M228" s="23">
        <v>9372</v>
      </c>
      <c r="N228" s="24">
        <f>SUM(N226:N227)</f>
        <v>23088.6</v>
      </c>
      <c r="O228" s="25">
        <f t="shared" si="32"/>
        <v>721.51874999999995</v>
      </c>
      <c r="P228" s="26">
        <f t="shared" si="33"/>
        <v>70.599999999999994</v>
      </c>
      <c r="Q228" s="27">
        <f t="shared" si="34"/>
        <v>1.4119999999999999</v>
      </c>
      <c r="R228" s="27">
        <f t="shared" si="35"/>
        <v>2886.0749999999998</v>
      </c>
      <c r="S228" s="28"/>
    </row>
    <row r="229" spans="1:19" x14ac:dyDescent="0.3">
      <c r="A229" s="29" t="s">
        <v>836</v>
      </c>
      <c r="B229" s="18" t="s">
        <v>832</v>
      </c>
      <c r="C229" s="19"/>
      <c r="D229" s="19"/>
      <c r="E229" s="20">
        <f t="shared" si="30"/>
        <v>0</v>
      </c>
      <c r="F229" s="20">
        <f t="shared" si="31"/>
        <v>0</v>
      </c>
      <c r="G229" s="19"/>
      <c r="H229" s="19"/>
      <c r="I229" s="21"/>
      <c r="J229" s="21"/>
      <c r="K229" s="22"/>
      <c r="L229" s="23"/>
      <c r="M229" s="23"/>
      <c r="N229" s="24">
        <v>946.68</v>
      </c>
      <c r="O229" s="25" t="e">
        <f t="shared" si="32"/>
        <v>#DIV/0!</v>
      </c>
      <c r="P229" s="26" t="e">
        <f t="shared" si="33"/>
        <v>#DIV/0!</v>
      </c>
      <c r="Q229" s="27" t="e">
        <f t="shared" si="34"/>
        <v>#DIV/0!</v>
      </c>
      <c r="R229" s="27" t="e">
        <f t="shared" si="35"/>
        <v>#DIV/0!</v>
      </c>
      <c r="S229" s="28"/>
    </row>
    <row r="230" spans="1:19" x14ac:dyDescent="0.3">
      <c r="A230" s="29"/>
      <c r="B230" s="18" t="s">
        <v>837</v>
      </c>
      <c r="C230" s="19"/>
      <c r="D230" s="19"/>
      <c r="E230" s="20">
        <f t="shared" si="30"/>
        <v>0</v>
      </c>
      <c r="F230" s="20">
        <f t="shared" si="31"/>
        <v>0</v>
      </c>
      <c r="G230" s="19"/>
      <c r="H230" s="19"/>
      <c r="I230" s="21"/>
      <c r="J230" s="21"/>
      <c r="K230" s="22"/>
      <c r="L230" s="23"/>
      <c r="M230" s="23"/>
      <c r="N230" s="24">
        <v>21600</v>
      </c>
      <c r="O230" s="25" t="e">
        <f t="shared" si="32"/>
        <v>#DIV/0!</v>
      </c>
      <c r="P230" s="26" t="e">
        <f t="shared" si="33"/>
        <v>#DIV/0!</v>
      </c>
      <c r="Q230" s="27" t="e">
        <f t="shared" si="34"/>
        <v>#DIV/0!</v>
      </c>
      <c r="R230" s="27" t="e">
        <f t="shared" si="35"/>
        <v>#DIV/0!</v>
      </c>
      <c r="S230" s="28"/>
    </row>
    <row r="231" spans="1:19" x14ac:dyDescent="0.3">
      <c r="A231" s="29"/>
      <c r="B231" s="18" t="s">
        <v>838</v>
      </c>
      <c r="C231" s="19"/>
      <c r="D231" s="19"/>
      <c r="E231" s="20">
        <f t="shared" si="30"/>
        <v>0</v>
      </c>
      <c r="F231" s="20">
        <f t="shared" si="31"/>
        <v>0</v>
      </c>
      <c r="G231" s="19"/>
      <c r="H231" s="19"/>
      <c r="I231" s="21"/>
      <c r="J231" s="21"/>
      <c r="K231" s="22"/>
      <c r="L231" s="23"/>
      <c r="M231" s="23"/>
      <c r="N231" s="24">
        <v>10980.2</v>
      </c>
      <c r="O231" s="25" t="e">
        <f t="shared" si="32"/>
        <v>#DIV/0!</v>
      </c>
      <c r="P231" s="26" t="e">
        <f t="shared" si="33"/>
        <v>#DIV/0!</v>
      </c>
      <c r="Q231" s="27" t="e">
        <f t="shared" si="34"/>
        <v>#DIV/0!</v>
      </c>
      <c r="R231" s="27" t="e">
        <f t="shared" si="35"/>
        <v>#DIV/0!</v>
      </c>
      <c r="S231" s="28"/>
    </row>
    <row r="232" spans="1:19" x14ac:dyDescent="0.3">
      <c r="A232" s="29"/>
      <c r="B232" s="18" t="s">
        <v>70</v>
      </c>
      <c r="C232" s="19">
        <v>5</v>
      </c>
      <c r="D232" s="19">
        <v>10</v>
      </c>
      <c r="E232" s="20">
        <f t="shared" si="30"/>
        <v>50</v>
      </c>
      <c r="F232" s="20">
        <f t="shared" si="31"/>
        <v>600</v>
      </c>
      <c r="G232" s="19">
        <v>120</v>
      </c>
      <c r="H232" s="19">
        <v>480</v>
      </c>
      <c r="I232" s="21">
        <v>0.8</v>
      </c>
      <c r="J232" s="21">
        <v>0.97060000000000002</v>
      </c>
      <c r="K232" s="22">
        <v>15005</v>
      </c>
      <c r="L232" s="23">
        <v>15460</v>
      </c>
      <c r="M232" s="23">
        <v>0</v>
      </c>
      <c r="N232" s="24">
        <f>SUM(N229:N231)</f>
        <v>33526.880000000005</v>
      </c>
      <c r="O232" s="25">
        <f t="shared" si="32"/>
        <v>670.53760000000011</v>
      </c>
      <c r="P232" s="26">
        <f t="shared" si="33"/>
        <v>60.02</v>
      </c>
      <c r="Q232" s="27">
        <f t="shared" si="34"/>
        <v>1.5004999999999999</v>
      </c>
      <c r="R232" s="27">
        <f t="shared" si="35"/>
        <v>3352.6880000000006</v>
      </c>
      <c r="S232" s="28"/>
    </row>
    <row r="233" spans="1:19" x14ac:dyDescent="0.3">
      <c r="A233" s="29">
        <v>23</v>
      </c>
      <c r="B233" s="18" t="s">
        <v>838</v>
      </c>
      <c r="C233" s="19"/>
      <c r="D233" s="19"/>
      <c r="E233" s="20">
        <f t="shared" si="30"/>
        <v>0</v>
      </c>
      <c r="F233" s="20">
        <f t="shared" si="31"/>
        <v>0</v>
      </c>
      <c r="G233" s="19"/>
      <c r="H233" s="19"/>
      <c r="I233" s="21"/>
      <c r="J233" s="21"/>
      <c r="K233" s="22"/>
      <c r="L233" s="23"/>
      <c r="M233" s="23"/>
      <c r="N233" s="24">
        <v>11965.52</v>
      </c>
      <c r="O233" s="25" t="e">
        <f t="shared" si="32"/>
        <v>#DIV/0!</v>
      </c>
      <c r="P233" s="26" t="e">
        <f t="shared" si="33"/>
        <v>#DIV/0!</v>
      </c>
      <c r="Q233" s="27" t="e">
        <f t="shared" si="34"/>
        <v>#DIV/0!</v>
      </c>
      <c r="R233" s="27" t="e">
        <f t="shared" si="35"/>
        <v>#DIV/0!</v>
      </c>
      <c r="S233" s="28"/>
    </row>
    <row r="234" spans="1:19" x14ac:dyDescent="0.3">
      <c r="A234" s="29"/>
      <c r="B234" s="18" t="s">
        <v>841</v>
      </c>
      <c r="C234" s="19"/>
      <c r="D234" s="19"/>
      <c r="E234" s="20">
        <f t="shared" si="30"/>
        <v>0</v>
      </c>
      <c r="F234" s="20">
        <f t="shared" si="31"/>
        <v>0</v>
      </c>
      <c r="G234" s="19"/>
      <c r="H234" s="19"/>
      <c r="I234" s="21"/>
      <c r="J234" s="21"/>
      <c r="K234" s="22"/>
      <c r="L234" s="23"/>
      <c r="M234" s="23"/>
      <c r="N234" s="24">
        <v>17078.740000000002</v>
      </c>
      <c r="O234" s="25" t="e">
        <f t="shared" si="32"/>
        <v>#DIV/0!</v>
      </c>
      <c r="P234" s="26" t="e">
        <f t="shared" si="33"/>
        <v>#DIV/0!</v>
      </c>
      <c r="Q234" s="27" t="e">
        <f t="shared" si="34"/>
        <v>#DIV/0!</v>
      </c>
      <c r="R234" s="27" t="e">
        <f t="shared" si="35"/>
        <v>#DIV/0!</v>
      </c>
      <c r="S234" s="28"/>
    </row>
    <row r="235" spans="1:19" x14ac:dyDescent="0.3">
      <c r="A235" s="29"/>
      <c r="B235" s="18" t="s">
        <v>831</v>
      </c>
      <c r="C235" s="19">
        <v>4</v>
      </c>
      <c r="D235" s="19">
        <v>8</v>
      </c>
      <c r="E235" s="20">
        <f t="shared" si="30"/>
        <v>32</v>
      </c>
      <c r="F235" s="20">
        <f t="shared" si="31"/>
        <v>480</v>
      </c>
      <c r="G235" s="19">
        <v>50</v>
      </c>
      <c r="H235" s="19">
        <v>430</v>
      </c>
      <c r="I235" s="21">
        <v>0.89580000000000004</v>
      </c>
      <c r="J235" s="21">
        <v>0.95399999999999996</v>
      </c>
      <c r="K235" s="22">
        <v>13680</v>
      </c>
      <c r="L235" s="23">
        <v>14339</v>
      </c>
      <c r="M235" s="23">
        <v>46670</v>
      </c>
      <c r="N235" s="24">
        <f>SUM(N233:N234)</f>
        <v>29044.260000000002</v>
      </c>
      <c r="O235" s="25">
        <f t="shared" si="32"/>
        <v>907.63312500000006</v>
      </c>
      <c r="P235" s="26">
        <f t="shared" si="33"/>
        <v>85.5</v>
      </c>
      <c r="Q235" s="27">
        <f t="shared" si="34"/>
        <v>1.71</v>
      </c>
      <c r="R235" s="27">
        <f t="shared" si="35"/>
        <v>3630.5325000000003</v>
      </c>
      <c r="S235" s="28"/>
    </row>
    <row r="236" spans="1:19" x14ac:dyDescent="0.3">
      <c r="A236" s="29" t="s">
        <v>842</v>
      </c>
      <c r="B236" s="18" t="s">
        <v>841</v>
      </c>
      <c r="C236" s="19"/>
      <c r="D236" s="19"/>
      <c r="E236" s="20">
        <f t="shared" si="30"/>
        <v>0</v>
      </c>
      <c r="F236" s="20">
        <f t="shared" si="31"/>
        <v>0</v>
      </c>
      <c r="G236" s="19"/>
      <c r="H236" s="19"/>
      <c r="I236" s="21"/>
      <c r="J236" s="21"/>
      <c r="K236" s="22"/>
      <c r="L236" s="23"/>
      <c r="M236" s="23"/>
      <c r="N236" s="24">
        <v>13671.42</v>
      </c>
      <c r="O236" s="25" t="e">
        <f t="shared" si="32"/>
        <v>#DIV/0!</v>
      </c>
      <c r="P236" s="26" t="e">
        <f t="shared" si="33"/>
        <v>#DIV/0!</v>
      </c>
      <c r="Q236" s="27" t="e">
        <f t="shared" si="34"/>
        <v>#DIV/0!</v>
      </c>
      <c r="R236" s="27" t="e">
        <f t="shared" si="35"/>
        <v>#DIV/0!</v>
      </c>
      <c r="S236" s="28"/>
    </row>
    <row r="237" spans="1:19" x14ac:dyDescent="0.3">
      <c r="A237" s="29"/>
      <c r="B237" s="18" t="s">
        <v>845</v>
      </c>
      <c r="C237" s="19"/>
      <c r="D237" s="19"/>
      <c r="E237" s="20">
        <f t="shared" si="30"/>
        <v>0</v>
      </c>
      <c r="F237" s="20">
        <f t="shared" si="31"/>
        <v>0</v>
      </c>
      <c r="G237" s="19"/>
      <c r="H237" s="19"/>
      <c r="I237" s="21"/>
      <c r="J237" s="21"/>
      <c r="K237" s="22"/>
      <c r="L237" s="23"/>
      <c r="M237" s="23"/>
      <c r="N237" s="24">
        <v>11120</v>
      </c>
      <c r="O237" s="25" t="e">
        <f t="shared" si="32"/>
        <v>#DIV/0!</v>
      </c>
      <c r="P237" s="26" t="e">
        <f t="shared" si="33"/>
        <v>#DIV/0!</v>
      </c>
      <c r="Q237" s="27" t="e">
        <f t="shared" si="34"/>
        <v>#DIV/0!</v>
      </c>
      <c r="R237" s="27" t="e">
        <f t="shared" si="35"/>
        <v>#DIV/0!</v>
      </c>
      <c r="S237" s="28"/>
    </row>
    <row r="238" spans="1:19" x14ac:dyDescent="0.3">
      <c r="A238" s="29"/>
      <c r="B238" s="18" t="s">
        <v>70</v>
      </c>
      <c r="C238" s="19">
        <v>5</v>
      </c>
      <c r="D238" s="19">
        <v>10</v>
      </c>
      <c r="E238" s="20">
        <f t="shared" si="30"/>
        <v>50</v>
      </c>
      <c r="F238" s="20">
        <f t="shared" si="31"/>
        <v>600</v>
      </c>
      <c r="G238" s="19">
        <v>190</v>
      </c>
      <c r="H238" s="19">
        <v>410</v>
      </c>
      <c r="I238" s="21">
        <v>0.68330000000000002</v>
      </c>
      <c r="J238" s="21">
        <v>0.89859999999999995</v>
      </c>
      <c r="K238" s="22">
        <v>8595</v>
      </c>
      <c r="L238" s="23">
        <v>9565</v>
      </c>
      <c r="M238" s="23">
        <v>0</v>
      </c>
      <c r="N238" s="24">
        <f>SUM(N236:N237)</f>
        <v>24791.42</v>
      </c>
      <c r="O238" s="25">
        <f t="shared" si="32"/>
        <v>495.82839999999999</v>
      </c>
      <c r="P238" s="26">
        <f t="shared" si="33"/>
        <v>34.380000000000003</v>
      </c>
      <c r="Q238" s="27">
        <f t="shared" si="34"/>
        <v>0.85950000000000004</v>
      </c>
      <c r="R238" s="27">
        <f t="shared" si="35"/>
        <v>2479.1419999999998</v>
      </c>
      <c r="S238" s="28"/>
    </row>
    <row r="239" spans="1:19" x14ac:dyDescent="0.3">
      <c r="A239" s="29">
        <v>24</v>
      </c>
      <c r="B239" s="18" t="s">
        <v>848</v>
      </c>
      <c r="C239" s="19"/>
      <c r="D239" s="19"/>
      <c r="E239" s="20">
        <f t="shared" si="30"/>
        <v>0</v>
      </c>
      <c r="F239" s="20">
        <f t="shared" si="31"/>
        <v>0</v>
      </c>
      <c r="G239" s="19"/>
      <c r="H239" s="19"/>
      <c r="I239" s="21"/>
      <c r="J239" s="21"/>
      <c r="K239" s="22"/>
      <c r="L239" s="23"/>
      <c r="M239" s="23"/>
      <c r="N239" s="24">
        <v>21800</v>
      </c>
      <c r="O239" s="25" t="e">
        <f t="shared" si="32"/>
        <v>#DIV/0!</v>
      </c>
      <c r="P239" s="26" t="e">
        <f t="shared" si="33"/>
        <v>#DIV/0!</v>
      </c>
      <c r="Q239" s="27" t="e">
        <f t="shared" si="34"/>
        <v>#DIV/0!</v>
      </c>
      <c r="R239" s="27" t="e">
        <f t="shared" si="35"/>
        <v>#DIV/0!</v>
      </c>
      <c r="S239" s="28"/>
    </row>
    <row r="240" spans="1:19" x14ac:dyDescent="0.3">
      <c r="A240" s="29"/>
      <c r="B240" s="18" t="s">
        <v>70</v>
      </c>
      <c r="C240" s="19">
        <v>4</v>
      </c>
      <c r="D240" s="19">
        <v>8</v>
      </c>
      <c r="E240" s="20">
        <f t="shared" si="30"/>
        <v>32</v>
      </c>
      <c r="F240" s="20">
        <f t="shared" si="31"/>
        <v>480</v>
      </c>
      <c r="G240" s="19">
        <v>80</v>
      </c>
      <c r="H240" s="19">
        <v>400</v>
      </c>
      <c r="I240" s="21">
        <v>0.83330000000000004</v>
      </c>
      <c r="J240" s="21">
        <v>0.74219999999999997</v>
      </c>
      <c r="K240" s="22">
        <v>3763</v>
      </c>
      <c r="L240" s="23">
        <v>5070</v>
      </c>
      <c r="M240" s="23">
        <v>15866</v>
      </c>
      <c r="N240" s="24">
        <f>SUM(N239)</f>
        <v>21800</v>
      </c>
      <c r="O240" s="25">
        <f t="shared" si="32"/>
        <v>681.25</v>
      </c>
      <c r="P240" s="26">
        <f t="shared" si="33"/>
        <v>23.518750000000001</v>
      </c>
      <c r="Q240" s="27">
        <f t="shared" si="34"/>
        <v>0.47037499999999999</v>
      </c>
      <c r="R240" s="27">
        <f t="shared" si="35"/>
        <v>2725</v>
      </c>
      <c r="S240" s="28"/>
    </row>
    <row r="241" spans="1:19" x14ac:dyDescent="0.3">
      <c r="A241" s="29" t="s">
        <v>849</v>
      </c>
      <c r="B241" s="18" t="s">
        <v>845</v>
      </c>
      <c r="C241" s="19"/>
      <c r="D241" s="19"/>
      <c r="E241" s="20">
        <f t="shared" si="30"/>
        <v>0</v>
      </c>
      <c r="F241" s="20">
        <f t="shared" si="31"/>
        <v>0</v>
      </c>
      <c r="G241" s="19"/>
      <c r="H241" s="19"/>
      <c r="I241" s="21"/>
      <c r="J241" s="21"/>
      <c r="K241" s="22"/>
      <c r="L241" s="23"/>
      <c r="M241" s="23"/>
      <c r="N241" s="24">
        <v>7080</v>
      </c>
      <c r="O241" s="25" t="e">
        <f t="shared" si="32"/>
        <v>#DIV/0!</v>
      </c>
      <c r="P241" s="26" t="e">
        <f t="shared" si="33"/>
        <v>#DIV/0!</v>
      </c>
      <c r="Q241" s="27" t="e">
        <f t="shared" si="34"/>
        <v>#DIV/0!</v>
      </c>
      <c r="R241" s="27" t="e">
        <f t="shared" si="35"/>
        <v>#DIV/0!</v>
      </c>
      <c r="S241" s="28"/>
    </row>
    <row r="242" spans="1:19" x14ac:dyDescent="0.3">
      <c r="A242" s="29"/>
      <c r="B242" s="18" t="s">
        <v>851</v>
      </c>
      <c r="C242" s="19"/>
      <c r="D242" s="19"/>
      <c r="E242" s="20">
        <f t="shared" si="30"/>
        <v>0</v>
      </c>
      <c r="F242" s="20">
        <f t="shared" si="31"/>
        <v>0</v>
      </c>
      <c r="G242" s="19"/>
      <c r="H242" s="19"/>
      <c r="I242" s="21"/>
      <c r="J242" s="21"/>
      <c r="K242" s="22"/>
      <c r="L242" s="23"/>
      <c r="M242" s="23"/>
      <c r="N242" s="24">
        <v>30982.5</v>
      </c>
      <c r="O242" s="25" t="e">
        <f t="shared" si="32"/>
        <v>#DIV/0!</v>
      </c>
      <c r="P242" s="26" t="e">
        <f t="shared" si="33"/>
        <v>#DIV/0!</v>
      </c>
      <c r="Q242" s="27" t="e">
        <f t="shared" si="34"/>
        <v>#DIV/0!</v>
      </c>
      <c r="R242" s="27" t="e">
        <f t="shared" si="35"/>
        <v>#DIV/0!</v>
      </c>
      <c r="S242" s="28"/>
    </row>
    <row r="243" spans="1:19" x14ac:dyDescent="0.3">
      <c r="A243" s="29"/>
      <c r="B243" s="18" t="s">
        <v>70</v>
      </c>
      <c r="C243" s="19">
        <v>5</v>
      </c>
      <c r="D243" s="19">
        <v>10</v>
      </c>
      <c r="E243" s="20">
        <f t="shared" si="30"/>
        <v>50</v>
      </c>
      <c r="F243" s="20">
        <f t="shared" si="31"/>
        <v>600</v>
      </c>
      <c r="G243" s="19">
        <v>50</v>
      </c>
      <c r="H243" s="19">
        <v>550</v>
      </c>
      <c r="I243" s="21">
        <v>0.91669999999999996</v>
      </c>
      <c r="J243" s="21">
        <v>0.95540000000000003</v>
      </c>
      <c r="K243" s="22">
        <v>6570</v>
      </c>
      <c r="L243" s="23">
        <v>6877</v>
      </c>
      <c r="M243" s="23">
        <v>0</v>
      </c>
      <c r="N243" s="24">
        <f>SUM(N241:N242)</f>
        <v>38062.5</v>
      </c>
      <c r="O243" s="25">
        <f t="shared" si="32"/>
        <v>761.25</v>
      </c>
      <c r="P243" s="26">
        <f t="shared" si="33"/>
        <v>26.28</v>
      </c>
      <c r="Q243" s="27">
        <f t="shared" si="34"/>
        <v>0.65700000000000003</v>
      </c>
      <c r="R243" s="27">
        <f t="shared" si="35"/>
        <v>3806.25</v>
      </c>
      <c r="S243" s="28"/>
    </row>
    <row r="244" spans="1:19" x14ac:dyDescent="0.3">
      <c r="A244" s="29">
        <v>25</v>
      </c>
      <c r="B244" s="18" t="s">
        <v>851</v>
      </c>
      <c r="C244" s="19"/>
      <c r="D244" s="19"/>
      <c r="E244" s="20">
        <f t="shared" si="30"/>
        <v>0</v>
      </c>
      <c r="F244" s="20">
        <f t="shared" si="31"/>
        <v>0</v>
      </c>
      <c r="G244" s="19"/>
      <c r="H244" s="19"/>
      <c r="I244" s="21"/>
      <c r="J244" s="21"/>
      <c r="K244" s="22"/>
      <c r="L244" s="23"/>
      <c r="M244" s="23"/>
      <c r="N244" s="24">
        <v>9517.5</v>
      </c>
      <c r="O244" s="25" t="e">
        <f t="shared" si="32"/>
        <v>#DIV/0!</v>
      </c>
      <c r="P244" s="26" t="e">
        <f t="shared" si="33"/>
        <v>#DIV/0!</v>
      </c>
      <c r="Q244" s="27" t="e">
        <f t="shared" si="34"/>
        <v>#DIV/0!</v>
      </c>
      <c r="R244" s="27" t="e">
        <f t="shared" si="35"/>
        <v>#DIV/0!</v>
      </c>
      <c r="S244" s="28"/>
    </row>
    <row r="245" spans="1:19" x14ac:dyDescent="0.3">
      <c r="A245" s="29"/>
      <c r="B245" s="18" t="s">
        <v>853</v>
      </c>
      <c r="C245" s="19"/>
      <c r="D245" s="19"/>
      <c r="E245" s="20">
        <f t="shared" si="30"/>
        <v>0</v>
      </c>
      <c r="F245" s="20">
        <f t="shared" si="31"/>
        <v>0</v>
      </c>
      <c r="G245" s="19"/>
      <c r="H245" s="19"/>
      <c r="I245" s="21"/>
      <c r="J245" s="21"/>
      <c r="K245" s="22"/>
      <c r="L245" s="23"/>
      <c r="M245" s="23"/>
      <c r="N245" s="24">
        <v>20684.5</v>
      </c>
      <c r="O245" s="25" t="e">
        <f t="shared" si="32"/>
        <v>#DIV/0!</v>
      </c>
      <c r="P245" s="26" t="e">
        <f t="shared" si="33"/>
        <v>#DIV/0!</v>
      </c>
      <c r="Q245" s="27" t="e">
        <f t="shared" si="34"/>
        <v>#DIV/0!</v>
      </c>
      <c r="R245" s="27" t="e">
        <f t="shared" si="35"/>
        <v>#DIV/0!</v>
      </c>
      <c r="S245" s="28"/>
    </row>
    <row r="246" spans="1:19" x14ac:dyDescent="0.3">
      <c r="A246" s="29"/>
      <c r="B246" s="18" t="s">
        <v>70</v>
      </c>
      <c r="C246" s="19">
        <v>4</v>
      </c>
      <c r="D246" s="19">
        <v>8</v>
      </c>
      <c r="E246" s="20">
        <f t="shared" si="30"/>
        <v>32</v>
      </c>
      <c r="F246" s="20">
        <f t="shared" si="31"/>
        <v>480</v>
      </c>
      <c r="G246" s="19">
        <v>40</v>
      </c>
      <c r="H246" s="19">
        <v>440</v>
      </c>
      <c r="I246" s="21">
        <v>0.91669999999999996</v>
      </c>
      <c r="J246" s="21">
        <v>0.96050000000000002</v>
      </c>
      <c r="K246" s="22">
        <v>5213</v>
      </c>
      <c r="L246" s="23">
        <v>5428</v>
      </c>
      <c r="M246" s="23">
        <v>27932</v>
      </c>
      <c r="N246" s="24">
        <f>SUM(N244:N245)</f>
        <v>30202</v>
      </c>
      <c r="O246" s="25">
        <f t="shared" si="32"/>
        <v>943.8125</v>
      </c>
      <c r="P246" s="26">
        <f t="shared" si="33"/>
        <v>32.581249999999997</v>
      </c>
      <c r="Q246" s="27">
        <f t="shared" si="34"/>
        <v>0.65162500000000001</v>
      </c>
      <c r="R246" s="27">
        <f t="shared" si="35"/>
        <v>3775.25</v>
      </c>
      <c r="S246" s="28"/>
    </row>
    <row r="247" spans="1:19" x14ac:dyDescent="0.3">
      <c r="A247" s="29" t="s">
        <v>856</v>
      </c>
      <c r="B247" s="18" t="s">
        <v>853</v>
      </c>
      <c r="C247" s="19"/>
      <c r="D247" s="19"/>
      <c r="E247" s="20">
        <f t="shared" si="30"/>
        <v>0</v>
      </c>
      <c r="F247" s="20">
        <f t="shared" si="31"/>
        <v>0</v>
      </c>
      <c r="G247" s="19"/>
      <c r="H247" s="19"/>
      <c r="I247" s="21"/>
      <c r="J247" s="21"/>
      <c r="K247" s="22"/>
      <c r="L247" s="23"/>
      <c r="M247" s="23"/>
      <c r="N247" s="24">
        <v>22304</v>
      </c>
      <c r="O247" s="25" t="e">
        <f t="shared" si="32"/>
        <v>#DIV/0!</v>
      </c>
      <c r="P247" s="26" t="e">
        <f t="shared" si="33"/>
        <v>#DIV/0!</v>
      </c>
      <c r="Q247" s="27" t="e">
        <f t="shared" si="34"/>
        <v>#DIV/0!</v>
      </c>
      <c r="R247" s="27" t="e">
        <f t="shared" si="35"/>
        <v>#DIV/0!</v>
      </c>
      <c r="S247" s="28"/>
    </row>
    <row r="248" spans="1:19" x14ac:dyDescent="0.3">
      <c r="A248" s="29"/>
      <c r="B248" s="18" t="s">
        <v>857</v>
      </c>
      <c r="C248" s="19">
        <v>5</v>
      </c>
      <c r="D248" s="19">
        <v>10</v>
      </c>
      <c r="E248" s="20">
        <f t="shared" si="30"/>
        <v>50</v>
      </c>
      <c r="F248" s="20">
        <f t="shared" si="31"/>
        <v>600</v>
      </c>
      <c r="G248" s="19">
        <v>50</v>
      </c>
      <c r="H248" s="19">
        <v>550</v>
      </c>
      <c r="I248" s="21">
        <v>0.91669999999999996</v>
      </c>
      <c r="J248" s="21">
        <v>0.81230000000000002</v>
      </c>
      <c r="K248" s="22">
        <v>3850</v>
      </c>
      <c r="L248" s="23">
        <v>4740</v>
      </c>
      <c r="M248" s="23">
        <v>0</v>
      </c>
      <c r="N248" s="24">
        <f>SUM(N247)</f>
        <v>22304</v>
      </c>
      <c r="O248" s="25">
        <f t="shared" si="32"/>
        <v>446.08</v>
      </c>
      <c r="P248" s="26">
        <f t="shared" si="33"/>
        <v>15.4</v>
      </c>
      <c r="Q248" s="27">
        <f t="shared" si="34"/>
        <v>0.38500000000000001</v>
      </c>
      <c r="R248" s="27">
        <f t="shared" si="35"/>
        <v>2230.4</v>
      </c>
      <c r="S248" s="28"/>
    </row>
    <row r="249" spans="1:19" x14ac:dyDescent="0.3">
      <c r="A249" s="29">
        <v>26</v>
      </c>
      <c r="B249" s="18" t="s">
        <v>859</v>
      </c>
      <c r="C249" s="19"/>
      <c r="D249" s="19"/>
      <c r="E249" s="20">
        <f t="shared" si="30"/>
        <v>0</v>
      </c>
      <c r="F249" s="20">
        <f t="shared" si="31"/>
        <v>0</v>
      </c>
      <c r="G249" s="19"/>
      <c r="H249" s="19"/>
      <c r="I249" s="21"/>
      <c r="J249" s="21"/>
      <c r="K249" s="22"/>
      <c r="L249" s="23"/>
      <c r="M249" s="23"/>
      <c r="N249" s="24">
        <v>4263.6000000000004</v>
      </c>
      <c r="O249" s="25" t="e">
        <f t="shared" si="32"/>
        <v>#DIV/0!</v>
      </c>
      <c r="P249" s="26" t="e">
        <f t="shared" si="33"/>
        <v>#DIV/0!</v>
      </c>
      <c r="Q249" s="27" t="e">
        <f t="shared" si="34"/>
        <v>#DIV/0!</v>
      </c>
      <c r="R249" s="27" t="e">
        <f t="shared" si="35"/>
        <v>#DIV/0!</v>
      </c>
      <c r="S249" s="28"/>
    </row>
    <row r="250" spans="1:19" x14ac:dyDescent="0.3">
      <c r="A250" s="29"/>
      <c r="B250" s="18" t="s">
        <v>70</v>
      </c>
      <c r="C250" s="19">
        <v>4</v>
      </c>
      <c r="D250" s="19">
        <v>8</v>
      </c>
      <c r="E250" s="20">
        <f t="shared" si="30"/>
        <v>32</v>
      </c>
      <c r="F250" s="20">
        <f t="shared" si="31"/>
        <v>480</v>
      </c>
      <c r="G250" s="19">
        <v>380</v>
      </c>
      <c r="H250" s="19">
        <v>100</v>
      </c>
      <c r="I250" s="21">
        <v>0.20830000000000001</v>
      </c>
      <c r="J250" s="21">
        <v>0.7107</v>
      </c>
      <c r="K250" s="22">
        <v>537</v>
      </c>
      <c r="L250" s="23">
        <v>756</v>
      </c>
      <c r="M250" s="23">
        <v>19725</v>
      </c>
      <c r="N250" s="24">
        <f>SUM(N249)</f>
        <v>4263.6000000000004</v>
      </c>
      <c r="O250" s="25">
        <f t="shared" si="32"/>
        <v>133.23750000000001</v>
      </c>
      <c r="P250" s="26">
        <f t="shared" si="33"/>
        <v>3.3562500000000002</v>
      </c>
      <c r="Q250" s="27">
        <f t="shared" si="34"/>
        <v>6.7125000000000004E-2</v>
      </c>
      <c r="R250" s="27">
        <f t="shared" si="35"/>
        <v>532.95000000000005</v>
      </c>
      <c r="S250" s="28"/>
    </row>
    <row r="251" spans="1:19" x14ac:dyDescent="0.3">
      <c r="A251" s="29" t="s">
        <v>862</v>
      </c>
      <c r="B251" s="18" t="s">
        <v>863</v>
      </c>
      <c r="C251" s="19"/>
      <c r="D251" s="19"/>
      <c r="E251" s="20">
        <f t="shared" si="30"/>
        <v>0</v>
      </c>
      <c r="F251" s="20">
        <f t="shared" si="31"/>
        <v>0</v>
      </c>
      <c r="G251" s="19"/>
      <c r="H251" s="19"/>
      <c r="I251" s="21"/>
      <c r="J251" s="21"/>
      <c r="K251" s="22"/>
      <c r="L251" s="23"/>
      <c r="M251" s="23"/>
      <c r="N251" s="24">
        <v>4125.8999999999996</v>
      </c>
      <c r="O251" s="25" t="e">
        <f t="shared" si="32"/>
        <v>#DIV/0!</v>
      </c>
      <c r="P251" s="26" t="e">
        <f t="shared" si="33"/>
        <v>#DIV/0!</v>
      </c>
      <c r="Q251" s="27" t="e">
        <f t="shared" si="34"/>
        <v>#DIV/0!</v>
      </c>
      <c r="R251" s="27" t="e">
        <f t="shared" si="35"/>
        <v>#DIV/0!</v>
      </c>
      <c r="S251" s="28"/>
    </row>
    <row r="252" spans="1:19" x14ac:dyDescent="0.3">
      <c r="A252" s="29"/>
      <c r="B252" s="18" t="s">
        <v>864</v>
      </c>
      <c r="C252" s="19"/>
      <c r="D252" s="19"/>
      <c r="E252" s="20">
        <f t="shared" si="30"/>
        <v>0</v>
      </c>
      <c r="F252" s="20">
        <f t="shared" si="31"/>
        <v>0</v>
      </c>
      <c r="G252" s="19"/>
      <c r="H252" s="19"/>
      <c r="I252" s="21"/>
      <c r="J252" s="21"/>
      <c r="K252" s="22"/>
      <c r="L252" s="23"/>
      <c r="M252" s="23"/>
      <c r="N252" s="24">
        <v>17655</v>
      </c>
      <c r="O252" s="25" t="e">
        <f t="shared" si="32"/>
        <v>#DIV/0!</v>
      </c>
      <c r="P252" s="26" t="e">
        <f t="shared" si="33"/>
        <v>#DIV/0!</v>
      </c>
      <c r="Q252" s="27" t="e">
        <f t="shared" si="34"/>
        <v>#DIV/0!</v>
      </c>
      <c r="R252" s="27" t="e">
        <f t="shared" si="35"/>
        <v>#DIV/0!</v>
      </c>
      <c r="S252" s="28"/>
    </row>
    <row r="253" spans="1:19" x14ac:dyDescent="0.3">
      <c r="A253" s="29"/>
      <c r="B253" s="18" t="s">
        <v>70</v>
      </c>
      <c r="C253" s="19">
        <v>5</v>
      </c>
      <c r="D253" s="19">
        <v>10</v>
      </c>
      <c r="E253" s="20">
        <f t="shared" si="30"/>
        <v>50</v>
      </c>
      <c r="F253" s="20">
        <f t="shared" si="31"/>
        <v>600</v>
      </c>
      <c r="G253" s="19">
        <v>240</v>
      </c>
      <c r="H253" s="19">
        <v>360</v>
      </c>
      <c r="I253" s="21">
        <v>0.6</v>
      </c>
      <c r="J253" s="21">
        <v>0.78069999999999995</v>
      </c>
      <c r="K253" s="22">
        <v>5309</v>
      </c>
      <c r="L253" s="23">
        <v>6800</v>
      </c>
      <c r="M253" s="23">
        <v>0</v>
      </c>
      <c r="N253" s="24">
        <f>SUM(N251:N252)</f>
        <v>21780.9</v>
      </c>
      <c r="O253" s="25">
        <f t="shared" si="32"/>
        <v>435.61800000000005</v>
      </c>
      <c r="P253" s="26">
        <f t="shared" si="33"/>
        <v>21.236000000000001</v>
      </c>
      <c r="Q253" s="27">
        <f t="shared" si="34"/>
        <v>0.53089999999999993</v>
      </c>
      <c r="R253" s="27">
        <f t="shared" si="35"/>
        <v>2178.09</v>
      </c>
      <c r="S253" s="28"/>
    </row>
    <row r="254" spans="1:19" x14ac:dyDescent="0.3">
      <c r="A254" s="29">
        <v>30</v>
      </c>
      <c r="B254" s="18" t="s">
        <v>864</v>
      </c>
      <c r="C254" s="19"/>
      <c r="D254" s="19"/>
      <c r="E254" s="20">
        <f t="shared" si="30"/>
        <v>0</v>
      </c>
      <c r="F254" s="20">
        <f t="shared" si="31"/>
        <v>0</v>
      </c>
      <c r="G254" s="19"/>
      <c r="H254" s="19"/>
      <c r="I254" s="21"/>
      <c r="J254" s="21"/>
      <c r="K254" s="22"/>
      <c r="L254" s="23"/>
      <c r="M254" s="23"/>
      <c r="N254" s="24">
        <v>31886</v>
      </c>
      <c r="O254" s="25" t="e">
        <f t="shared" si="32"/>
        <v>#DIV/0!</v>
      </c>
      <c r="P254" s="26" t="e">
        <f t="shared" si="33"/>
        <v>#DIV/0!</v>
      </c>
      <c r="Q254" s="27" t="e">
        <f t="shared" si="34"/>
        <v>#DIV/0!</v>
      </c>
      <c r="R254" s="27" t="e">
        <f t="shared" si="35"/>
        <v>#DIV/0!</v>
      </c>
      <c r="S254" s="28"/>
    </row>
    <row r="255" spans="1:19" x14ac:dyDescent="0.3">
      <c r="A255" s="29"/>
      <c r="B255" s="18" t="s">
        <v>70</v>
      </c>
      <c r="C255" s="19">
        <v>5</v>
      </c>
      <c r="D255" s="19">
        <v>8</v>
      </c>
      <c r="E255" s="20">
        <f t="shared" si="30"/>
        <v>40</v>
      </c>
      <c r="F255" s="20">
        <f t="shared" si="31"/>
        <v>480</v>
      </c>
      <c r="G255" s="19">
        <v>60</v>
      </c>
      <c r="H255" s="19">
        <v>420</v>
      </c>
      <c r="I255" s="21">
        <v>0.875</v>
      </c>
      <c r="J255" s="21">
        <v>0.90700000000000003</v>
      </c>
      <c r="K255" s="22">
        <v>8649</v>
      </c>
      <c r="L255" s="23">
        <v>9536</v>
      </c>
      <c r="M255" s="23">
        <v>8446</v>
      </c>
      <c r="N255" s="24">
        <f>SUM(N254)</f>
        <v>31886</v>
      </c>
      <c r="O255" s="25">
        <f t="shared" si="32"/>
        <v>797.15</v>
      </c>
      <c r="P255" s="26">
        <f t="shared" si="33"/>
        <v>43.244999999999997</v>
      </c>
      <c r="Q255" s="27">
        <f t="shared" si="34"/>
        <v>1.0811249999999999</v>
      </c>
      <c r="R255" s="27">
        <f t="shared" si="35"/>
        <v>3985.75</v>
      </c>
      <c r="S255" s="28"/>
    </row>
    <row r="256" spans="1:19" x14ac:dyDescent="0.3">
      <c r="A256" s="29" t="s">
        <v>866</v>
      </c>
      <c r="B256" s="18" t="s">
        <v>864</v>
      </c>
      <c r="C256" s="19"/>
      <c r="D256" s="19"/>
      <c r="E256" s="20">
        <f t="shared" si="30"/>
        <v>0</v>
      </c>
      <c r="F256" s="20">
        <f t="shared" si="31"/>
        <v>0</v>
      </c>
      <c r="G256" s="19"/>
      <c r="H256" s="19"/>
      <c r="I256" s="21"/>
      <c r="J256" s="21"/>
      <c r="K256" s="22"/>
      <c r="L256" s="23"/>
      <c r="M256" s="23"/>
      <c r="N256" s="24">
        <v>43254.75</v>
      </c>
      <c r="O256" s="25" t="e">
        <f t="shared" si="32"/>
        <v>#DIV/0!</v>
      </c>
      <c r="P256" s="26" t="e">
        <f t="shared" si="33"/>
        <v>#DIV/0!</v>
      </c>
      <c r="Q256" s="27" t="e">
        <f t="shared" si="34"/>
        <v>#DIV/0!</v>
      </c>
      <c r="R256" s="27" t="e">
        <f t="shared" si="35"/>
        <v>#DIV/0!</v>
      </c>
      <c r="S256" s="28"/>
    </row>
    <row r="257" spans="1:19" x14ac:dyDescent="0.3">
      <c r="A257" s="29"/>
      <c r="B257" s="18" t="s">
        <v>70</v>
      </c>
      <c r="C257" s="19">
        <v>4</v>
      </c>
      <c r="D257" s="19">
        <v>10</v>
      </c>
      <c r="E257" s="20">
        <f t="shared" si="30"/>
        <v>40</v>
      </c>
      <c r="F257" s="20">
        <f t="shared" si="31"/>
        <v>600</v>
      </c>
      <c r="G257" s="19">
        <v>50</v>
      </c>
      <c r="H257" s="19">
        <v>550</v>
      </c>
      <c r="I257" s="21">
        <v>0.91669999999999996</v>
      </c>
      <c r="J257" s="21">
        <v>0.92259999999999998</v>
      </c>
      <c r="K257" s="22">
        <v>11733</v>
      </c>
      <c r="L257" s="23">
        <v>12718</v>
      </c>
      <c r="M257" s="23">
        <v>0</v>
      </c>
      <c r="N257" s="24">
        <f>SUM(N256)</f>
        <v>43254.75</v>
      </c>
      <c r="O257" s="25">
        <f t="shared" si="32"/>
        <v>1081.3687500000001</v>
      </c>
      <c r="P257" s="26">
        <f t="shared" si="33"/>
        <v>58.664999999999999</v>
      </c>
      <c r="Q257" s="27">
        <f t="shared" si="34"/>
        <v>1.1733</v>
      </c>
      <c r="R257" s="27">
        <f t="shared" si="35"/>
        <v>4325.4750000000004</v>
      </c>
      <c r="S257" s="28"/>
    </row>
    <row r="258" spans="1:19" x14ac:dyDescent="0.3">
      <c r="A258" s="29">
        <v>31</v>
      </c>
      <c r="B258" s="18" t="s">
        <v>864</v>
      </c>
      <c r="C258" s="19"/>
      <c r="D258" s="19"/>
      <c r="E258" s="20">
        <f t="shared" si="30"/>
        <v>0</v>
      </c>
      <c r="F258" s="20">
        <f t="shared" si="31"/>
        <v>0</v>
      </c>
      <c r="G258" s="19"/>
      <c r="H258" s="19"/>
      <c r="I258" s="21"/>
      <c r="J258" s="21"/>
      <c r="K258" s="22"/>
      <c r="L258" s="23"/>
      <c r="M258" s="23"/>
      <c r="N258" s="24">
        <v>5965.25</v>
      </c>
      <c r="O258" s="25" t="e">
        <f t="shared" si="32"/>
        <v>#DIV/0!</v>
      </c>
      <c r="P258" s="26" t="e">
        <f t="shared" si="33"/>
        <v>#DIV/0!</v>
      </c>
      <c r="Q258" s="27" t="e">
        <f t="shared" si="34"/>
        <v>#DIV/0!</v>
      </c>
      <c r="R258" s="27" t="e">
        <f t="shared" si="35"/>
        <v>#DIV/0!</v>
      </c>
      <c r="S258" s="28"/>
    </row>
    <row r="259" spans="1:19" x14ac:dyDescent="0.3">
      <c r="A259" s="29"/>
      <c r="B259" s="18" t="s">
        <v>871</v>
      </c>
      <c r="C259" s="19"/>
      <c r="D259" s="19"/>
      <c r="E259" s="20">
        <f t="shared" si="30"/>
        <v>0</v>
      </c>
      <c r="F259" s="20">
        <f t="shared" si="31"/>
        <v>0</v>
      </c>
      <c r="G259" s="19"/>
      <c r="H259" s="19"/>
      <c r="I259" s="21"/>
      <c r="J259" s="21"/>
      <c r="K259" s="22"/>
      <c r="L259" s="23"/>
      <c r="M259" s="23"/>
      <c r="N259" s="24">
        <v>24750</v>
      </c>
      <c r="O259" s="25" t="e">
        <f t="shared" si="32"/>
        <v>#DIV/0!</v>
      </c>
      <c r="P259" s="26" t="e">
        <f t="shared" si="33"/>
        <v>#DIV/0!</v>
      </c>
      <c r="Q259" s="27" t="e">
        <f t="shared" si="34"/>
        <v>#DIV/0!</v>
      </c>
      <c r="R259" s="27" t="e">
        <f t="shared" si="35"/>
        <v>#DIV/0!</v>
      </c>
      <c r="S259" s="28"/>
    </row>
    <row r="260" spans="1:19" x14ac:dyDescent="0.3">
      <c r="A260" s="29"/>
      <c r="B260" s="18" t="s">
        <v>872</v>
      </c>
      <c r="C260" s="19"/>
      <c r="D260" s="19"/>
      <c r="E260" s="20">
        <f t="shared" si="30"/>
        <v>0</v>
      </c>
      <c r="F260" s="20">
        <f t="shared" si="31"/>
        <v>0</v>
      </c>
      <c r="G260" s="19"/>
      <c r="H260" s="19"/>
      <c r="I260" s="21"/>
      <c r="J260" s="21"/>
      <c r="K260" s="22"/>
      <c r="L260" s="23"/>
      <c r="M260" s="23"/>
      <c r="N260" s="24">
        <v>3420</v>
      </c>
      <c r="O260" s="25" t="e">
        <f t="shared" si="32"/>
        <v>#DIV/0!</v>
      </c>
      <c r="P260" s="26" t="e">
        <f t="shared" si="33"/>
        <v>#DIV/0!</v>
      </c>
      <c r="Q260" s="27" t="e">
        <f t="shared" si="34"/>
        <v>#DIV/0!</v>
      </c>
      <c r="R260" s="27" t="e">
        <f t="shared" si="35"/>
        <v>#DIV/0!</v>
      </c>
      <c r="S260" s="28"/>
    </row>
    <row r="261" spans="1:19" x14ac:dyDescent="0.3">
      <c r="A261" s="29"/>
      <c r="B261" s="18" t="s">
        <v>70</v>
      </c>
      <c r="C261" s="19">
        <v>5</v>
      </c>
      <c r="D261" s="19">
        <v>8</v>
      </c>
      <c r="E261" s="20">
        <f t="shared" si="30"/>
        <v>40</v>
      </c>
      <c r="F261" s="20">
        <f t="shared" si="31"/>
        <v>480</v>
      </c>
      <c r="G261" s="19">
        <v>40</v>
      </c>
      <c r="H261" s="19">
        <v>440</v>
      </c>
      <c r="I261" s="21">
        <v>0.91669999999999996</v>
      </c>
      <c r="J261" s="21">
        <v>0.91269999999999996</v>
      </c>
      <c r="K261" s="22">
        <v>9260</v>
      </c>
      <c r="L261" s="23">
        <v>10145</v>
      </c>
      <c r="M261" s="23">
        <v>6367</v>
      </c>
      <c r="N261" s="24">
        <f>SUM(N258:N260)</f>
        <v>34135.25</v>
      </c>
      <c r="O261" s="25">
        <f t="shared" si="32"/>
        <v>853.38125000000002</v>
      </c>
      <c r="P261" s="26">
        <f t="shared" si="33"/>
        <v>46.3</v>
      </c>
      <c r="Q261" s="27">
        <f t="shared" si="34"/>
        <v>1.1575</v>
      </c>
      <c r="R261" s="27">
        <f t="shared" si="35"/>
        <v>4266.90625</v>
      </c>
      <c r="S261" s="28"/>
    </row>
    <row r="262" spans="1:19" x14ac:dyDescent="0.3">
      <c r="A262" s="29" t="s">
        <v>873</v>
      </c>
      <c r="B262" s="18" t="s">
        <v>872</v>
      </c>
      <c r="C262" s="19"/>
      <c r="D262" s="19"/>
      <c r="E262" s="20">
        <f t="shared" si="30"/>
        <v>0</v>
      </c>
      <c r="F262" s="20">
        <f t="shared" si="31"/>
        <v>0</v>
      </c>
      <c r="G262" s="19"/>
      <c r="H262" s="19"/>
      <c r="I262" s="21"/>
      <c r="J262" s="21"/>
      <c r="K262" s="22"/>
      <c r="L262" s="23"/>
      <c r="M262" s="23"/>
      <c r="N262" s="24">
        <v>2280</v>
      </c>
      <c r="O262" s="25" t="e">
        <f t="shared" si="32"/>
        <v>#DIV/0!</v>
      </c>
      <c r="P262" s="26" t="e">
        <f t="shared" si="33"/>
        <v>#DIV/0!</v>
      </c>
      <c r="Q262" s="27" t="e">
        <f t="shared" si="34"/>
        <v>#DIV/0!</v>
      </c>
      <c r="R262" s="27" t="e">
        <f t="shared" si="35"/>
        <v>#DIV/0!</v>
      </c>
      <c r="S262" s="28"/>
    </row>
    <row r="263" spans="1:19" x14ac:dyDescent="0.3">
      <c r="A263" s="29"/>
      <c r="B263" s="18" t="s">
        <v>876</v>
      </c>
      <c r="C263" s="19"/>
      <c r="D263" s="19"/>
      <c r="E263" s="20">
        <f t="shared" si="30"/>
        <v>0</v>
      </c>
      <c r="F263" s="20">
        <f t="shared" si="31"/>
        <v>0</v>
      </c>
      <c r="G263" s="19"/>
      <c r="H263" s="19"/>
      <c r="I263" s="21"/>
      <c r="J263" s="21"/>
      <c r="K263" s="22"/>
      <c r="L263" s="23"/>
      <c r="M263" s="23"/>
      <c r="N263" s="24">
        <v>34800</v>
      </c>
      <c r="O263" s="25" t="e">
        <f t="shared" si="32"/>
        <v>#DIV/0!</v>
      </c>
      <c r="P263" s="26" t="e">
        <f t="shared" si="33"/>
        <v>#DIV/0!</v>
      </c>
      <c r="Q263" s="27" t="e">
        <f t="shared" si="34"/>
        <v>#DIV/0!</v>
      </c>
      <c r="R263" s="27" t="e">
        <f t="shared" si="35"/>
        <v>#DIV/0!</v>
      </c>
      <c r="S263" s="28"/>
    </row>
    <row r="264" spans="1:19" x14ac:dyDescent="0.3">
      <c r="A264" s="29"/>
      <c r="B264" s="18" t="s">
        <v>877</v>
      </c>
      <c r="C264" s="19"/>
      <c r="D264" s="19"/>
      <c r="E264" s="20">
        <f t="shared" si="30"/>
        <v>0</v>
      </c>
      <c r="F264" s="20">
        <f t="shared" si="31"/>
        <v>0</v>
      </c>
      <c r="G264" s="19"/>
      <c r="H264" s="19"/>
      <c r="I264" s="21"/>
      <c r="J264" s="21"/>
      <c r="K264" s="22"/>
      <c r="L264" s="23"/>
      <c r="M264" s="23"/>
      <c r="N264" s="24">
        <v>4580.8</v>
      </c>
      <c r="O264" s="25" t="e">
        <f t="shared" si="32"/>
        <v>#DIV/0!</v>
      </c>
      <c r="P264" s="26" t="e">
        <f t="shared" si="33"/>
        <v>#DIV/0!</v>
      </c>
      <c r="Q264" s="27" t="e">
        <f t="shared" si="34"/>
        <v>#DIV/0!</v>
      </c>
      <c r="R264" s="27" t="e">
        <f t="shared" si="35"/>
        <v>#DIV/0!</v>
      </c>
      <c r="S264" s="28"/>
    </row>
    <row r="265" spans="1:19" x14ac:dyDescent="0.3">
      <c r="A265" s="29"/>
      <c r="B265" s="18" t="s">
        <v>70</v>
      </c>
      <c r="C265" s="19">
        <v>4</v>
      </c>
      <c r="D265" s="19">
        <v>10</v>
      </c>
      <c r="E265" s="20">
        <f t="shared" si="30"/>
        <v>40</v>
      </c>
      <c r="F265" s="20">
        <f t="shared" si="31"/>
        <v>600</v>
      </c>
      <c r="G265" s="19">
        <v>60</v>
      </c>
      <c r="H265" s="19">
        <v>540</v>
      </c>
      <c r="I265" s="21">
        <v>0.9</v>
      </c>
      <c r="J265" s="21">
        <v>0.91620000000000001</v>
      </c>
      <c r="K265" s="22">
        <v>11301</v>
      </c>
      <c r="L265" s="23">
        <v>12334</v>
      </c>
      <c r="M265" s="23">
        <v>0</v>
      </c>
      <c r="N265" s="24">
        <f>SUM(N262:N264)</f>
        <v>41660.800000000003</v>
      </c>
      <c r="O265" s="25">
        <f t="shared" si="32"/>
        <v>1041.52</v>
      </c>
      <c r="P265" s="26">
        <f t="shared" si="33"/>
        <v>56.505000000000003</v>
      </c>
      <c r="Q265" s="27">
        <f t="shared" si="34"/>
        <v>1.1300999999999999</v>
      </c>
      <c r="R265" s="27">
        <f t="shared" si="35"/>
        <v>4166.08</v>
      </c>
      <c r="S265" s="28"/>
    </row>
    <row r="266" spans="1:19" x14ac:dyDescent="0.3">
      <c r="A266" s="29"/>
      <c r="B266" s="18"/>
      <c r="C266" s="19"/>
      <c r="D266" s="19"/>
      <c r="E266" s="20">
        <f t="shared" si="30"/>
        <v>0</v>
      </c>
      <c r="F266" s="20">
        <f t="shared" si="31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2"/>
        <v>#DIV/0!</v>
      </c>
      <c r="P266" s="26" t="e">
        <f t="shared" si="33"/>
        <v>#DIV/0!</v>
      </c>
      <c r="Q266" s="27" t="e">
        <f t="shared" si="34"/>
        <v>#DIV/0!</v>
      </c>
      <c r="R266" s="27" t="e">
        <f t="shared" si="35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30"/>
        <v>0</v>
      </c>
      <c r="F267" s="20">
        <f t="shared" si="31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2"/>
        <v>#DIV/0!</v>
      </c>
      <c r="P267" s="26" t="e">
        <f t="shared" si="33"/>
        <v>#DIV/0!</v>
      </c>
      <c r="Q267" s="27" t="e">
        <f t="shared" si="34"/>
        <v>#DIV/0!</v>
      </c>
      <c r="R267" s="27" t="e">
        <f t="shared" si="35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30"/>
        <v>0</v>
      </c>
      <c r="F268" s="20">
        <f t="shared" si="31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2"/>
        <v>#DIV/0!</v>
      </c>
      <c r="P268" s="26" t="e">
        <f t="shared" si="33"/>
        <v>#DIV/0!</v>
      </c>
      <c r="Q268" s="27" t="e">
        <f t="shared" si="34"/>
        <v>#DIV/0!</v>
      </c>
      <c r="R268" s="27" t="e">
        <f t="shared" si="35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30"/>
        <v>0</v>
      </c>
      <c r="F269" s="20">
        <f t="shared" si="31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2"/>
        <v>#DIV/0!</v>
      </c>
      <c r="P269" s="26" t="e">
        <f t="shared" si="33"/>
        <v>#DIV/0!</v>
      </c>
      <c r="Q269" s="27" t="e">
        <f t="shared" si="34"/>
        <v>#DIV/0!</v>
      </c>
      <c r="R269" s="27" t="e">
        <f t="shared" si="35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0"/>
        <v>0</v>
      </c>
      <c r="F270" s="20">
        <f t="shared" si="31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2"/>
        <v>#DIV/0!</v>
      </c>
      <c r="P270" s="26" t="e">
        <f t="shared" si="33"/>
        <v>#DIV/0!</v>
      </c>
      <c r="Q270" s="27" t="e">
        <f t="shared" si="34"/>
        <v>#DIV/0!</v>
      </c>
      <c r="R270" s="27" t="e">
        <f t="shared" si="35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0"/>
        <v>0</v>
      </c>
      <c r="F271" s="20">
        <f t="shared" si="31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2"/>
        <v>#DIV/0!</v>
      </c>
      <c r="P271" s="26" t="e">
        <f t="shared" si="33"/>
        <v>#DIV/0!</v>
      </c>
      <c r="Q271" s="27" t="e">
        <f t="shared" si="34"/>
        <v>#DIV/0!</v>
      </c>
      <c r="R271" s="27" t="e">
        <f t="shared" si="35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0"/>
        <v>0</v>
      </c>
      <c r="F272" s="20">
        <f t="shared" si="31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2"/>
        <v>#DIV/0!</v>
      </c>
      <c r="P272" s="26" t="e">
        <f t="shared" si="33"/>
        <v>#DIV/0!</v>
      </c>
      <c r="Q272" s="27" t="e">
        <f t="shared" si="34"/>
        <v>#DIV/0!</v>
      </c>
      <c r="R272" s="27" t="e">
        <f t="shared" si="35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0"/>
        <v>0</v>
      </c>
      <c r="F273" s="20">
        <f t="shared" si="31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2"/>
        <v>#DIV/0!</v>
      </c>
      <c r="P273" s="26" t="e">
        <f t="shared" si="33"/>
        <v>#DIV/0!</v>
      </c>
      <c r="Q273" s="27" t="e">
        <f t="shared" si="34"/>
        <v>#DIV/0!</v>
      </c>
      <c r="R273" s="27" t="e">
        <f t="shared" si="35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0"/>
        <v>0</v>
      </c>
      <c r="F274" s="20">
        <f t="shared" si="31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2"/>
        <v>#DIV/0!</v>
      </c>
      <c r="P274" s="26" t="e">
        <f t="shared" si="33"/>
        <v>#DIV/0!</v>
      </c>
      <c r="Q274" s="27" t="e">
        <f t="shared" si="34"/>
        <v>#DIV/0!</v>
      </c>
      <c r="R274" s="27" t="e">
        <f t="shared" si="35"/>
        <v>#DIV/0!</v>
      </c>
      <c r="S274" s="28"/>
    </row>
    <row r="275" spans="1:19" ht="17.25" thickBot="1" x14ac:dyDescent="0.35">
      <c r="A275" s="29"/>
      <c r="B275" s="18"/>
      <c r="C275" s="19"/>
      <c r="D275" s="19"/>
      <c r="E275" s="20">
        <f>C275*D275</f>
        <v>0</v>
      </c>
      <c r="F275" s="20">
        <f>SUM(G275:H275)</f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2"/>
        <v>#DIV/0!</v>
      </c>
      <c r="P275" s="26" t="e">
        <f t="shared" si="33"/>
        <v>#DIV/0!</v>
      </c>
      <c r="Q275" s="27" t="e">
        <f t="shared" si="34"/>
        <v>#DIV/0!</v>
      </c>
      <c r="R275" s="27" t="e">
        <f t="shared" si="35"/>
        <v>#DIV/0!</v>
      </c>
      <c r="S275" s="28"/>
    </row>
    <row r="276" spans="1:19" ht="16.5" customHeight="1" x14ac:dyDescent="0.3">
      <c r="A276" s="205" t="s">
        <v>23</v>
      </c>
      <c r="B276" s="206"/>
      <c r="C276" s="209">
        <f t="shared" ref="C276:H276" si="36">SUM(C146:C275)</f>
        <v>180</v>
      </c>
      <c r="D276" s="209">
        <f t="shared" si="36"/>
        <v>360</v>
      </c>
      <c r="E276" s="209">
        <f t="shared" si="36"/>
        <v>1630</v>
      </c>
      <c r="F276" s="209">
        <f t="shared" si="36"/>
        <v>21600</v>
      </c>
      <c r="G276" s="209">
        <f t="shared" si="36"/>
        <v>3610</v>
      </c>
      <c r="H276" s="209">
        <f t="shared" si="36"/>
        <v>17990</v>
      </c>
      <c r="I276" s="198">
        <f>H145/D276</f>
        <v>0.83287037037037037</v>
      </c>
      <c r="J276" s="198">
        <f>K276/L276</f>
        <v>0.91808662051334877</v>
      </c>
      <c r="K276" s="187">
        <f>SUM(K146:K275)</f>
        <v>436698</v>
      </c>
      <c r="L276" s="187">
        <f>SUM(L146:L275)</f>
        <v>475661</v>
      </c>
      <c r="M276" s="187">
        <f>SUM(M146:M275)</f>
        <v>532873</v>
      </c>
      <c r="N276" s="200">
        <f>SUMIF(B146:B275,A276,N146:N275)</f>
        <v>1208491.33</v>
      </c>
      <c r="O276" s="202">
        <f t="shared" si="32"/>
        <v>741.40572392638046</v>
      </c>
      <c r="P276" s="187">
        <f>((K276*200000)/E276)/1000000</f>
        <v>53.582576687116564</v>
      </c>
      <c r="Q276" s="189">
        <f t="shared" si="34"/>
        <v>1.21305</v>
      </c>
      <c r="R276" s="191">
        <f t="shared" si="35"/>
        <v>3356.9203611111111</v>
      </c>
      <c r="S276" s="193"/>
    </row>
    <row r="277" spans="1:19" ht="16.5" customHeight="1" thickBot="1" x14ac:dyDescent="0.35">
      <c r="A277" s="207"/>
      <c r="B277" s="208"/>
      <c r="C277" s="210"/>
      <c r="D277" s="210"/>
      <c r="E277" s="210"/>
      <c r="F277" s="210"/>
      <c r="G277" s="210"/>
      <c r="H277" s="210"/>
      <c r="I277" s="199"/>
      <c r="J277" s="199"/>
      <c r="K277" s="188"/>
      <c r="L277" s="188"/>
      <c r="M277" s="188"/>
      <c r="N277" s="201"/>
      <c r="O277" s="188"/>
      <c r="P277" s="188"/>
      <c r="Q277" s="190"/>
      <c r="R277" s="192"/>
      <c r="S277" s="194"/>
    </row>
    <row r="278" spans="1:19" ht="16.5" customHeight="1" x14ac:dyDescent="0.3">
      <c r="A278" s="195" t="s">
        <v>729</v>
      </c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</row>
    <row r="279" spans="1:19" ht="16.5" customHeight="1" x14ac:dyDescent="0.3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</row>
    <row r="280" spans="1:19" ht="17.25" thickBot="1" x14ac:dyDescent="0.35">
      <c r="A280" s="196" t="s">
        <v>0</v>
      </c>
      <c r="B280" s="196"/>
      <c r="C280" s="1"/>
      <c r="D280" s="1"/>
      <c r="E280" s="1"/>
      <c r="F280" s="1"/>
      <c r="G280" s="1"/>
      <c r="H280" s="1"/>
      <c r="I280" s="2"/>
      <c r="J280" s="2"/>
      <c r="K280" s="3"/>
      <c r="L280" s="3"/>
      <c r="M280" s="3"/>
      <c r="N280" s="3"/>
      <c r="O280" s="3"/>
      <c r="P280" s="197" t="str">
        <f>P3</f>
        <v>작성자 김숙영</v>
      </c>
      <c r="Q280" s="197"/>
      <c r="R280" s="197"/>
      <c r="S280" s="197"/>
    </row>
    <row r="281" spans="1:19" ht="23.25" customHeight="1" x14ac:dyDescent="0.3">
      <c r="A281" s="173"/>
      <c r="B281" s="174"/>
      <c r="C281" s="171" t="s">
        <v>3</v>
      </c>
      <c r="D281" s="171" t="s">
        <v>4</v>
      </c>
      <c r="E281" s="179" t="s">
        <v>5</v>
      </c>
      <c r="F281" s="179" t="s">
        <v>6</v>
      </c>
      <c r="G281" s="181" t="s">
        <v>7</v>
      </c>
      <c r="H281" s="181" t="s">
        <v>8</v>
      </c>
      <c r="I281" s="185" t="s">
        <v>9</v>
      </c>
      <c r="J281" s="185" t="s">
        <v>10</v>
      </c>
      <c r="K281" s="171" t="s">
        <v>11</v>
      </c>
      <c r="L281" s="171" t="s">
        <v>12</v>
      </c>
      <c r="M281" s="171" t="s">
        <v>13</v>
      </c>
      <c r="N281" s="171" t="s">
        <v>14</v>
      </c>
      <c r="O281" s="171" t="s">
        <v>15</v>
      </c>
      <c r="P281" s="171" t="s">
        <v>16</v>
      </c>
      <c r="Q281" s="171" t="s">
        <v>17</v>
      </c>
      <c r="R281" s="171" t="s">
        <v>18</v>
      </c>
      <c r="S281" s="183" t="s">
        <v>19</v>
      </c>
    </row>
    <row r="282" spans="1:19" ht="23.25" customHeight="1" thickBot="1" x14ac:dyDescent="0.35">
      <c r="A282" s="175"/>
      <c r="B282" s="176"/>
      <c r="C282" s="172"/>
      <c r="D282" s="172"/>
      <c r="E282" s="180"/>
      <c r="F282" s="180"/>
      <c r="G282" s="182"/>
      <c r="H282" s="182"/>
      <c r="I282" s="186"/>
      <c r="J282" s="186"/>
      <c r="K282" s="172"/>
      <c r="L282" s="172"/>
      <c r="M282" s="172"/>
      <c r="N282" s="172"/>
      <c r="O282" s="172"/>
      <c r="P282" s="172"/>
      <c r="Q282" s="172"/>
      <c r="R282" s="172"/>
      <c r="S282" s="184"/>
    </row>
    <row r="283" spans="1:19" ht="16.5" customHeight="1" x14ac:dyDescent="0.3">
      <c r="A283" s="175"/>
      <c r="B283" s="176"/>
      <c r="C283" s="5"/>
      <c r="D283" s="5"/>
      <c r="E283" s="5"/>
      <c r="F283" s="5"/>
      <c r="G283" s="5"/>
      <c r="H283" s="5"/>
      <c r="I283" s="6">
        <v>0.75</v>
      </c>
      <c r="J283" s="6">
        <v>0.94499999999999995</v>
      </c>
      <c r="K283" s="5"/>
      <c r="L283" s="5"/>
      <c r="M283" s="5"/>
      <c r="N283" s="5"/>
      <c r="O283" s="5">
        <v>600</v>
      </c>
      <c r="P283" s="5">
        <v>100</v>
      </c>
      <c r="Q283" s="5">
        <v>2.7</v>
      </c>
      <c r="R283" s="5"/>
      <c r="S283" s="7" t="s">
        <v>21</v>
      </c>
    </row>
    <row r="284" spans="1:19" ht="16.5" customHeight="1" thickBot="1" x14ac:dyDescent="0.35">
      <c r="A284" s="177"/>
      <c r="B284" s="178"/>
      <c r="C284" s="9">
        <f>'5월'!C289</f>
        <v>380</v>
      </c>
      <c r="D284" s="9">
        <f>'5월'!D289</f>
        <v>720</v>
      </c>
      <c r="E284" s="9">
        <f>'5월'!E289</f>
        <v>3430</v>
      </c>
      <c r="F284" s="9">
        <f>'5월'!F289</f>
        <v>43200</v>
      </c>
      <c r="G284" s="10">
        <f>'5월'!G289/60</f>
        <v>157</v>
      </c>
      <c r="H284" s="10">
        <f>'5월'!H289/60</f>
        <v>563</v>
      </c>
      <c r="I284" s="11">
        <f>H284/'5월'!D289</f>
        <v>0.78194444444444444</v>
      </c>
      <c r="J284" s="11">
        <f>'5월'!J289</f>
        <v>0.92412258948505532</v>
      </c>
      <c r="K284" s="12">
        <f>'5월'!K289</f>
        <v>1255829</v>
      </c>
      <c r="L284" s="12">
        <f>'5월'!L289</f>
        <v>1358942</v>
      </c>
      <c r="M284" s="12">
        <f>'5월'!M289</f>
        <v>1312608</v>
      </c>
      <c r="N284" s="12">
        <f>'5월'!N289</f>
        <v>2149625.0300000003</v>
      </c>
      <c r="O284" s="12">
        <f>'5월'!O289</f>
        <v>626.71283673469395</v>
      </c>
      <c r="P284" s="12">
        <f>'5월'!P289</f>
        <v>73.226180758017492</v>
      </c>
      <c r="Q284" s="32">
        <f>'5월'!Q289</f>
        <v>1.7442069444444444</v>
      </c>
      <c r="R284" s="32">
        <f>'5월'!R289</f>
        <v>2985.590319444445</v>
      </c>
      <c r="S284" s="17" t="s">
        <v>22</v>
      </c>
    </row>
    <row r="285" spans="1:19" ht="16.5" customHeight="1" x14ac:dyDescent="0.3">
      <c r="A285" s="134" t="s">
        <v>25</v>
      </c>
      <c r="B285" s="135"/>
      <c r="C285" s="138">
        <f>'5월'!C137</f>
        <v>200</v>
      </c>
      <c r="D285" s="140">
        <f>'5월'!D137</f>
        <v>360</v>
      </c>
      <c r="E285" s="140">
        <f>'5월'!E137</f>
        <v>1800</v>
      </c>
      <c r="F285" s="140">
        <f>'5월'!F137</f>
        <v>21600</v>
      </c>
      <c r="G285" s="140">
        <f>'5월'!G137</f>
        <v>5810</v>
      </c>
      <c r="H285" s="140">
        <f>'5월'!H137</f>
        <v>15790</v>
      </c>
      <c r="I285" s="163">
        <f>'5월'!I137</f>
        <v>0.73101851851851862</v>
      </c>
      <c r="J285" s="163">
        <f>'5월'!J137</f>
        <v>0.92737305568669537</v>
      </c>
      <c r="K285" s="165">
        <f>'5월'!K137</f>
        <v>819131</v>
      </c>
      <c r="L285" s="165">
        <f>'5월'!L137</f>
        <v>883281</v>
      </c>
      <c r="M285" s="165">
        <f>'5월'!M137</f>
        <v>779735</v>
      </c>
      <c r="N285" s="165">
        <f>'5월'!N137</f>
        <v>941133.7</v>
      </c>
      <c r="O285" s="167">
        <f>'5월'!O137</f>
        <v>522.85205555555558</v>
      </c>
      <c r="P285" s="169">
        <f>'5월'!P137</f>
        <v>91.014555555555546</v>
      </c>
      <c r="Q285" s="159">
        <f>'5월'!Q137</f>
        <v>2.2753638888888892</v>
      </c>
      <c r="R285" s="159">
        <f>'5월'!R137</f>
        <v>2614.2602777777774</v>
      </c>
      <c r="S285" s="161"/>
    </row>
    <row r="286" spans="1:19" ht="16.5" customHeight="1" thickBot="1" x14ac:dyDescent="0.35">
      <c r="A286" s="136"/>
      <c r="B286" s="137"/>
      <c r="C286" s="139"/>
      <c r="D286" s="141"/>
      <c r="E286" s="141"/>
      <c r="F286" s="141"/>
      <c r="G286" s="141"/>
      <c r="H286" s="141"/>
      <c r="I286" s="164"/>
      <c r="J286" s="164"/>
      <c r="K286" s="166"/>
      <c r="L286" s="166"/>
      <c r="M286" s="166"/>
      <c r="N286" s="166"/>
      <c r="O286" s="168"/>
      <c r="P286" s="170"/>
      <c r="Q286" s="160"/>
      <c r="R286" s="160"/>
      <c r="S286" s="162"/>
    </row>
    <row r="287" spans="1:19" ht="16.5" customHeight="1" x14ac:dyDescent="0.3">
      <c r="A287" s="134" t="s">
        <v>26</v>
      </c>
      <c r="B287" s="135"/>
      <c r="C287" s="138">
        <f>'5월'!C276</f>
        <v>180</v>
      </c>
      <c r="D287" s="140">
        <f>'5월'!D276</f>
        <v>360</v>
      </c>
      <c r="E287" s="140">
        <f>'5월'!E276</f>
        <v>1630</v>
      </c>
      <c r="F287" s="140">
        <f>'5월'!F276</f>
        <v>21600</v>
      </c>
      <c r="G287" s="140">
        <f>'5월'!G276</f>
        <v>3610</v>
      </c>
      <c r="H287" s="140">
        <f>'5월'!H276</f>
        <v>17990</v>
      </c>
      <c r="I287" s="163">
        <f>'5월'!I276</f>
        <v>0.83287037037037037</v>
      </c>
      <c r="J287" s="163">
        <f>'5월'!J276</f>
        <v>0.91808662051334877</v>
      </c>
      <c r="K287" s="165">
        <f>'5월'!K276</f>
        <v>436698</v>
      </c>
      <c r="L287" s="165">
        <f>'5월'!L276</f>
        <v>475661</v>
      </c>
      <c r="M287" s="165">
        <f>'5월'!M276</f>
        <v>532873</v>
      </c>
      <c r="N287" s="165">
        <f>'5월'!N276</f>
        <v>1208491.33</v>
      </c>
      <c r="O287" s="167">
        <f>'5월'!O276</f>
        <v>741.40572392638046</v>
      </c>
      <c r="P287" s="169">
        <f>'5월'!P276</f>
        <v>53.582576687116564</v>
      </c>
      <c r="Q287" s="159">
        <f>'5월'!Q276</f>
        <v>1.21305</v>
      </c>
      <c r="R287" s="159">
        <f>'5월'!R276</f>
        <v>3356.9203611111111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52" t="s">
        <v>27</v>
      </c>
      <c r="B289" s="153"/>
      <c r="C289" s="146">
        <f t="shared" ref="C289:H289" si="37">SUM(C285:C288)</f>
        <v>380</v>
      </c>
      <c r="D289" s="146">
        <f t="shared" si="37"/>
        <v>720</v>
      </c>
      <c r="E289" s="146">
        <f t="shared" si="37"/>
        <v>3430</v>
      </c>
      <c r="F289" s="146">
        <f t="shared" si="37"/>
        <v>43200</v>
      </c>
      <c r="G289" s="146">
        <f t="shared" si="37"/>
        <v>9420</v>
      </c>
      <c r="H289" s="146">
        <f t="shared" si="37"/>
        <v>33780</v>
      </c>
      <c r="I289" s="148">
        <f>'5월'!H284/D289</f>
        <v>0.78194444444444444</v>
      </c>
      <c r="J289" s="148">
        <f>K289/L289</f>
        <v>0.92412258948505532</v>
      </c>
      <c r="K289" s="150">
        <f>SUM(K285:K288)</f>
        <v>1255829</v>
      </c>
      <c r="L289" s="150">
        <f>SUM(L285:L288)</f>
        <v>1358942</v>
      </c>
      <c r="M289" s="150">
        <f>SUM(M285:M288)</f>
        <v>1312608</v>
      </c>
      <c r="N289" s="156">
        <f>SUM(N285:N288)</f>
        <v>2149625.0300000003</v>
      </c>
      <c r="O289" s="158">
        <f>N289/E289</f>
        <v>626.71283673469395</v>
      </c>
      <c r="P289" s="150">
        <f>((K289*200000)/E289)/1000000</f>
        <v>73.226180758017492</v>
      </c>
      <c r="Q289" s="142">
        <f>(K289/D289)/1000</f>
        <v>1.7442069444444444</v>
      </c>
      <c r="R289" s="144">
        <f>N289/D289</f>
        <v>2985.590319444445</v>
      </c>
      <c r="S289" s="33" t="s">
        <v>28</v>
      </c>
    </row>
    <row r="290" spans="1:19" ht="16.5" customHeight="1" thickBot="1" x14ac:dyDescent="0.35">
      <c r="A290" s="154"/>
      <c r="B290" s="155"/>
      <c r="C290" s="147"/>
      <c r="D290" s="147"/>
      <c r="E290" s="147"/>
      <c r="F290" s="147"/>
      <c r="G290" s="147"/>
      <c r="H290" s="147"/>
      <c r="I290" s="149"/>
      <c r="J290" s="149"/>
      <c r="K290" s="151"/>
      <c r="L290" s="151"/>
      <c r="M290" s="151"/>
      <c r="N290" s="157"/>
      <c r="O290" s="151"/>
      <c r="P290" s="151"/>
      <c r="Q290" s="143"/>
      <c r="R290" s="145"/>
      <c r="S290" s="34">
        <f>('5월'!K289/'5월'!N289/0.02466+1.44)/1.2</f>
        <v>20.94210598439328</v>
      </c>
    </row>
    <row r="291" spans="1:19" x14ac:dyDescent="0.3">
      <c r="A291" s="35"/>
      <c r="B291" s="36"/>
      <c r="S291" s="39"/>
    </row>
    <row r="292" spans="1:19" x14ac:dyDescent="0.3">
      <c r="A292" s="35"/>
      <c r="B292" s="36"/>
      <c r="S292" s="39"/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C297" s="40"/>
      <c r="D297" s="40"/>
      <c r="E297" s="40"/>
      <c r="F297" s="40"/>
      <c r="G297" s="40"/>
      <c r="H297" s="40"/>
      <c r="I297" s="41"/>
      <c r="J297" s="41"/>
      <c r="K297" s="42"/>
      <c r="L297" s="43"/>
      <c r="M297" s="44"/>
      <c r="N297" s="39"/>
      <c r="O297" s="42"/>
      <c r="P297" s="45"/>
      <c r="Q297" s="46"/>
      <c r="R297" s="46"/>
      <c r="S297" s="39"/>
    </row>
    <row r="298" spans="1:19" x14ac:dyDescent="0.3">
      <c r="A298" s="35"/>
      <c r="B298" s="36"/>
      <c r="C298" s="40"/>
      <c r="D298" s="40"/>
      <c r="E298" s="40"/>
      <c r="F298" s="40"/>
      <c r="G298" s="40"/>
      <c r="H298" s="40"/>
      <c r="I298" s="41"/>
      <c r="J298" s="41"/>
      <c r="K298" s="42"/>
      <c r="L298" s="42"/>
      <c r="M298" s="44"/>
      <c r="N298" s="39"/>
      <c r="O298" s="42"/>
      <c r="P298" s="45"/>
      <c r="Q298" s="46"/>
      <c r="R298" s="4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2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47"/>
      <c r="B305" s="48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49"/>
      <c r="B306" s="50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51"/>
    </row>
    <row r="307" spans="1:19" x14ac:dyDescent="0.3">
      <c r="A307" s="49"/>
      <c r="B307" s="50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51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35"/>
      <c r="B311" s="36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39"/>
    </row>
    <row r="312" spans="1:19" x14ac:dyDescent="0.3">
      <c r="A312" s="35"/>
      <c r="B312" s="36"/>
      <c r="C312" s="52"/>
      <c r="D312" s="52"/>
      <c r="E312" s="52"/>
      <c r="F312" s="52"/>
      <c r="G312" s="52"/>
      <c r="H312" s="52"/>
      <c r="I312" s="53"/>
      <c r="J312" s="53"/>
      <c r="K312" s="54"/>
      <c r="L312" s="54"/>
      <c r="M312" s="55"/>
      <c r="N312" s="51"/>
      <c r="O312" s="56"/>
      <c r="P312" s="57"/>
      <c r="Q312" s="58"/>
      <c r="R312" s="58"/>
      <c r="S312" s="39"/>
    </row>
    <row r="313" spans="1:19" x14ac:dyDescent="0.3">
      <c r="A313" s="35"/>
      <c r="B313" s="36"/>
      <c r="C313" s="52"/>
      <c r="D313" s="52"/>
      <c r="E313" s="52"/>
      <c r="F313" s="52"/>
      <c r="G313" s="52"/>
      <c r="H313" s="52"/>
      <c r="I313" s="53"/>
      <c r="J313" s="53"/>
      <c r="K313" s="54"/>
      <c r="L313" s="54"/>
      <c r="M313" s="55"/>
      <c r="N313" s="51"/>
      <c r="O313" s="56"/>
      <c r="P313" s="57"/>
      <c r="Q313" s="58"/>
      <c r="R313" s="58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6"/>
      <c r="L314" s="56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6"/>
      <c r="L315" s="56"/>
      <c r="M315" s="55"/>
      <c r="N315" s="51"/>
      <c r="O315" s="42"/>
      <c r="P315" s="45"/>
      <c r="Q315" s="46"/>
      <c r="R315" s="46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42"/>
      <c r="P316" s="45"/>
      <c r="Q316" s="46"/>
      <c r="R316" s="46"/>
      <c r="S316" s="39"/>
    </row>
    <row r="317" spans="1:19" x14ac:dyDescent="0.3">
      <c r="A317" s="35"/>
      <c r="B317" s="36"/>
      <c r="C317" s="40"/>
      <c r="D317" s="40"/>
      <c r="E317" s="40"/>
      <c r="F317" s="40"/>
      <c r="G317" s="40"/>
      <c r="H317" s="40"/>
      <c r="I317" s="41"/>
      <c r="J317" s="41"/>
      <c r="K317" s="42"/>
      <c r="L317" s="42"/>
      <c r="M317" s="44"/>
      <c r="N317" s="39"/>
      <c r="O317" s="42"/>
      <c r="P317" s="45"/>
      <c r="Q317" s="46"/>
      <c r="R317" s="46"/>
      <c r="S317" s="39"/>
    </row>
    <row r="318" spans="1:19" x14ac:dyDescent="0.3">
      <c r="A318" s="35"/>
      <c r="B318" s="36"/>
      <c r="C318" s="40"/>
      <c r="D318" s="40"/>
      <c r="E318" s="40"/>
      <c r="F318" s="40"/>
      <c r="G318" s="40"/>
      <c r="H318" s="40"/>
      <c r="I318" s="41"/>
      <c r="J318" s="41"/>
      <c r="K318" s="42"/>
      <c r="L318" s="42"/>
      <c r="M318" s="44"/>
      <c r="N318" s="39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3"/>
      <c r="M319" s="44"/>
      <c r="N319" s="39"/>
      <c r="O319" s="42"/>
      <c r="P319" s="45"/>
      <c r="Q319" s="46"/>
      <c r="R319" s="46"/>
      <c r="S319" s="39"/>
    </row>
    <row r="320" spans="1:19" x14ac:dyDescent="0.3">
      <c r="A320" s="47"/>
      <c r="B320" s="48"/>
      <c r="C320" s="40"/>
      <c r="D320" s="40"/>
      <c r="E320" s="40"/>
      <c r="F320" s="40"/>
      <c r="G320" s="40"/>
      <c r="H320" s="40"/>
      <c r="I320" s="41"/>
      <c r="J320" s="41"/>
      <c r="K320" s="42"/>
      <c r="L320" s="43"/>
      <c r="M320" s="44"/>
      <c r="N320" s="39"/>
      <c r="O320" s="42"/>
      <c r="P320" s="45"/>
      <c r="Q320" s="46"/>
      <c r="R320" s="46"/>
      <c r="S320" s="39"/>
    </row>
    <row r="321" spans="1:19" ht="16.5" customHeight="1" x14ac:dyDescent="0.3">
      <c r="A321" s="120"/>
      <c r="B321" s="59"/>
      <c r="C321" s="40"/>
      <c r="D321" s="40"/>
      <c r="E321" s="40"/>
      <c r="F321" s="40"/>
      <c r="G321" s="40"/>
      <c r="H321" s="40"/>
      <c r="I321" s="41"/>
      <c r="J321" s="41"/>
      <c r="K321" s="42"/>
      <c r="L321" s="42"/>
      <c r="M321" s="44"/>
      <c r="N321" s="39"/>
      <c r="O321" s="42"/>
      <c r="P321" s="45"/>
      <c r="Q321" s="46"/>
      <c r="R321" s="46"/>
      <c r="S321" s="59"/>
    </row>
    <row r="322" spans="1:19" ht="16.5" customHeight="1" x14ac:dyDescent="0.3">
      <c r="A322" s="121"/>
      <c r="B322" s="59"/>
      <c r="C322" s="40"/>
      <c r="D322" s="40"/>
      <c r="E322" s="40"/>
      <c r="F322" s="40"/>
      <c r="G322" s="40"/>
      <c r="H322" s="40"/>
      <c r="I322" s="41"/>
      <c r="J322" s="41"/>
      <c r="K322" s="42"/>
      <c r="L322" s="42"/>
      <c r="M322" s="44"/>
      <c r="N322" s="39"/>
      <c r="O322" s="42"/>
      <c r="P322" s="45"/>
      <c r="Q322" s="46"/>
      <c r="R322" s="46"/>
      <c r="S322" s="59"/>
    </row>
    <row r="323" spans="1:19" x14ac:dyDescent="0.3">
      <c r="A323" s="35"/>
      <c r="B323" s="36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60"/>
    </row>
    <row r="324" spans="1:19" ht="23.25" customHeight="1" x14ac:dyDescent="0.3">
      <c r="A324" s="122"/>
      <c r="B324" s="61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62"/>
    </row>
    <row r="325" spans="1:19" ht="23.25" customHeight="1" x14ac:dyDescent="0.3">
      <c r="A325" s="122"/>
      <c r="B325" s="61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3"/>
    </row>
    <row r="326" spans="1:19" x14ac:dyDescent="0.3">
      <c r="A326" s="35"/>
      <c r="B326" s="36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39"/>
    </row>
    <row r="327" spans="1:19" ht="25.5" x14ac:dyDescent="0.3">
      <c r="A327" s="35"/>
      <c r="B327" s="36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39"/>
    </row>
    <row r="328" spans="1:19" ht="25.5" x14ac:dyDescent="0.3">
      <c r="A328" s="64"/>
      <c r="B328" s="65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39"/>
    </row>
    <row r="329" spans="1:19" x14ac:dyDescent="0.3">
      <c r="A329" s="35"/>
      <c r="B329" s="36"/>
      <c r="C329" s="40"/>
      <c r="D329" s="40"/>
      <c r="E329" s="40"/>
      <c r="F329" s="40"/>
      <c r="G329" s="40"/>
      <c r="H329" s="40"/>
      <c r="I329" s="66"/>
      <c r="J329" s="66"/>
      <c r="K329" s="67"/>
      <c r="L329" s="67"/>
      <c r="M329" s="67"/>
      <c r="N329" s="67"/>
      <c r="O329" s="67"/>
      <c r="P329" s="60"/>
      <c r="Q329" s="60"/>
      <c r="R329" s="60"/>
      <c r="S329" s="39"/>
    </row>
    <row r="330" spans="1:19" x14ac:dyDescent="0.3">
      <c r="A330" s="35"/>
      <c r="B330" s="36"/>
      <c r="C330" s="68"/>
      <c r="D330" s="68"/>
      <c r="E330" s="69"/>
      <c r="F330" s="69"/>
      <c r="G330" s="70"/>
      <c r="H330" s="70"/>
      <c r="I330" s="71"/>
      <c r="J330" s="71"/>
      <c r="K330" s="68"/>
      <c r="L330" s="68"/>
      <c r="M330" s="68"/>
      <c r="N330" s="68"/>
      <c r="O330" s="68"/>
      <c r="P330" s="68"/>
      <c r="Q330" s="68"/>
      <c r="R330" s="68"/>
      <c r="S330" s="39"/>
    </row>
    <row r="331" spans="1:19" x14ac:dyDescent="0.3">
      <c r="A331" s="35"/>
      <c r="B331" s="36"/>
      <c r="C331" s="61"/>
      <c r="D331" s="61"/>
      <c r="E331" s="72"/>
      <c r="F331" s="72"/>
      <c r="G331" s="73"/>
      <c r="H331" s="73"/>
      <c r="I331" s="74"/>
      <c r="J331" s="74"/>
      <c r="K331" s="61"/>
      <c r="L331" s="61"/>
      <c r="M331" s="61"/>
      <c r="N331" s="61"/>
      <c r="O331" s="61"/>
      <c r="P331" s="61"/>
      <c r="Q331" s="61"/>
      <c r="R331" s="61"/>
      <c r="S331" s="39"/>
    </row>
    <row r="332" spans="1:19" x14ac:dyDescent="0.3">
      <c r="A332" s="35"/>
      <c r="B332" s="36"/>
      <c r="C332" s="40"/>
      <c r="D332" s="40"/>
      <c r="E332" s="40"/>
      <c r="F332" s="40"/>
      <c r="G332" s="40"/>
      <c r="H332" s="40"/>
      <c r="I332" s="41"/>
      <c r="J332" s="41"/>
      <c r="K332" s="42"/>
      <c r="L332" s="42"/>
      <c r="M332" s="44"/>
      <c r="N332" s="39"/>
      <c r="O332" s="42"/>
      <c r="P332" s="45"/>
      <c r="Q332" s="46"/>
      <c r="R332" s="46"/>
      <c r="S332" s="39"/>
    </row>
    <row r="333" spans="1:19" x14ac:dyDescent="0.3">
      <c r="A333" s="35"/>
      <c r="B333" s="36"/>
      <c r="C333" s="40"/>
      <c r="D333" s="40"/>
      <c r="E333" s="40"/>
      <c r="F333" s="40"/>
      <c r="G333" s="40"/>
      <c r="H333" s="40"/>
      <c r="I333" s="41"/>
      <c r="J333" s="41"/>
      <c r="K333" s="42"/>
      <c r="L333" s="42"/>
      <c r="M333" s="44"/>
      <c r="N333" s="39"/>
      <c r="O333" s="42"/>
      <c r="P333" s="45"/>
      <c r="Q333" s="46"/>
      <c r="R333" s="46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47"/>
      <c r="B335" s="48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75"/>
    </row>
    <row r="337" spans="1:19" x14ac:dyDescent="0.3">
      <c r="A337" s="35"/>
      <c r="B337" s="36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75"/>
    </row>
    <row r="338" spans="1:19" x14ac:dyDescent="0.3">
      <c r="A338" s="35"/>
      <c r="B338" s="7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39"/>
    </row>
    <row r="339" spans="1:19" x14ac:dyDescent="0.3">
      <c r="A339" s="123"/>
      <c r="B339" s="78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9"/>
    </row>
    <row r="340" spans="1:19" x14ac:dyDescent="0.3">
      <c r="A340" s="123"/>
      <c r="B340" s="80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79"/>
    </row>
    <row r="341" spans="1:19" x14ac:dyDescent="0.3">
      <c r="A341" s="123"/>
      <c r="B341" s="80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36"/>
      <c r="D342" s="36"/>
      <c r="E342" s="36"/>
      <c r="F342" s="36"/>
      <c r="G342" s="36"/>
      <c r="H342" s="36"/>
      <c r="I342" s="81"/>
      <c r="J342" s="81"/>
      <c r="K342" s="43"/>
      <c r="L342" s="43"/>
      <c r="M342" s="43"/>
      <c r="N342" s="43"/>
      <c r="O342" s="82"/>
      <c r="P342" s="83"/>
      <c r="Q342" s="84"/>
      <c r="R342" s="84"/>
      <c r="S342" s="79"/>
    </row>
    <row r="343" spans="1:19" x14ac:dyDescent="0.3">
      <c r="A343" s="123"/>
      <c r="B343" s="80"/>
      <c r="C343" s="36"/>
      <c r="D343" s="36"/>
      <c r="E343" s="36"/>
      <c r="F343" s="36"/>
      <c r="G343" s="36"/>
      <c r="H343" s="36"/>
      <c r="I343" s="81"/>
      <c r="J343" s="81"/>
      <c r="K343" s="43"/>
      <c r="L343" s="43"/>
      <c r="M343" s="43"/>
      <c r="N343" s="43"/>
      <c r="O343" s="82"/>
      <c r="P343" s="83"/>
      <c r="Q343" s="84"/>
      <c r="R343" s="84"/>
      <c r="S343" s="79"/>
    </row>
    <row r="344" spans="1:19" x14ac:dyDescent="0.3">
      <c r="A344" s="123"/>
      <c r="B344" s="80"/>
      <c r="C344" s="40"/>
      <c r="D344" s="40"/>
      <c r="E344" s="40"/>
      <c r="F344" s="40"/>
      <c r="G344" s="40"/>
      <c r="H344" s="40"/>
      <c r="I344" s="66"/>
      <c r="J344" s="66"/>
      <c r="K344" s="67"/>
      <c r="L344" s="67"/>
      <c r="M344" s="67"/>
      <c r="N344" s="67"/>
      <c r="O344" s="67"/>
      <c r="P344" s="40"/>
      <c r="Q344" s="85"/>
      <c r="R344" s="85"/>
      <c r="S344" s="79"/>
    </row>
    <row r="345" spans="1:19" x14ac:dyDescent="0.3">
      <c r="A345" s="123"/>
      <c r="B345" s="80"/>
      <c r="C345" s="78"/>
      <c r="D345" s="78"/>
      <c r="E345" s="78"/>
      <c r="F345" s="78"/>
      <c r="G345" s="78"/>
      <c r="H345" s="78"/>
      <c r="I345" s="78"/>
      <c r="J345" s="78"/>
      <c r="K345" s="78"/>
      <c r="L345" s="86"/>
      <c r="M345" s="86"/>
      <c r="N345" s="86"/>
      <c r="O345" s="86"/>
      <c r="P345" s="87"/>
      <c r="Q345" s="87"/>
      <c r="R345" s="87"/>
      <c r="S345" s="79"/>
    </row>
    <row r="346" spans="1:19" x14ac:dyDescent="0.3">
      <c r="A346" s="123"/>
      <c r="B346" s="80"/>
      <c r="C346" s="87"/>
      <c r="D346" s="87"/>
      <c r="E346" s="87"/>
      <c r="F346" s="87"/>
      <c r="G346" s="87"/>
      <c r="H346" s="87"/>
      <c r="I346" s="88"/>
      <c r="J346" s="88"/>
      <c r="K346" s="86"/>
      <c r="L346" s="86"/>
      <c r="M346" s="86"/>
      <c r="N346" s="86"/>
      <c r="O346" s="86"/>
      <c r="P346" s="87"/>
      <c r="Q346" s="87"/>
      <c r="R346" s="87"/>
      <c r="S346" s="79"/>
    </row>
    <row r="347" spans="1:19" x14ac:dyDescent="0.3">
      <c r="A347" s="123"/>
      <c r="B347" s="80"/>
      <c r="C347" s="87"/>
      <c r="D347" s="87"/>
      <c r="E347" s="87"/>
      <c r="F347" s="87"/>
      <c r="G347" s="87"/>
      <c r="H347" s="87"/>
      <c r="I347" s="88"/>
      <c r="J347" s="88"/>
      <c r="K347" s="86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ht="16.5" customHeight="1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ht="16.5" customHeight="1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23.2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ht="23.25" customHeight="1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x14ac:dyDescent="0.3"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</row>
    <row r="364" spans="1:19" x14ac:dyDescent="0.3"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</sheetData>
  <mergeCells count="156">
    <mergeCell ref="A287:B288"/>
    <mergeCell ref="C287:C288"/>
    <mergeCell ref="D287:D288"/>
    <mergeCell ref="E287:E288"/>
    <mergeCell ref="F287:F288"/>
    <mergeCell ref="G287:G288"/>
    <mergeCell ref="Q289:Q290"/>
    <mergeCell ref="R289:R290"/>
    <mergeCell ref="H289:H290"/>
    <mergeCell ref="I289:I290"/>
    <mergeCell ref="J289:J290"/>
    <mergeCell ref="K289:K290"/>
    <mergeCell ref="L289:L290"/>
    <mergeCell ref="M289:M290"/>
    <mergeCell ref="A289:B290"/>
    <mergeCell ref="C289:C290"/>
    <mergeCell ref="D289:D290"/>
    <mergeCell ref="E289:E290"/>
    <mergeCell ref="F289:F290"/>
    <mergeCell ref="G289:G290"/>
    <mergeCell ref="N289:N290"/>
    <mergeCell ref="O289:O290"/>
    <mergeCell ref="P289:P290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N287:N288"/>
    <mergeCell ref="O287:O288"/>
    <mergeCell ref="P287:P288"/>
    <mergeCell ref="Q285:Q286"/>
    <mergeCell ref="R285:R286"/>
    <mergeCell ref="S285:S286"/>
    <mergeCell ref="H285:H286"/>
    <mergeCell ref="I285:I286"/>
    <mergeCell ref="J285:J286"/>
    <mergeCell ref="K285:K286"/>
    <mergeCell ref="L285:L286"/>
    <mergeCell ref="M285:M286"/>
    <mergeCell ref="A285:B286"/>
    <mergeCell ref="C285:C286"/>
    <mergeCell ref="D285:D286"/>
    <mergeCell ref="E285:E286"/>
    <mergeCell ref="F285:F286"/>
    <mergeCell ref="G285:G286"/>
    <mergeCell ref="N281:N282"/>
    <mergeCell ref="O281:O282"/>
    <mergeCell ref="P281:P282"/>
    <mergeCell ref="A281:B284"/>
    <mergeCell ref="C281:C282"/>
    <mergeCell ref="D281:D282"/>
    <mergeCell ref="E281:E282"/>
    <mergeCell ref="F281:F282"/>
    <mergeCell ref="G281:G282"/>
    <mergeCell ref="N285:N286"/>
    <mergeCell ref="O285:O286"/>
    <mergeCell ref="P285:P286"/>
    <mergeCell ref="Q281:Q282"/>
    <mergeCell ref="R281:R282"/>
    <mergeCell ref="S281:S282"/>
    <mergeCell ref="H281:H282"/>
    <mergeCell ref="I281:I282"/>
    <mergeCell ref="J281:J282"/>
    <mergeCell ref="K281:K282"/>
    <mergeCell ref="L281:L282"/>
    <mergeCell ref="M281:M282"/>
    <mergeCell ref="P276:P277"/>
    <mergeCell ref="Q276:Q277"/>
    <mergeCell ref="R276:R277"/>
    <mergeCell ref="S276:S277"/>
    <mergeCell ref="A278:S279"/>
    <mergeCell ref="A280:B280"/>
    <mergeCell ref="P280:S280"/>
    <mergeCell ref="J276:J277"/>
    <mergeCell ref="K276:K277"/>
    <mergeCell ref="L276:L277"/>
    <mergeCell ref="M276:M277"/>
    <mergeCell ref="N276:N277"/>
    <mergeCell ref="O276:O277"/>
    <mergeCell ref="N142:N143"/>
    <mergeCell ref="O142:O143"/>
    <mergeCell ref="P142:P143"/>
    <mergeCell ref="Q142:Q143"/>
    <mergeCell ref="R142:R143"/>
    <mergeCell ref="G142:G143"/>
    <mergeCell ref="H142:H143"/>
    <mergeCell ref="I142:I143"/>
    <mergeCell ref="J142:J143"/>
    <mergeCell ref="K142:K143"/>
    <mergeCell ref="L142:L143"/>
    <mergeCell ref="A144:A145"/>
    <mergeCell ref="A276:B277"/>
    <mergeCell ref="C276:C277"/>
    <mergeCell ref="D276:D277"/>
    <mergeCell ref="E276:E277"/>
    <mergeCell ref="F276:F277"/>
    <mergeCell ref="G276:G277"/>
    <mergeCell ref="H276:H277"/>
    <mergeCell ref="I276:I277"/>
    <mergeCell ref="S137:S138"/>
    <mergeCell ref="A139:S140"/>
    <mergeCell ref="A141:B141"/>
    <mergeCell ref="P141:S141"/>
    <mergeCell ref="A142:A143"/>
    <mergeCell ref="B142:B143"/>
    <mergeCell ref="C142:C143"/>
    <mergeCell ref="D142:D143"/>
    <mergeCell ref="E142:E143"/>
    <mergeCell ref="F142:F143"/>
    <mergeCell ref="M137:M138"/>
    <mergeCell ref="N137:N138"/>
    <mergeCell ref="O137:O138"/>
    <mergeCell ref="P137:P138"/>
    <mergeCell ref="Q137:Q138"/>
    <mergeCell ref="R137:R138"/>
    <mergeCell ref="G137:G138"/>
    <mergeCell ref="H137:H138"/>
    <mergeCell ref="I137:I138"/>
    <mergeCell ref="J137:J138"/>
    <mergeCell ref="K137:K138"/>
    <mergeCell ref="L137:L138"/>
    <mergeCell ref="S142:S143"/>
    <mergeCell ref="M142:M143"/>
    <mergeCell ref="A6:A7"/>
    <mergeCell ref="A137:B138"/>
    <mergeCell ref="C137:C138"/>
    <mergeCell ref="D137:D138"/>
    <mergeCell ref="E137:E138"/>
    <mergeCell ref="F137:F138"/>
    <mergeCell ref="N4:N5"/>
    <mergeCell ref="O4:O5"/>
    <mergeCell ref="P4:P5"/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8" max="19" man="1"/>
    <brk id="277" max="19" man="1"/>
    <brk id="3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9"/>
  <sheetViews>
    <sheetView topLeftCell="B277" zoomScaleNormal="100" zoomScaleSheetLayoutView="80" workbookViewId="0">
      <selection activeCell="G297" sqref="G297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880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200</v>
      </c>
      <c r="D7" s="9">
        <f>D138</f>
        <v>360</v>
      </c>
      <c r="E7" s="9">
        <f>E138</f>
        <v>1800</v>
      </c>
      <c r="F7" s="9">
        <f>F138</f>
        <v>21600</v>
      </c>
      <c r="G7" s="10">
        <f>G138/60</f>
        <v>86</v>
      </c>
      <c r="H7" s="10">
        <f>H138/60</f>
        <v>274</v>
      </c>
      <c r="I7" s="11">
        <f>H7/D138</f>
        <v>0.76111111111111107</v>
      </c>
      <c r="J7" s="11">
        <f t="shared" ref="J7:R7" si="0">J138</f>
        <v>0.92484735500684978</v>
      </c>
      <c r="K7" s="12">
        <f t="shared" si="0"/>
        <v>885041</v>
      </c>
      <c r="L7" s="12">
        <f t="shared" si="0"/>
        <v>956959</v>
      </c>
      <c r="M7" s="12">
        <f t="shared" si="0"/>
        <v>792241</v>
      </c>
      <c r="N7" s="12">
        <f t="shared" si="0"/>
        <v>942117.09999999986</v>
      </c>
      <c r="O7" s="13">
        <f t="shared" si="0"/>
        <v>523.3983888888888</v>
      </c>
      <c r="P7" s="14">
        <f t="shared" si="0"/>
        <v>98.337888888888898</v>
      </c>
      <c r="Q7" s="15">
        <f t="shared" si="0"/>
        <v>2.458447222222222</v>
      </c>
      <c r="R7" s="16">
        <f t="shared" si="0"/>
        <v>2616.991944444444</v>
      </c>
      <c r="S7" s="17" t="s">
        <v>22</v>
      </c>
    </row>
    <row r="8" spans="1:19" ht="16.5" customHeight="1" x14ac:dyDescent="0.3">
      <c r="A8" s="130">
        <v>1</v>
      </c>
      <c r="B8" s="18" t="s">
        <v>881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3057.5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882</v>
      </c>
      <c r="C9" s="19">
        <v>5</v>
      </c>
      <c r="D9" s="19">
        <v>8</v>
      </c>
      <c r="E9" s="20">
        <f t="shared" si="1"/>
        <v>40</v>
      </c>
      <c r="F9" s="20">
        <f t="shared" si="2"/>
        <v>480</v>
      </c>
      <c r="G9" s="19">
        <v>50</v>
      </c>
      <c r="H9" s="19">
        <v>430</v>
      </c>
      <c r="I9" s="21">
        <v>0.89580000000000004</v>
      </c>
      <c r="J9" s="21">
        <v>0.92490000000000006</v>
      </c>
      <c r="K9" s="22">
        <v>31756</v>
      </c>
      <c r="L9" s="23">
        <v>34335</v>
      </c>
      <c r="M9" s="23">
        <v>81974</v>
      </c>
      <c r="N9" s="24">
        <f>SUM(N8)</f>
        <v>3057.5</v>
      </c>
      <c r="O9" s="25">
        <f t="shared" si="3"/>
        <v>76.4375</v>
      </c>
      <c r="P9" s="26">
        <f t="shared" si="4"/>
        <v>158.78</v>
      </c>
      <c r="Q9" s="27">
        <f t="shared" si="5"/>
        <v>3.9695</v>
      </c>
      <c r="R9" s="27">
        <f t="shared" si="6"/>
        <v>382.1875</v>
      </c>
      <c r="S9" s="28"/>
    </row>
    <row r="10" spans="1:19" x14ac:dyDescent="0.3">
      <c r="A10" s="29" t="s">
        <v>884</v>
      </c>
      <c r="B10" s="18" t="s">
        <v>885</v>
      </c>
      <c r="C10" s="19"/>
      <c r="D10" s="19"/>
      <c r="E10" s="20">
        <f t="shared" si="1"/>
        <v>0</v>
      </c>
      <c r="F10" s="20">
        <f t="shared" si="2"/>
        <v>0</v>
      </c>
      <c r="G10" s="19"/>
      <c r="H10" s="19"/>
      <c r="I10" s="21"/>
      <c r="J10" s="21"/>
      <c r="K10" s="22"/>
      <c r="L10" s="23"/>
      <c r="M10" s="23"/>
      <c r="N10" s="24">
        <v>27950</v>
      </c>
      <c r="O10" s="25" t="e">
        <f t="shared" si="3"/>
        <v>#DIV/0!</v>
      </c>
      <c r="P10" s="26" t="e">
        <f t="shared" si="4"/>
        <v>#DIV/0!</v>
      </c>
      <c r="Q10" s="27" t="e">
        <f t="shared" si="5"/>
        <v>#DIV/0!</v>
      </c>
      <c r="R10" s="27" t="e">
        <f t="shared" si="6"/>
        <v>#DIV/0!</v>
      </c>
      <c r="S10" s="28"/>
    </row>
    <row r="11" spans="1:19" x14ac:dyDescent="0.3">
      <c r="A11" s="29"/>
      <c r="B11" s="18" t="s">
        <v>886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2116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887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3405.84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888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1159.2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882</v>
      </c>
      <c r="C14" s="19">
        <v>5</v>
      </c>
      <c r="D14" s="19">
        <v>10</v>
      </c>
      <c r="E14" s="20">
        <f t="shared" si="1"/>
        <v>50</v>
      </c>
      <c r="F14" s="20">
        <f t="shared" si="2"/>
        <v>600</v>
      </c>
      <c r="G14" s="19">
        <v>70</v>
      </c>
      <c r="H14" s="19">
        <v>530</v>
      </c>
      <c r="I14" s="21">
        <v>0.88329999999999997</v>
      </c>
      <c r="J14" s="21">
        <v>0.9264</v>
      </c>
      <c r="K14" s="22">
        <v>37059</v>
      </c>
      <c r="L14" s="23">
        <v>40005</v>
      </c>
      <c r="M14" s="23">
        <v>6255</v>
      </c>
      <c r="N14" s="24">
        <f>SUM(N10:N13)</f>
        <v>34631.039999999994</v>
      </c>
      <c r="O14" s="25">
        <f t="shared" si="3"/>
        <v>692.62079999999992</v>
      </c>
      <c r="P14" s="26">
        <f t="shared" si="4"/>
        <v>148.23599999999999</v>
      </c>
      <c r="Q14" s="27">
        <f t="shared" si="5"/>
        <v>3.7059000000000002</v>
      </c>
      <c r="R14" s="27">
        <f t="shared" si="6"/>
        <v>3463.1039999999994</v>
      </c>
      <c r="S14" s="28"/>
    </row>
    <row r="15" spans="1:19" x14ac:dyDescent="0.3">
      <c r="A15" s="29">
        <v>2</v>
      </c>
      <c r="B15" s="18" t="s">
        <v>892</v>
      </c>
      <c r="C15" s="19"/>
      <c r="D15" s="19"/>
      <c r="E15" s="20">
        <f t="shared" si="1"/>
        <v>0</v>
      </c>
      <c r="F15" s="20">
        <f t="shared" si="2"/>
        <v>0</v>
      </c>
      <c r="G15" s="19"/>
      <c r="H15" s="19"/>
      <c r="I15" s="21"/>
      <c r="J15" s="21"/>
      <c r="K15" s="22"/>
      <c r="L15" s="23"/>
      <c r="M15" s="23"/>
      <c r="N15" s="24">
        <v>1159.2</v>
      </c>
      <c r="O15" s="25" t="e">
        <f t="shared" si="3"/>
        <v>#DIV/0!</v>
      </c>
      <c r="P15" s="26" t="e">
        <f t="shared" si="4"/>
        <v>#DIV/0!</v>
      </c>
      <c r="Q15" s="27" t="e">
        <f t="shared" si="5"/>
        <v>#DIV/0!</v>
      </c>
      <c r="R15" s="27" t="e">
        <f t="shared" si="6"/>
        <v>#DIV/0!</v>
      </c>
      <c r="S15" s="28"/>
    </row>
    <row r="16" spans="1:19" x14ac:dyDescent="0.3">
      <c r="A16" s="29"/>
      <c r="B16" s="18" t="s">
        <v>893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6243.6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894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6671.5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882</v>
      </c>
      <c r="C18" s="19">
        <v>5</v>
      </c>
      <c r="D18" s="19">
        <v>8</v>
      </c>
      <c r="E18" s="20">
        <f t="shared" si="1"/>
        <v>40</v>
      </c>
      <c r="F18" s="20">
        <f t="shared" si="2"/>
        <v>480</v>
      </c>
      <c r="G18" s="19">
        <v>180</v>
      </c>
      <c r="H18" s="19">
        <v>300</v>
      </c>
      <c r="I18" s="21">
        <v>0.625</v>
      </c>
      <c r="J18" s="21">
        <v>0.86299999999999999</v>
      </c>
      <c r="K18" s="22">
        <v>21940</v>
      </c>
      <c r="L18" s="23">
        <v>25422</v>
      </c>
      <c r="M18" s="23">
        <v>67074</v>
      </c>
      <c r="N18" s="24">
        <f>SUM(N15:N17)</f>
        <v>14074.3</v>
      </c>
      <c r="O18" s="25">
        <f t="shared" si="3"/>
        <v>351.85749999999996</v>
      </c>
      <c r="P18" s="26">
        <f t="shared" si="4"/>
        <v>109.7</v>
      </c>
      <c r="Q18" s="27">
        <f t="shared" si="5"/>
        <v>2.7425000000000002</v>
      </c>
      <c r="R18" s="27">
        <f t="shared" si="6"/>
        <v>1759.2874999999999</v>
      </c>
      <c r="S18" s="28"/>
    </row>
    <row r="19" spans="1:19" ht="16.5" customHeight="1" x14ac:dyDescent="0.3">
      <c r="A19" s="29" t="s">
        <v>895</v>
      </c>
      <c r="B19" s="18" t="s">
        <v>894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3591.5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896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13692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897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8906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898</v>
      </c>
      <c r="C22" s="19">
        <v>5</v>
      </c>
      <c r="D22" s="19">
        <v>10</v>
      </c>
      <c r="E22" s="20">
        <f t="shared" si="1"/>
        <v>50</v>
      </c>
      <c r="F22" s="20">
        <f t="shared" si="2"/>
        <v>600</v>
      </c>
      <c r="G22" s="19">
        <v>80</v>
      </c>
      <c r="H22" s="19">
        <v>520</v>
      </c>
      <c r="I22" s="21">
        <v>0.86670000000000003</v>
      </c>
      <c r="J22" s="21">
        <v>0.94750000000000001</v>
      </c>
      <c r="K22" s="22">
        <v>39385</v>
      </c>
      <c r="L22" s="23">
        <v>41566</v>
      </c>
      <c r="M22" s="23">
        <v>0</v>
      </c>
      <c r="N22" s="24">
        <f>SUM(N19:N21)</f>
        <v>26189.5</v>
      </c>
      <c r="O22" s="25">
        <f t="shared" si="3"/>
        <v>523.79</v>
      </c>
      <c r="P22" s="26">
        <f t="shared" si="4"/>
        <v>157.54</v>
      </c>
      <c r="Q22" s="27">
        <f t="shared" si="5"/>
        <v>3.9384999999999999</v>
      </c>
      <c r="R22" s="27">
        <f t="shared" si="6"/>
        <v>2618.9499999999998</v>
      </c>
      <c r="S22" s="28"/>
    </row>
    <row r="23" spans="1:19" ht="16.5" customHeight="1" x14ac:dyDescent="0.3">
      <c r="A23" s="29">
        <v>7</v>
      </c>
      <c r="B23" s="18" t="s">
        <v>897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24888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903</v>
      </c>
      <c r="C24" s="19">
        <v>5</v>
      </c>
      <c r="D24" s="19">
        <v>8</v>
      </c>
      <c r="E24" s="20">
        <f t="shared" si="1"/>
        <v>40</v>
      </c>
      <c r="F24" s="20">
        <f t="shared" si="2"/>
        <v>480</v>
      </c>
      <c r="G24" s="19">
        <v>30</v>
      </c>
      <c r="H24" s="19">
        <v>450</v>
      </c>
      <c r="I24" s="21">
        <v>0.9375</v>
      </c>
      <c r="J24" s="21">
        <v>0.94179999999999997</v>
      </c>
      <c r="K24" s="22">
        <v>34893</v>
      </c>
      <c r="L24" s="23">
        <v>37049</v>
      </c>
      <c r="M24" s="23">
        <v>61437</v>
      </c>
      <c r="N24" s="24">
        <f>SUM(N23)</f>
        <v>24888</v>
      </c>
      <c r="O24" s="25">
        <f t="shared" si="3"/>
        <v>622.20000000000005</v>
      </c>
      <c r="P24" s="26">
        <f t="shared" si="4"/>
        <v>174.465</v>
      </c>
      <c r="Q24" s="27">
        <f t="shared" si="5"/>
        <v>4.3616250000000001</v>
      </c>
      <c r="R24" s="27">
        <f t="shared" si="6"/>
        <v>3111</v>
      </c>
      <c r="S24" s="28"/>
    </row>
    <row r="25" spans="1:19" x14ac:dyDescent="0.3">
      <c r="A25" s="29" t="s">
        <v>906</v>
      </c>
      <c r="B25" s="18" t="s">
        <v>907</v>
      </c>
      <c r="C25" s="19"/>
      <c r="D25" s="19"/>
      <c r="E25" s="20">
        <f t="shared" si="1"/>
        <v>0</v>
      </c>
      <c r="F25" s="20">
        <f t="shared" si="2"/>
        <v>0</v>
      </c>
      <c r="G25" s="19"/>
      <c r="H25" s="19"/>
      <c r="I25" s="21"/>
      <c r="J25" s="21"/>
      <c r="K25" s="22"/>
      <c r="L25" s="23"/>
      <c r="M25" s="23"/>
      <c r="N25" s="24">
        <v>664.9</v>
      </c>
      <c r="O25" s="25" t="e">
        <f t="shared" si="3"/>
        <v>#DIV/0!</v>
      </c>
      <c r="P25" s="26" t="e">
        <f t="shared" si="4"/>
        <v>#DIV/0!</v>
      </c>
      <c r="Q25" s="27" t="e">
        <f t="shared" si="5"/>
        <v>#DIV/0!</v>
      </c>
      <c r="R25" s="27" t="e">
        <f t="shared" si="6"/>
        <v>#DIV/0!</v>
      </c>
      <c r="S25" s="28"/>
    </row>
    <row r="26" spans="1:19" x14ac:dyDescent="0.3">
      <c r="A26" s="29"/>
      <c r="B26" s="18" t="s">
        <v>908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5692.5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909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16407.599999999999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910</v>
      </c>
      <c r="C28" s="19">
        <v>5</v>
      </c>
      <c r="D28" s="19">
        <v>10</v>
      </c>
      <c r="E28" s="20">
        <f t="shared" si="1"/>
        <v>50</v>
      </c>
      <c r="F28" s="20">
        <f t="shared" si="2"/>
        <v>600</v>
      </c>
      <c r="G28" s="19">
        <v>160</v>
      </c>
      <c r="H28" s="19">
        <v>440</v>
      </c>
      <c r="I28" s="21">
        <v>0.73329999999999995</v>
      </c>
      <c r="J28" s="21">
        <v>0.87729999999999997</v>
      </c>
      <c r="K28" s="22">
        <v>26525</v>
      </c>
      <c r="L28" s="23">
        <v>30235</v>
      </c>
      <c r="M28" s="23">
        <v>0</v>
      </c>
      <c r="N28" s="24">
        <f>SUM(N25:N27)</f>
        <v>22765</v>
      </c>
      <c r="O28" s="25">
        <f t="shared" si="3"/>
        <v>455.3</v>
      </c>
      <c r="P28" s="26">
        <f t="shared" si="4"/>
        <v>106.1</v>
      </c>
      <c r="Q28" s="27">
        <f t="shared" si="5"/>
        <v>2.6524999999999999</v>
      </c>
      <c r="R28" s="27">
        <f t="shared" si="6"/>
        <v>2276.5</v>
      </c>
      <c r="S28" s="28"/>
    </row>
    <row r="29" spans="1:19" x14ac:dyDescent="0.3">
      <c r="A29" s="29">
        <v>8</v>
      </c>
      <c r="B29" s="18" t="s">
        <v>909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1651.65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913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3555.76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914</v>
      </c>
      <c r="C31" s="19"/>
      <c r="D31" s="19"/>
      <c r="E31" s="20">
        <f t="shared" si="1"/>
        <v>0</v>
      </c>
      <c r="F31" s="20">
        <f t="shared" si="2"/>
        <v>0</v>
      </c>
      <c r="G31" s="19"/>
      <c r="H31" s="19"/>
      <c r="I31" s="21"/>
      <c r="J31" s="21"/>
      <c r="K31" s="22"/>
      <c r="L31" s="23"/>
      <c r="M31" s="23"/>
      <c r="N31" s="24">
        <v>5828.6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61</v>
      </c>
      <c r="C32" s="19">
        <v>5</v>
      </c>
      <c r="D32" s="19">
        <v>8</v>
      </c>
      <c r="E32" s="20">
        <f t="shared" si="1"/>
        <v>40</v>
      </c>
      <c r="F32" s="20">
        <f t="shared" si="2"/>
        <v>480</v>
      </c>
      <c r="G32" s="19">
        <v>230</v>
      </c>
      <c r="H32" s="19">
        <v>250</v>
      </c>
      <c r="I32" s="21">
        <v>0.52080000000000004</v>
      </c>
      <c r="J32" s="21">
        <v>0.89470000000000005</v>
      </c>
      <c r="K32" s="22">
        <v>18736</v>
      </c>
      <c r="L32" s="23">
        <v>20940</v>
      </c>
      <c r="M32" s="23">
        <v>35860</v>
      </c>
      <c r="N32" s="24">
        <f>SUM(N29:N31)</f>
        <v>11036.01</v>
      </c>
      <c r="O32" s="25">
        <f t="shared" si="3"/>
        <v>275.90025000000003</v>
      </c>
      <c r="P32" s="26">
        <f t="shared" si="4"/>
        <v>93.68</v>
      </c>
      <c r="Q32" s="27">
        <f t="shared" si="5"/>
        <v>2.3420000000000001</v>
      </c>
      <c r="R32" s="27">
        <f t="shared" si="6"/>
        <v>1379.50125</v>
      </c>
      <c r="S32" s="28"/>
    </row>
    <row r="33" spans="1:19" x14ac:dyDescent="0.3">
      <c r="A33" s="29" t="s">
        <v>917</v>
      </c>
      <c r="B33" s="18" t="s">
        <v>914</v>
      </c>
      <c r="C33" s="19"/>
      <c r="D33" s="19"/>
      <c r="E33" s="20">
        <f t="shared" si="1"/>
        <v>0</v>
      </c>
      <c r="F33" s="20">
        <f t="shared" si="2"/>
        <v>0</v>
      </c>
      <c r="G33" s="19"/>
      <c r="H33" s="19"/>
      <c r="I33" s="21"/>
      <c r="J33" s="21"/>
      <c r="K33" s="22"/>
      <c r="L33" s="23"/>
      <c r="M33" s="23"/>
      <c r="N33" s="24">
        <v>4379</v>
      </c>
      <c r="O33" s="25" t="e">
        <f t="shared" si="3"/>
        <v>#DIV/0!</v>
      </c>
      <c r="P33" s="26" t="e">
        <f t="shared" si="4"/>
        <v>#DIV/0!</v>
      </c>
      <c r="Q33" s="27" t="e">
        <f t="shared" si="5"/>
        <v>#DIV/0!</v>
      </c>
      <c r="R33" s="27" t="e">
        <f t="shared" si="6"/>
        <v>#DIV/0!</v>
      </c>
      <c r="S33" s="28"/>
    </row>
    <row r="34" spans="1:19" x14ac:dyDescent="0.3">
      <c r="A34" s="29"/>
      <c r="B34" s="18" t="s">
        <v>913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16889.86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918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3486.06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61</v>
      </c>
      <c r="C36" s="19">
        <v>5</v>
      </c>
      <c r="D36" s="19">
        <v>10</v>
      </c>
      <c r="E36" s="20">
        <f t="shared" si="1"/>
        <v>50</v>
      </c>
      <c r="F36" s="20">
        <f t="shared" si="2"/>
        <v>600</v>
      </c>
      <c r="G36" s="19">
        <v>80</v>
      </c>
      <c r="H36" s="19">
        <v>520</v>
      </c>
      <c r="I36" s="21">
        <v>0.86670000000000003</v>
      </c>
      <c r="J36" s="21">
        <v>0.94059999999999999</v>
      </c>
      <c r="K36" s="22">
        <v>44534</v>
      </c>
      <c r="L36" s="23">
        <v>47346</v>
      </c>
      <c r="M36" s="23">
        <v>0</v>
      </c>
      <c r="N36" s="24">
        <f>SUM(N33:N35)</f>
        <v>24754.920000000002</v>
      </c>
      <c r="O36" s="25">
        <f t="shared" si="3"/>
        <v>495.09840000000003</v>
      </c>
      <c r="P36" s="26">
        <f t="shared" si="4"/>
        <v>178.136</v>
      </c>
      <c r="Q36" s="27">
        <f t="shared" si="5"/>
        <v>4.4533999999999994</v>
      </c>
      <c r="R36" s="27">
        <f t="shared" si="6"/>
        <v>2475.4920000000002</v>
      </c>
      <c r="S36" s="28"/>
    </row>
    <row r="37" spans="1:19" ht="16.5" customHeight="1" x14ac:dyDescent="0.3">
      <c r="A37" s="29">
        <v>9</v>
      </c>
      <c r="B37" s="18" t="s">
        <v>920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21508.23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61</v>
      </c>
      <c r="C38" s="19">
        <v>5</v>
      </c>
      <c r="D38" s="19">
        <v>8</v>
      </c>
      <c r="E38" s="20">
        <f t="shared" si="1"/>
        <v>40</v>
      </c>
      <c r="F38" s="20">
        <f t="shared" si="2"/>
        <v>480</v>
      </c>
      <c r="G38" s="19">
        <v>30</v>
      </c>
      <c r="H38" s="19">
        <v>450</v>
      </c>
      <c r="I38" s="21">
        <v>0.9375</v>
      </c>
      <c r="J38" s="21">
        <v>0.9446</v>
      </c>
      <c r="K38" s="22">
        <v>38693</v>
      </c>
      <c r="L38" s="23">
        <v>40962</v>
      </c>
      <c r="M38" s="23">
        <v>55289</v>
      </c>
      <c r="N38" s="24">
        <f>SUM(N37)</f>
        <v>21508.23</v>
      </c>
      <c r="O38" s="25">
        <f t="shared" si="3"/>
        <v>537.70574999999997</v>
      </c>
      <c r="P38" s="26">
        <f t="shared" si="4"/>
        <v>193.465</v>
      </c>
      <c r="Q38" s="27">
        <f t="shared" si="5"/>
        <v>4.8366249999999997</v>
      </c>
      <c r="R38" s="27">
        <f t="shared" si="6"/>
        <v>2688.5287499999999</v>
      </c>
      <c r="S38" s="28"/>
    </row>
    <row r="39" spans="1:19" x14ac:dyDescent="0.3">
      <c r="A39" s="29" t="s">
        <v>922</v>
      </c>
      <c r="B39" s="18" t="s">
        <v>918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3029.94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923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8142.6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924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15069.78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61</v>
      </c>
      <c r="C42" s="19">
        <v>5</v>
      </c>
      <c r="D42" s="19">
        <v>10</v>
      </c>
      <c r="E42" s="20">
        <f t="shared" si="1"/>
        <v>50</v>
      </c>
      <c r="F42" s="20">
        <f t="shared" si="2"/>
        <v>600</v>
      </c>
      <c r="G42" s="19">
        <v>180</v>
      </c>
      <c r="H42" s="19">
        <v>420</v>
      </c>
      <c r="I42" s="21">
        <v>0.7</v>
      </c>
      <c r="J42" s="21">
        <v>0.94120000000000004</v>
      </c>
      <c r="K42" s="22">
        <v>18365</v>
      </c>
      <c r="L42" s="23">
        <v>19512</v>
      </c>
      <c r="M42" s="23">
        <v>0</v>
      </c>
      <c r="N42" s="24">
        <f>SUM(N39:N41)</f>
        <v>26242.32</v>
      </c>
      <c r="O42" s="25">
        <f t="shared" si="3"/>
        <v>524.84640000000002</v>
      </c>
      <c r="P42" s="26">
        <f t="shared" si="4"/>
        <v>73.459999999999994</v>
      </c>
      <c r="Q42" s="27">
        <f t="shared" si="5"/>
        <v>1.8365</v>
      </c>
      <c r="R42" s="27">
        <f t="shared" si="6"/>
        <v>2624.232</v>
      </c>
      <c r="S42" s="28"/>
    </row>
    <row r="43" spans="1:19" x14ac:dyDescent="0.3">
      <c r="A43" s="29">
        <v>12</v>
      </c>
      <c r="B43" s="18" t="s">
        <v>927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17796.240000000002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928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4986.1000000000004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929</v>
      </c>
      <c r="C45" s="19">
        <v>5</v>
      </c>
      <c r="D45" s="19">
        <v>8</v>
      </c>
      <c r="E45" s="20">
        <f t="shared" si="1"/>
        <v>40</v>
      </c>
      <c r="F45" s="20">
        <f t="shared" si="2"/>
        <v>480</v>
      </c>
      <c r="G45" s="19">
        <v>120</v>
      </c>
      <c r="H45" s="19">
        <v>360</v>
      </c>
      <c r="I45" s="21">
        <v>0.75</v>
      </c>
      <c r="J45" s="21">
        <v>0.89900000000000002</v>
      </c>
      <c r="K45" s="22">
        <v>12360</v>
      </c>
      <c r="L45" s="23">
        <v>13748</v>
      </c>
      <c r="M45" s="23">
        <v>9636</v>
      </c>
      <c r="N45" s="24">
        <f>SUM(N43:N44)</f>
        <v>22782.340000000004</v>
      </c>
      <c r="O45" s="25">
        <f t="shared" si="3"/>
        <v>569.55850000000009</v>
      </c>
      <c r="P45" s="26">
        <f t="shared" si="4"/>
        <v>61.8</v>
      </c>
      <c r="Q45" s="27">
        <f t="shared" si="5"/>
        <v>1.5449999999999999</v>
      </c>
      <c r="R45" s="27">
        <f t="shared" si="6"/>
        <v>2847.7925000000005</v>
      </c>
      <c r="S45" s="28"/>
    </row>
    <row r="46" spans="1:19" x14ac:dyDescent="0.3">
      <c r="A46" s="29" t="s">
        <v>935</v>
      </c>
      <c r="B46" s="18" t="s">
        <v>936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38728.550000000003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61</v>
      </c>
      <c r="C47" s="19">
        <v>5</v>
      </c>
      <c r="D47" s="19">
        <v>10</v>
      </c>
      <c r="E47" s="20">
        <f t="shared" si="1"/>
        <v>50</v>
      </c>
      <c r="F47" s="20">
        <f t="shared" si="2"/>
        <v>600</v>
      </c>
      <c r="G47" s="19">
        <v>40</v>
      </c>
      <c r="H47" s="19">
        <v>560</v>
      </c>
      <c r="I47" s="21">
        <v>0.93330000000000002</v>
      </c>
      <c r="J47" s="21">
        <v>0.94579999999999997</v>
      </c>
      <c r="K47" s="22">
        <v>19101</v>
      </c>
      <c r="L47" s="23">
        <v>20196</v>
      </c>
      <c r="M47" s="23">
        <v>0</v>
      </c>
      <c r="N47" s="24">
        <f>SUM(N46)</f>
        <v>38728.550000000003</v>
      </c>
      <c r="O47" s="25">
        <f t="shared" si="3"/>
        <v>774.57100000000003</v>
      </c>
      <c r="P47" s="26">
        <f t="shared" si="4"/>
        <v>76.403999999999996</v>
      </c>
      <c r="Q47" s="27">
        <f t="shared" si="5"/>
        <v>1.9100999999999999</v>
      </c>
      <c r="R47" s="27">
        <f t="shared" si="6"/>
        <v>3872.8550000000005</v>
      </c>
      <c r="S47" s="28"/>
    </row>
    <row r="48" spans="1:19" x14ac:dyDescent="0.3">
      <c r="A48" s="29">
        <v>13</v>
      </c>
      <c r="B48" s="18" t="s">
        <v>936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30077.25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61</v>
      </c>
      <c r="C49" s="19">
        <v>5</v>
      </c>
      <c r="D49" s="19">
        <v>8</v>
      </c>
      <c r="E49" s="20">
        <f t="shared" si="1"/>
        <v>40</v>
      </c>
      <c r="F49" s="20">
        <f t="shared" si="2"/>
        <v>480</v>
      </c>
      <c r="G49" s="19">
        <v>40</v>
      </c>
      <c r="H49" s="19">
        <v>440</v>
      </c>
      <c r="I49" s="21">
        <v>0.91669999999999996</v>
      </c>
      <c r="J49" s="21">
        <v>0.94840000000000002</v>
      </c>
      <c r="K49" s="22">
        <v>14834</v>
      </c>
      <c r="L49" s="23">
        <v>15641</v>
      </c>
      <c r="M49" s="23">
        <v>60500</v>
      </c>
      <c r="N49" s="24">
        <f>SUM(N48)</f>
        <v>30077.25</v>
      </c>
      <c r="O49" s="25">
        <f t="shared" si="3"/>
        <v>751.93124999999998</v>
      </c>
      <c r="P49" s="26">
        <f t="shared" si="4"/>
        <v>74.17</v>
      </c>
      <c r="Q49" s="27">
        <f t="shared" si="5"/>
        <v>1.85425</v>
      </c>
      <c r="R49" s="27">
        <f t="shared" si="6"/>
        <v>3759.65625</v>
      </c>
      <c r="S49" s="28"/>
    </row>
    <row r="50" spans="1:19" x14ac:dyDescent="0.3">
      <c r="A50" s="29" t="s">
        <v>945</v>
      </c>
      <c r="B50" s="18" t="s">
        <v>936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12863.9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946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5654.6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947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8875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944</v>
      </c>
      <c r="C53" s="19">
        <v>5</v>
      </c>
      <c r="D53" s="19">
        <v>10</v>
      </c>
      <c r="E53" s="20">
        <f t="shared" si="1"/>
        <v>50</v>
      </c>
      <c r="F53" s="20">
        <f t="shared" si="2"/>
        <v>600</v>
      </c>
      <c r="G53" s="19">
        <v>180</v>
      </c>
      <c r="H53" s="19">
        <v>420</v>
      </c>
      <c r="I53" s="21">
        <v>0.7</v>
      </c>
      <c r="J53" s="21">
        <v>0.95609999999999995</v>
      </c>
      <c r="K53" s="22">
        <v>20927</v>
      </c>
      <c r="L53" s="23">
        <v>21889</v>
      </c>
      <c r="M53" s="23">
        <v>0</v>
      </c>
      <c r="N53" s="24">
        <f>SUM(N50:N52)</f>
        <v>27393.5</v>
      </c>
      <c r="O53" s="25">
        <f t="shared" si="3"/>
        <v>547.87</v>
      </c>
      <c r="P53" s="26">
        <f t="shared" si="4"/>
        <v>83.707999999999998</v>
      </c>
      <c r="Q53" s="27">
        <f t="shared" si="5"/>
        <v>2.0926999999999998</v>
      </c>
      <c r="R53" s="27">
        <f t="shared" si="6"/>
        <v>2739.35</v>
      </c>
      <c r="S53" s="28"/>
    </row>
    <row r="54" spans="1:19" ht="16.5" customHeight="1" x14ac:dyDescent="0.3">
      <c r="A54" s="29">
        <v>14</v>
      </c>
      <c r="B54" s="18" t="s">
        <v>951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9381.25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x14ac:dyDescent="0.3">
      <c r="A55" s="29"/>
      <c r="B55" s="18" t="s">
        <v>952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7091.5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944</v>
      </c>
      <c r="C56" s="19">
        <v>5</v>
      </c>
      <c r="D56" s="19">
        <v>8</v>
      </c>
      <c r="E56" s="20">
        <f t="shared" si="1"/>
        <v>40</v>
      </c>
      <c r="F56" s="20">
        <f t="shared" si="2"/>
        <v>480</v>
      </c>
      <c r="G56" s="19">
        <v>140</v>
      </c>
      <c r="H56" s="19">
        <v>340</v>
      </c>
      <c r="I56" s="21">
        <v>0.70830000000000004</v>
      </c>
      <c r="J56" s="21">
        <v>0.93420000000000003</v>
      </c>
      <c r="K56" s="22">
        <v>27267</v>
      </c>
      <c r="L56" s="23">
        <v>29187</v>
      </c>
      <c r="M56" s="23">
        <v>46444</v>
      </c>
      <c r="N56" s="24">
        <f>SUM(N54:N55)</f>
        <v>16472.75</v>
      </c>
      <c r="O56" s="25">
        <f t="shared" si="3"/>
        <v>411.81875000000002</v>
      </c>
      <c r="P56" s="26">
        <f t="shared" si="4"/>
        <v>136.33500000000001</v>
      </c>
      <c r="Q56" s="27">
        <f t="shared" si="5"/>
        <v>3.4083749999999999</v>
      </c>
      <c r="R56" s="27">
        <f t="shared" si="6"/>
        <v>2059.09375</v>
      </c>
      <c r="S56" s="28"/>
    </row>
    <row r="57" spans="1:19" x14ac:dyDescent="0.3">
      <c r="A57" s="29" t="s">
        <v>955</v>
      </c>
      <c r="B57" s="18" t="s">
        <v>956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1742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957</v>
      </c>
      <c r="C58" s="19"/>
      <c r="D58" s="19"/>
      <c r="E58" s="20"/>
      <c r="F58" s="20"/>
      <c r="G58" s="19"/>
      <c r="H58" s="19"/>
      <c r="I58" s="21"/>
      <c r="J58" s="21"/>
      <c r="K58" s="22"/>
      <c r="L58" s="23"/>
      <c r="M58" s="23"/>
      <c r="N58" s="24">
        <v>16335</v>
      </c>
      <c r="O58" s="25" t="e">
        <f t="shared" ref="O58:O60" si="7">N58/E58</f>
        <v>#DIV/0!</v>
      </c>
      <c r="P58" s="26" t="e">
        <f t="shared" ref="P58:P60" si="8">((K58*200000)/E58)/1000000</f>
        <v>#DIV/0!</v>
      </c>
      <c r="Q58" s="27" t="e">
        <f t="shared" ref="Q58:Q60" si="9">(K58/D58)/1000</f>
        <v>#DIV/0!</v>
      </c>
      <c r="R58" s="27" t="e">
        <f t="shared" ref="R58:R60" si="10">N58/D58</f>
        <v>#DIV/0!</v>
      </c>
      <c r="S58" s="28"/>
    </row>
    <row r="59" spans="1:19" x14ac:dyDescent="0.3">
      <c r="A59" s="29"/>
      <c r="B59" s="18" t="s">
        <v>61</v>
      </c>
      <c r="C59" s="19">
        <v>5</v>
      </c>
      <c r="D59" s="19">
        <v>10</v>
      </c>
      <c r="E59" s="20">
        <f t="shared" si="1"/>
        <v>50</v>
      </c>
      <c r="F59" s="20">
        <f t="shared" si="2"/>
        <v>600</v>
      </c>
      <c r="G59" s="19">
        <v>300</v>
      </c>
      <c r="H59" s="19">
        <v>300</v>
      </c>
      <c r="I59" s="21">
        <v>0.5</v>
      </c>
      <c r="J59" s="21">
        <v>0.87409999999999999</v>
      </c>
      <c r="K59" s="22">
        <v>10448</v>
      </c>
      <c r="L59" s="23">
        <v>11952</v>
      </c>
      <c r="M59" s="23">
        <v>0</v>
      </c>
      <c r="N59" s="24">
        <f>SUM(N57:N58)</f>
        <v>18077</v>
      </c>
      <c r="O59" s="25">
        <f t="shared" si="7"/>
        <v>361.54</v>
      </c>
      <c r="P59" s="26">
        <f t="shared" si="8"/>
        <v>41.792000000000002</v>
      </c>
      <c r="Q59" s="27">
        <f t="shared" si="9"/>
        <v>1.0448</v>
      </c>
      <c r="R59" s="27">
        <f t="shared" si="10"/>
        <v>1807.7</v>
      </c>
      <c r="S59" s="28"/>
    </row>
    <row r="60" spans="1:19" x14ac:dyDescent="0.3">
      <c r="A60" s="29">
        <v>15</v>
      </c>
      <c r="B60" s="18" t="s">
        <v>960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14520</v>
      </c>
      <c r="O60" s="25" t="e">
        <f t="shared" si="7"/>
        <v>#DIV/0!</v>
      </c>
      <c r="P60" s="26" t="e">
        <f t="shared" si="8"/>
        <v>#DIV/0!</v>
      </c>
      <c r="Q60" s="27" t="e">
        <f t="shared" si="9"/>
        <v>#DIV/0!</v>
      </c>
      <c r="R60" s="27" t="e">
        <f t="shared" si="10"/>
        <v>#DIV/0!</v>
      </c>
      <c r="S60" s="28"/>
    </row>
    <row r="61" spans="1:19" x14ac:dyDescent="0.3">
      <c r="A61" s="29"/>
      <c r="B61" s="18" t="s">
        <v>961</v>
      </c>
      <c r="C61" s="19"/>
      <c r="D61" s="19"/>
      <c r="E61" s="20">
        <f t="shared" si="1"/>
        <v>0</v>
      </c>
      <c r="F61" s="20">
        <f t="shared" si="2"/>
        <v>0</v>
      </c>
      <c r="G61" s="19"/>
      <c r="H61" s="19"/>
      <c r="I61" s="21"/>
      <c r="J61" s="21"/>
      <c r="K61" s="22"/>
      <c r="L61" s="23"/>
      <c r="M61" s="23"/>
      <c r="N61" s="24">
        <v>3684</v>
      </c>
      <c r="O61" s="25" t="e">
        <f t="shared" si="3"/>
        <v>#DIV/0!</v>
      </c>
      <c r="P61" s="26" t="e">
        <f t="shared" si="4"/>
        <v>#DIV/0!</v>
      </c>
      <c r="Q61" s="27" t="e">
        <f t="shared" si="5"/>
        <v>#DIV/0!</v>
      </c>
      <c r="R61" s="27" t="e">
        <f t="shared" si="6"/>
        <v>#DIV/0!</v>
      </c>
      <c r="S61" s="28"/>
    </row>
    <row r="62" spans="1:19" x14ac:dyDescent="0.3">
      <c r="A62" s="29"/>
      <c r="B62" s="18" t="s">
        <v>61</v>
      </c>
      <c r="C62" s="19">
        <v>5</v>
      </c>
      <c r="D62" s="19">
        <v>8</v>
      </c>
      <c r="E62" s="20">
        <f t="shared" si="1"/>
        <v>40</v>
      </c>
      <c r="F62" s="20">
        <f t="shared" si="2"/>
        <v>480</v>
      </c>
      <c r="G62" s="19">
        <v>220</v>
      </c>
      <c r="H62" s="19">
        <v>260</v>
      </c>
      <c r="I62" s="21">
        <v>0.54169999999999996</v>
      </c>
      <c r="J62" s="21">
        <v>0.86529999999999996</v>
      </c>
      <c r="K62" s="22">
        <v>6756</v>
      </c>
      <c r="L62" s="23">
        <v>7808</v>
      </c>
      <c r="M62" s="23">
        <v>16525</v>
      </c>
      <c r="N62" s="24">
        <f>SUM(N60:N61)</f>
        <v>18204</v>
      </c>
      <c r="O62" s="25">
        <f t="shared" si="3"/>
        <v>455.1</v>
      </c>
      <c r="P62" s="26">
        <f t="shared" si="4"/>
        <v>33.78</v>
      </c>
      <c r="Q62" s="27">
        <f t="shared" si="5"/>
        <v>0.84450000000000003</v>
      </c>
      <c r="R62" s="27">
        <f t="shared" si="6"/>
        <v>2275.5</v>
      </c>
      <c r="S62" s="28"/>
    </row>
    <row r="63" spans="1:19" x14ac:dyDescent="0.3">
      <c r="A63" s="29" t="s">
        <v>962</v>
      </c>
      <c r="B63" s="18" t="s">
        <v>963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26604.62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964</v>
      </c>
      <c r="C64" s="19"/>
      <c r="D64" s="19"/>
      <c r="E64" s="20">
        <f t="shared" si="1"/>
        <v>0</v>
      </c>
      <c r="F64" s="20">
        <f t="shared" si="2"/>
        <v>0</v>
      </c>
      <c r="G64" s="19"/>
      <c r="H64" s="19"/>
      <c r="I64" s="21"/>
      <c r="J64" s="21"/>
      <c r="K64" s="22"/>
      <c r="L64" s="23"/>
      <c r="M64" s="23"/>
      <c r="N64" s="24">
        <v>6720</v>
      </c>
      <c r="O64" s="25" t="e">
        <f t="shared" si="3"/>
        <v>#DIV/0!</v>
      </c>
      <c r="P64" s="26" t="e">
        <f t="shared" si="4"/>
        <v>#DIV/0!</v>
      </c>
      <c r="Q64" s="27" t="e">
        <f t="shared" si="5"/>
        <v>#DIV/0!</v>
      </c>
      <c r="R64" s="27" t="e">
        <f t="shared" si="6"/>
        <v>#DIV/0!</v>
      </c>
      <c r="S64" s="28"/>
    </row>
    <row r="65" spans="1:19" x14ac:dyDescent="0.3">
      <c r="A65" s="29"/>
      <c r="B65" s="18" t="s">
        <v>965</v>
      </c>
      <c r="C65" s="19">
        <v>5</v>
      </c>
      <c r="D65" s="19">
        <v>10</v>
      </c>
      <c r="E65" s="20">
        <f t="shared" si="1"/>
        <v>50</v>
      </c>
      <c r="F65" s="20">
        <f t="shared" si="2"/>
        <v>600</v>
      </c>
      <c r="G65" s="19">
        <v>160</v>
      </c>
      <c r="H65" s="19">
        <v>440</v>
      </c>
      <c r="I65" s="21">
        <v>0.73329999999999995</v>
      </c>
      <c r="J65" s="21">
        <v>0.93279999999999996</v>
      </c>
      <c r="K65" s="22">
        <v>13801</v>
      </c>
      <c r="L65" s="23">
        <v>14795</v>
      </c>
      <c r="M65" s="23">
        <v>0</v>
      </c>
      <c r="N65" s="24">
        <f>SUM(N63:N64)</f>
        <v>33324.619999999995</v>
      </c>
      <c r="O65" s="25">
        <f t="shared" si="3"/>
        <v>666.49239999999986</v>
      </c>
      <c r="P65" s="26">
        <f t="shared" si="4"/>
        <v>55.204000000000001</v>
      </c>
      <c r="Q65" s="27">
        <f t="shared" si="5"/>
        <v>1.3800999999999999</v>
      </c>
      <c r="R65" s="27">
        <f t="shared" si="6"/>
        <v>3332.4619999999995</v>
      </c>
      <c r="S65" s="28"/>
    </row>
    <row r="66" spans="1:19" x14ac:dyDescent="0.3">
      <c r="A66" s="29">
        <v>16</v>
      </c>
      <c r="B66" s="18" t="s">
        <v>970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24080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61</v>
      </c>
      <c r="C67" s="19">
        <v>5</v>
      </c>
      <c r="D67" s="19">
        <v>8</v>
      </c>
      <c r="E67" s="20">
        <f t="shared" si="1"/>
        <v>40</v>
      </c>
      <c r="F67" s="20">
        <f t="shared" si="2"/>
        <v>480</v>
      </c>
      <c r="G67" s="19">
        <v>100</v>
      </c>
      <c r="H67" s="19">
        <v>380</v>
      </c>
      <c r="I67" s="21">
        <v>0.79169999999999996</v>
      </c>
      <c r="J67" s="21">
        <v>0.88349999999999995</v>
      </c>
      <c r="K67" s="22">
        <v>14073</v>
      </c>
      <c r="L67" s="23">
        <v>15930</v>
      </c>
      <c r="M67" s="23">
        <v>30554</v>
      </c>
      <c r="N67" s="24">
        <f>SUM(N66)</f>
        <v>24080</v>
      </c>
      <c r="O67" s="25">
        <f t="shared" si="3"/>
        <v>602</v>
      </c>
      <c r="P67" s="26">
        <f t="shared" si="4"/>
        <v>70.364999999999995</v>
      </c>
      <c r="Q67" s="27">
        <f t="shared" si="5"/>
        <v>1.759125</v>
      </c>
      <c r="R67" s="27">
        <f t="shared" si="6"/>
        <v>3010</v>
      </c>
      <c r="S67" s="28"/>
    </row>
    <row r="68" spans="1:19" x14ac:dyDescent="0.3">
      <c r="A68" s="29" t="s">
        <v>971</v>
      </c>
      <c r="B68" s="18" t="s">
        <v>972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8534.4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973</v>
      </c>
      <c r="C69" s="19"/>
      <c r="D69" s="19"/>
      <c r="E69" s="20">
        <f t="shared" si="1"/>
        <v>0</v>
      </c>
      <c r="F69" s="20">
        <f t="shared" si="2"/>
        <v>0</v>
      </c>
      <c r="G69" s="19"/>
      <c r="H69" s="19"/>
      <c r="I69" s="21"/>
      <c r="J69" s="21"/>
      <c r="K69" s="22"/>
      <c r="L69" s="23"/>
      <c r="M69" s="23"/>
      <c r="N69" s="24">
        <v>9501.7999999999993</v>
      </c>
      <c r="O69" s="25" t="e">
        <f t="shared" si="3"/>
        <v>#DIV/0!</v>
      </c>
      <c r="P69" s="26" t="e">
        <f t="shared" si="4"/>
        <v>#DIV/0!</v>
      </c>
      <c r="Q69" s="27" t="e">
        <f t="shared" si="5"/>
        <v>#DIV/0!</v>
      </c>
      <c r="R69" s="27" t="e">
        <f t="shared" si="6"/>
        <v>#DIV/0!</v>
      </c>
      <c r="S69" s="28"/>
    </row>
    <row r="70" spans="1:19" x14ac:dyDescent="0.3">
      <c r="A70" s="29"/>
      <c r="B70" s="18" t="s">
        <v>974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6370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975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2544.85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61</v>
      </c>
      <c r="C72" s="19">
        <v>5</v>
      </c>
      <c r="D72" s="19">
        <v>10</v>
      </c>
      <c r="E72" s="20">
        <f t="shared" si="1"/>
        <v>50</v>
      </c>
      <c r="F72" s="20">
        <f t="shared" si="2"/>
        <v>600</v>
      </c>
      <c r="G72" s="19">
        <v>190</v>
      </c>
      <c r="H72" s="19">
        <v>410</v>
      </c>
      <c r="I72" s="21">
        <v>0.68330000000000002</v>
      </c>
      <c r="J72" s="21">
        <v>0.94510000000000005</v>
      </c>
      <c r="K72" s="22">
        <v>20429</v>
      </c>
      <c r="L72" s="23">
        <v>21615</v>
      </c>
      <c r="M72" s="23">
        <v>0</v>
      </c>
      <c r="N72" s="24">
        <f>SUM(N68:N71)</f>
        <v>26951.049999999996</v>
      </c>
      <c r="O72" s="25">
        <f t="shared" si="3"/>
        <v>539.02099999999996</v>
      </c>
      <c r="P72" s="26">
        <f t="shared" si="4"/>
        <v>81.715999999999994</v>
      </c>
      <c r="Q72" s="27">
        <f t="shared" si="5"/>
        <v>2.0428999999999999</v>
      </c>
      <c r="R72" s="27">
        <f t="shared" si="6"/>
        <v>2695.1049999999996</v>
      </c>
      <c r="S72" s="28"/>
    </row>
    <row r="73" spans="1:19" x14ac:dyDescent="0.3">
      <c r="A73" s="29">
        <v>19</v>
      </c>
      <c r="B73" s="18" t="s">
        <v>975</v>
      </c>
      <c r="C73" s="19"/>
      <c r="D73" s="19"/>
      <c r="E73" s="20">
        <f t="shared" ref="E73:E136" si="11">C73*D73</f>
        <v>0</v>
      </c>
      <c r="F73" s="20">
        <f t="shared" ref="F73:F75" si="12">SUM(G73:H73)</f>
        <v>0</v>
      </c>
      <c r="G73" s="19"/>
      <c r="H73" s="19"/>
      <c r="I73" s="21"/>
      <c r="J73" s="21"/>
      <c r="K73" s="22"/>
      <c r="L73" s="23"/>
      <c r="M73" s="23"/>
      <c r="N73" s="24">
        <v>6709.15</v>
      </c>
      <c r="O73" s="25" t="e">
        <f t="shared" ref="O73:O74" si="13">N73/E73</f>
        <v>#DIV/0!</v>
      </c>
      <c r="P73" s="26" t="e">
        <f t="shared" ref="P73:P74" si="14">((K73*200000)/E73)/1000000</f>
        <v>#DIV/0!</v>
      </c>
      <c r="Q73" s="27" t="e">
        <f t="shared" ref="Q73:Q74" si="15">(K73/D73)/1000</f>
        <v>#DIV/0!</v>
      </c>
      <c r="R73" s="27" t="e">
        <f t="shared" ref="R73:R74" si="16">N73/D73</f>
        <v>#DIV/0!</v>
      </c>
      <c r="S73" s="28"/>
    </row>
    <row r="74" spans="1:19" x14ac:dyDescent="0.3">
      <c r="A74" s="29"/>
      <c r="B74" s="18" t="s">
        <v>977</v>
      </c>
      <c r="C74" s="19"/>
      <c r="D74" s="19"/>
      <c r="E74" s="20">
        <f t="shared" si="11"/>
        <v>0</v>
      </c>
      <c r="F74" s="20">
        <f t="shared" si="12"/>
        <v>0</v>
      </c>
      <c r="G74" s="19"/>
      <c r="H74" s="19"/>
      <c r="I74" s="21"/>
      <c r="J74" s="21"/>
      <c r="K74" s="22"/>
      <c r="L74" s="23"/>
      <c r="M74" s="23"/>
      <c r="N74" s="24">
        <v>12037.41</v>
      </c>
      <c r="O74" s="25" t="e">
        <f t="shared" si="13"/>
        <v>#DIV/0!</v>
      </c>
      <c r="P74" s="26" t="e">
        <f t="shared" si="14"/>
        <v>#DIV/0!</v>
      </c>
      <c r="Q74" s="27" t="e">
        <f t="shared" si="15"/>
        <v>#DIV/0!</v>
      </c>
      <c r="R74" s="27" t="e">
        <f t="shared" si="16"/>
        <v>#DIV/0!</v>
      </c>
      <c r="S74" s="28"/>
    </row>
    <row r="75" spans="1:19" x14ac:dyDescent="0.3">
      <c r="A75" s="29"/>
      <c r="B75" s="18" t="s">
        <v>978</v>
      </c>
      <c r="C75" s="19"/>
      <c r="D75" s="19"/>
      <c r="E75" s="20">
        <f t="shared" si="11"/>
        <v>0</v>
      </c>
      <c r="F75" s="20">
        <f t="shared" si="12"/>
        <v>0</v>
      </c>
      <c r="G75" s="19"/>
      <c r="H75" s="19"/>
      <c r="I75" s="21"/>
      <c r="J75" s="21"/>
      <c r="K75" s="22"/>
      <c r="L75" s="23"/>
      <c r="M75" s="23"/>
      <c r="N75" s="24">
        <v>8540</v>
      </c>
      <c r="O75" s="25" t="e">
        <f>N75/E75</f>
        <v>#DIV/0!</v>
      </c>
      <c r="P75" s="26" t="e">
        <f>((K75*200000)/E75)/1000000</f>
        <v>#DIV/0!</v>
      </c>
      <c r="Q75" s="27" t="e">
        <f>(K75/D75)/1000</f>
        <v>#DIV/0!</v>
      </c>
      <c r="R75" s="27" t="e">
        <f>N75/D75</f>
        <v>#DIV/0!</v>
      </c>
      <c r="S75" s="28"/>
    </row>
    <row r="76" spans="1:19" x14ac:dyDescent="0.3">
      <c r="A76" s="29"/>
      <c r="B76" s="18" t="s">
        <v>979</v>
      </c>
      <c r="C76" s="19"/>
      <c r="D76" s="19"/>
      <c r="E76" s="20">
        <f t="shared" si="11"/>
        <v>0</v>
      </c>
      <c r="F76" s="20">
        <f t="shared" ref="F76:F136" si="17">SUM(G76:H76)</f>
        <v>0</v>
      </c>
      <c r="G76" s="19"/>
      <c r="H76" s="19"/>
      <c r="I76" s="21"/>
      <c r="J76" s="21"/>
      <c r="K76" s="22"/>
      <c r="L76" s="23"/>
      <c r="M76" s="23"/>
      <c r="N76" s="24">
        <v>510.3</v>
      </c>
      <c r="O76" s="25" t="e">
        <f t="shared" ref="O76:O89" si="18">N76/E76</f>
        <v>#DIV/0!</v>
      </c>
      <c r="P76" s="26" t="e">
        <f t="shared" ref="P76:P89" si="19">((K76*200000)/E76)/1000000</f>
        <v>#DIV/0!</v>
      </c>
      <c r="Q76" s="27" t="e">
        <f t="shared" ref="Q76:Q89" si="20">(K76/D76)/1000</f>
        <v>#DIV/0!</v>
      </c>
      <c r="R76" s="27" t="e">
        <f t="shared" ref="R76:R89" si="21">N76/D76</f>
        <v>#DIV/0!</v>
      </c>
      <c r="S76" s="28"/>
    </row>
    <row r="77" spans="1:19" x14ac:dyDescent="0.3">
      <c r="A77" s="29"/>
      <c r="B77" s="18" t="s">
        <v>61</v>
      </c>
      <c r="C77" s="19">
        <v>5</v>
      </c>
      <c r="D77" s="19">
        <v>8</v>
      </c>
      <c r="E77" s="20">
        <f t="shared" si="11"/>
        <v>40</v>
      </c>
      <c r="F77" s="20">
        <f t="shared" si="17"/>
        <v>480</v>
      </c>
      <c r="G77" s="19">
        <v>70</v>
      </c>
      <c r="H77" s="19">
        <v>410</v>
      </c>
      <c r="I77" s="21">
        <v>0.85419999999999996</v>
      </c>
      <c r="J77" s="21">
        <v>0.9768</v>
      </c>
      <c r="K77" s="22">
        <v>24040</v>
      </c>
      <c r="L77" s="23">
        <v>24612</v>
      </c>
      <c r="M77" s="23">
        <v>42541</v>
      </c>
      <c r="N77" s="24">
        <f>SUM(N73:N76)</f>
        <v>27796.859999999997</v>
      </c>
      <c r="O77" s="25">
        <f t="shared" si="18"/>
        <v>694.92149999999992</v>
      </c>
      <c r="P77" s="26">
        <f t="shared" si="19"/>
        <v>120.2</v>
      </c>
      <c r="Q77" s="27">
        <f t="shared" si="20"/>
        <v>3.0049999999999999</v>
      </c>
      <c r="R77" s="27">
        <f t="shared" si="21"/>
        <v>3474.6074999999996</v>
      </c>
      <c r="S77" s="28"/>
    </row>
    <row r="78" spans="1:19" x14ac:dyDescent="0.3">
      <c r="A78" s="29" t="s">
        <v>982</v>
      </c>
      <c r="B78" s="18" t="s">
        <v>983</v>
      </c>
      <c r="C78" s="19"/>
      <c r="D78" s="19"/>
      <c r="E78" s="20">
        <f t="shared" si="11"/>
        <v>0</v>
      </c>
      <c r="F78" s="20">
        <f t="shared" si="17"/>
        <v>0</v>
      </c>
      <c r="G78" s="19"/>
      <c r="H78" s="19"/>
      <c r="I78" s="21"/>
      <c r="J78" s="21"/>
      <c r="K78" s="22"/>
      <c r="L78" s="23"/>
      <c r="M78" s="23"/>
      <c r="N78" s="24">
        <v>9109.7999999999993</v>
      </c>
      <c r="O78" s="25" t="e">
        <f t="shared" si="18"/>
        <v>#DIV/0!</v>
      </c>
      <c r="P78" s="26" t="e">
        <f t="shared" si="19"/>
        <v>#DIV/0!</v>
      </c>
      <c r="Q78" s="27" t="e">
        <f t="shared" si="20"/>
        <v>#DIV/0!</v>
      </c>
      <c r="R78" s="27" t="e">
        <f t="shared" si="21"/>
        <v>#DIV/0!</v>
      </c>
      <c r="S78" s="28"/>
    </row>
    <row r="79" spans="1:19" x14ac:dyDescent="0.3">
      <c r="A79" s="29"/>
      <c r="B79" s="18" t="s">
        <v>984</v>
      </c>
      <c r="C79" s="19"/>
      <c r="D79" s="19"/>
      <c r="E79" s="20">
        <f t="shared" si="11"/>
        <v>0</v>
      </c>
      <c r="F79" s="20">
        <f t="shared" si="17"/>
        <v>0</v>
      </c>
      <c r="G79" s="19"/>
      <c r="H79" s="19"/>
      <c r="I79" s="21"/>
      <c r="J79" s="21"/>
      <c r="K79" s="22"/>
      <c r="L79" s="23"/>
      <c r="M79" s="23"/>
      <c r="N79" s="24">
        <v>3337.6</v>
      </c>
      <c r="O79" s="25" t="e">
        <f t="shared" si="18"/>
        <v>#DIV/0!</v>
      </c>
      <c r="P79" s="26" t="e">
        <f t="shared" si="19"/>
        <v>#DIV/0!</v>
      </c>
      <c r="Q79" s="27" t="e">
        <f t="shared" si="20"/>
        <v>#DIV/0!</v>
      </c>
      <c r="R79" s="27" t="e">
        <f t="shared" si="21"/>
        <v>#DIV/0!</v>
      </c>
      <c r="S79" s="28"/>
    </row>
    <row r="80" spans="1:19" x14ac:dyDescent="0.3">
      <c r="A80" s="29"/>
      <c r="B80" s="18" t="s">
        <v>985</v>
      </c>
      <c r="C80" s="19"/>
      <c r="D80" s="19"/>
      <c r="E80" s="20">
        <f t="shared" si="11"/>
        <v>0</v>
      </c>
      <c r="F80" s="20">
        <f t="shared" si="17"/>
        <v>0</v>
      </c>
      <c r="G80" s="19"/>
      <c r="H80" s="19"/>
      <c r="I80" s="21"/>
      <c r="J80" s="21"/>
      <c r="K80" s="22"/>
      <c r="L80" s="23"/>
      <c r="M80" s="23"/>
      <c r="N80" s="24">
        <v>21981.200000000001</v>
      </c>
      <c r="O80" s="25" t="e">
        <f t="shared" si="18"/>
        <v>#DIV/0!</v>
      </c>
      <c r="P80" s="26" t="e">
        <f t="shared" si="19"/>
        <v>#DIV/0!</v>
      </c>
      <c r="Q80" s="27" t="e">
        <f t="shared" si="20"/>
        <v>#DIV/0!</v>
      </c>
      <c r="R80" s="27" t="e">
        <f t="shared" si="21"/>
        <v>#DIV/0!</v>
      </c>
      <c r="S80" s="28"/>
    </row>
    <row r="81" spans="1:19" x14ac:dyDescent="0.3">
      <c r="A81" s="29"/>
      <c r="B81" s="18" t="s">
        <v>986</v>
      </c>
      <c r="C81" s="19">
        <v>5</v>
      </c>
      <c r="D81" s="19">
        <v>10</v>
      </c>
      <c r="E81" s="20">
        <f t="shared" si="11"/>
        <v>50</v>
      </c>
      <c r="F81" s="20">
        <f t="shared" si="17"/>
        <v>600</v>
      </c>
      <c r="G81" s="19">
        <v>90</v>
      </c>
      <c r="H81" s="19">
        <v>510</v>
      </c>
      <c r="I81" s="21">
        <v>0.85</v>
      </c>
      <c r="J81" s="21">
        <v>0.93159999999999998</v>
      </c>
      <c r="K81" s="22">
        <v>32890</v>
      </c>
      <c r="L81" s="23">
        <v>35305</v>
      </c>
      <c r="M81" s="23">
        <v>0</v>
      </c>
      <c r="N81" s="24">
        <f>SUM(N78:N80)</f>
        <v>34428.6</v>
      </c>
      <c r="O81" s="25">
        <f t="shared" si="18"/>
        <v>688.572</v>
      </c>
      <c r="P81" s="26">
        <f t="shared" si="19"/>
        <v>131.56</v>
      </c>
      <c r="Q81" s="27">
        <f t="shared" si="20"/>
        <v>3.2890000000000001</v>
      </c>
      <c r="R81" s="27">
        <f t="shared" si="21"/>
        <v>3442.8599999999997</v>
      </c>
      <c r="S81" s="28"/>
    </row>
    <row r="82" spans="1:19" x14ac:dyDescent="0.3">
      <c r="A82" s="29">
        <v>20</v>
      </c>
      <c r="B82" s="18" t="s">
        <v>990</v>
      </c>
      <c r="C82" s="19"/>
      <c r="D82" s="19"/>
      <c r="E82" s="20">
        <f t="shared" si="11"/>
        <v>0</v>
      </c>
      <c r="F82" s="20">
        <f t="shared" si="17"/>
        <v>0</v>
      </c>
      <c r="G82" s="19"/>
      <c r="H82" s="19"/>
      <c r="I82" s="21"/>
      <c r="J82" s="21"/>
      <c r="K82" s="22"/>
      <c r="L82" s="23"/>
      <c r="M82" s="23"/>
      <c r="N82" s="24">
        <v>14052</v>
      </c>
      <c r="O82" s="25" t="e">
        <f t="shared" si="18"/>
        <v>#DIV/0!</v>
      </c>
      <c r="P82" s="26" t="e">
        <f t="shared" si="19"/>
        <v>#DIV/0!</v>
      </c>
      <c r="Q82" s="27" t="e">
        <f t="shared" si="20"/>
        <v>#DIV/0!</v>
      </c>
      <c r="R82" s="27" t="e">
        <f t="shared" si="21"/>
        <v>#DIV/0!</v>
      </c>
      <c r="S82" s="28"/>
    </row>
    <row r="83" spans="1:19" x14ac:dyDescent="0.3">
      <c r="A83" s="29"/>
      <c r="B83" s="18" t="s">
        <v>61</v>
      </c>
      <c r="C83" s="19">
        <v>5</v>
      </c>
      <c r="D83" s="19">
        <v>8</v>
      </c>
      <c r="E83" s="20">
        <f t="shared" si="11"/>
        <v>40</v>
      </c>
      <c r="F83" s="20">
        <f t="shared" si="17"/>
        <v>480</v>
      </c>
      <c r="G83" s="19">
        <v>220</v>
      </c>
      <c r="H83" s="19">
        <v>260</v>
      </c>
      <c r="I83" s="21">
        <v>0.54169999999999996</v>
      </c>
      <c r="J83" s="21">
        <v>0.88719999999999999</v>
      </c>
      <c r="K83" s="22">
        <v>22122</v>
      </c>
      <c r="L83" s="23">
        <v>24935</v>
      </c>
      <c r="M83" s="23">
        <v>22828</v>
      </c>
      <c r="N83" s="24">
        <f>SUM(N82)</f>
        <v>14052</v>
      </c>
      <c r="O83" s="25">
        <f t="shared" si="18"/>
        <v>351.3</v>
      </c>
      <c r="P83" s="26">
        <f t="shared" si="19"/>
        <v>110.61</v>
      </c>
      <c r="Q83" s="27">
        <f t="shared" si="20"/>
        <v>2.76525</v>
      </c>
      <c r="R83" s="27">
        <f t="shared" si="21"/>
        <v>1756.5</v>
      </c>
      <c r="S83" s="28"/>
    </row>
    <row r="84" spans="1:19" x14ac:dyDescent="0.3">
      <c r="A84" s="29" t="s">
        <v>994</v>
      </c>
      <c r="B84" s="18" t="s">
        <v>995</v>
      </c>
      <c r="C84" s="19"/>
      <c r="D84" s="19"/>
      <c r="E84" s="20">
        <f t="shared" si="11"/>
        <v>0</v>
      </c>
      <c r="F84" s="20">
        <f t="shared" si="17"/>
        <v>0</v>
      </c>
      <c r="G84" s="19"/>
      <c r="H84" s="19"/>
      <c r="I84" s="21"/>
      <c r="J84" s="21"/>
      <c r="K84" s="22"/>
      <c r="L84" s="23"/>
      <c r="M84" s="23"/>
      <c r="N84" s="24">
        <v>3822</v>
      </c>
      <c r="O84" s="25" t="e">
        <f t="shared" si="18"/>
        <v>#DIV/0!</v>
      </c>
      <c r="P84" s="26" t="e">
        <f t="shared" si="19"/>
        <v>#DIV/0!</v>
      </c>
      <c r="Q84" s="27" t="e">
        <f t="shared" si="20"/>
        <v>#DIV/0!</v>
      </c>
      <c r="R84" s="27" t="e">
        <f t="shared" si="21"/>
        <v>#DIV/0!</v>
      </c>
      <c r="S84" s="28"/>
    </row>
    <row r="85" spans="1:19" x14ac:dyDescent="0.3">
      <c r="A85" s="29"/>
      <c r="B85" s="18" t="s">
        <v>996</v>
      </c>
      <c r="C85" s="19"/>
      <c r="D85" s="19"/>
      <c r="E85" s="20">
        <f t="shared" si="11"/>
        <v>0</v>
      </c>
      <c r="F85" s="20">
        <f t="shared" si="17"/>
        <v>0</v>
      </c>
      <c r="G85" s="19"/>
      <c r="H85" s="19"/>
      <c r="I85" s="21"/>
      <c r="J85" s="21"/>
      <c r="K85" s="22"/>
      <c r="L85" s="23"/>
      <c r="M85" s="23"/>
      <c r="N85" s="24">
        <v>14441.35</v>
      </c>
      <c r="O85" s="25" t="e">
        <f t="shared" si="18"/>
        <v>#DIV/0!</v>
      </c>
      <c r="P85" s="26" t="e">
        <f t="shared" si="19"/>
        <v>#DIV/0!</v>
      </c>
      <c r="Q85" s="27" t="e">
        <f t="shared" si="20"/>
        <v>#DIV/0!</v>
      </c>
      <c r="R85" s="27" t="e">
        <f t="shared" si="21"/>
        <v>#DIV/0!</v>
      </c>
      <c r="S85" s="28"/>
    </row>
    <row r="86" spans="1:19" x14ac:dyDescent="0.3">
      <c r="A86" s="29"/>
      <c r="B86" s="18" t="s">
        <v>997</v>
      </c>
      <c r="C86" s="19"/>
      <c r="D86" s="19"/>
      <c r="E86" s="20">
        <f t="shared" si="11"/>
        <v>0</v>
      </c>
      <c r="F86" s="20">
        <f t="shared" si="17"/>
        <v>0</v>
      </c>
      <c r="G86" s="19"/>
      <c r="H86" s="19"/>
      <c r="I86" s="21"/>
      <c r="J86" s="21"/>
      <c r="K86" s="22"/>
      <c r="L86" s="23"/>
      <c r="M86" s="23"/>
      <c r="N86" s="24">
        <v>6156.25</v>
      </c>
      <c r="O86" s="25" t="e">
        <f t="shared" si="18"/>
        <v>#DIV/0!</v>
      </c>
      <c r="P86" s="26" t="e">
        <f t="shared" si="19"/>
        <v>#DIV/0!</v>
      </c>
      <c r="Q86" s="27" t="e">
        <f t="shared" si="20"/>
        <v>#DIV/0!</v>
      </c>
      <c r="R86" s="27" t="e">
        <f t="shared" si="21"/>
        <v>#DIV/0!</v>
      </c>
      <c r="S86" s="28"/>
    </row>
    <row r="87" spans="1:19" x14ac:dyDescent="0.3">
      <c r="A87" s="29"/>
      <c r="B87" s="18" t="s">
        <v>61</v>
      </c>
      <c r="C87" s="19">
        <v>5</v>
      </c>
      <c r="D87" s="19">
        <v>10</v>
      </c>
      <c r="E87" s="20">
        <f t="shared" si="11"/>
        <v>50</v>
      </c>
      <c r="F87" s="20">
        <f t="shared" si="17"/>
        <v>600</v>
      </c>
      <c r="G87" s="19">
        <v>190</v>
      </c>
      <c r="H87" s="19">
        <v>410</v>
      </c>
      <c r="I87" s="21">
        <v>0.68330000000000002</v>
      </c>
      <c r="J87" s="21">
        <v>0.94169999999999998</v>
      </c>
      <c r="K87" s="22">
        <v>22718</v>
      </c>
      <c r="L87" s="23">
        <v>24124</v>
      </c>
      <c r="M87" s="23">
        <v>0</v>
      </c>
      <c r="N87" s="24">
        <f>SUM(N84:N86)</f>
        <v>24419.599999999999</v>
      </c>
      <c r="O87" s="25">
        <f t="shared" si="18"/>
        <v>488.392</v>
      </c>
      <c r="P87" s="26">
        <f t="shared" si="19"/>
        <v>90.872</v>
      </c>
      <c r="Q87" s="27">
        <f t="shared" si="20"/>
        <v>2.2718000000000003</v>
      </c>
      <c r="R87" s="27">
        <f t="shared" si="21"/>
        <v>2441.96</v>
      </c>
      <c r="S87" s="28"/>
    </row>
    <row r="88" spans="1:19" x14ac:dyDescent="0.3">
      <c r="A88" s="29">
        <v>21</v>
      </c>
      <c r="B88" s="18" t="s">
        <v>1001</v>
      </c>
      <c r="C88" s="19"/>
      <c r="D88" s="19"/>
      <c r="E88" s="20">
        <f t="shared" si="11"/>
        <v>0</v>
      </c>
      <c r="F88" s="20">
        <f t="shared" si="17"/>
        <v>0</v>
      </c>
      <c r="G88" s="19"/>
      <c r="H88" s="19"/>
      <c r="I88" s="21"/>
      <c r="J88" s="21"/>
      <c r="K88" s="22"/>
      <c r="L88" s="23"/>
      <c r="M88" s="23"/>
      <c r="N88" s="24">
        <v>18256.25</v>
      </c>
      <c r="O88" s="25" t="e">
        <f t="shared" si="18"/>
        <v>#DIV/0!</v>
      </c>
      <c r="P88" s="26" t="e">
        <f t="shared" si="19"/>
        <v>#DIV/0!</v>
      </c>
      <c r="Q88" s="27" t="e">
        <f t="shared" si="20"/>
        <v>#DIV/0!</v>
      </c>
      <c r="R88" s="27" t="e">
        <f t="shared" si="21"/>
        <v>#DIV/0!</v>
      </c>
      <c r="S88" s="28"/>
    </row>
    <row r="89" spans="1:19" x14ac:dyDescent="0.3">
      <c r="A89" s="29"/>
      <c r="B89" s="18" t="s">
        <v>1002</v>
      </c>
      <c r="C89" s="19"/>
      <c r="D89" s="19"/>
      <c r="E89" s="20">
        <f t="shared" si="11"/>
        <v>0</v>
      </c>
      <c r="F89" s="20">
        <f t="shared" si="17"/>
        <v>0</v>
      </c>
      <c r="G89" s="19"/>
      <c r="H89" s="19"/>
      <c r="I89" s="21"/>
      <c r="J89" s="21"/>
      <c r="K89" s="22"/>
      <c r="L89" s="23"/>
      <c r="M89" s="23"/>
      <c r="N89" s="24">
        <v>10125</v>
      </c>
      <c r="O89" s="25" t="e">
        <f t="shared" si="18"/>
        <v>#DIV/0!</v>
      </c>
      <c r="P89" s="26" t="e">
        <f t="shared" si="19"/>
        <v>#DIV/0!</v>
      </c>
      <c r="Q89" s="27" t="e">
        <f t="shared" si="20"/>
        <v>#DIV/0!</v>
      </c>
      <c r="R89" s="27" t="e">
        <f t="shared" si="21"/>
        <v>#DIV/0!</v>
      </c>
      <c r="S89" s="28"/>
    </row>
    <row r="90" spans="1:19" x14ac:dyDescent="0.3">
      <c r="A90" s="29"/>
      <c r="B90" s="18" t="s">
        <v>61</v>
      </c>
      <c r="C90" s="19">
        <v>5</v>
      </c>
      <c r="D90" s="19">
        <v>8</v>
      </c>
      <c r="E90" s="20">
        <f t="shared" si="11"/>
        <v>40</v>
      </c>
      <c r="F90" s="20">
        <f t="shared" si="17"/>
        <v>480</v>
      </c>
      <c r="G90" s="19">
        <v>40</v>
      </c>
      <c r="H90" s="19">
        <v>440</v>
      </c>
      <c r="I90" s="21">
        <v>0.91669999999999996</v>
      </c>
      <c r="J90" s="21">
        <v>0.98099999999999998</v>
      </c>
      <c r="K90" s="22">
        <v>23012</v>
      </c>
      <c r="L90" s="23">
        <v>23458</v>
      </c>
      <c r="M90" s="23">
        <v>34140</v>
      </c>
      <c r="N90" s="24">
        <f>SUM(N88:N89)</f>
        <v>28381.25</v>
      </c>
      <c r="O90" s="25">
        <f>N90/E90</f>
        <v>709.53125</v>
      </c>
      <c r="P90" s="26">
        <f>((K90*200000)/E90)/1000000</f>
        <v>115.06</v>
      </c>
      <c r="Q90" s="27">
        <f>(K90/D90)/1000</f>
        <v>2.8765000000000001</v>
      </c>
      <c r="R90" s="27">
        <f>N90/D90</f>
        <v>3547.65625</v>
      </c>
      <c r="S90" s="28"/>
    </row>
    <row r="91" spans="1:19" x14ac:dyDescent="0.3">
      <c r="A91" s="29" t="s">
        <v>1006</v>
      </c>
      <c r="B91" s="18" t="s">
        <v>1007</v>
      </c>
      <c r="C91" s="19"/>
      <c r="D91" s="19"/>
      <c r="E91" s="20">
        <f t="shared" si="11"/>
        <v>0</v>
      </c>
      <c r="F91" s="20">
        <f t="shared" si="17"/>
        <v>0</v>
      </c>
      <c r="G91" s="19"/>
      <c r="H91" s="19"/>
      <c r="I91" s="21"/>
      <c r="J91" s="21"/>
      <c r="K91" s="22"/>
      <c r="L91" s="23"/>
      <c r="M91" s="23"/>
      <c r="N91" s="24">
        <v>35282.25</v>
      </c>
      <c r="O91" s="25" t="e">
        <f t="shared" ref="O91:O138" si="22">N91/E91</f>
        <v>#DIV/0!</v>
      </c>
      <c r="P91" s="26" t="e">
        <f t="shared" ref="P91:P138" si="23">((K91*200000)/E91)/1000000</f>
        <v>#DIV/0!</v>
      </c>
      <c r="Q91" s="27" t="e">
        <f t="shared" ref="Q91:Q138" si="24">(K91/D91)/1000</f>
        <v>#DIV/0!</v>
      </c>
      <c r="R91" s="27" t="e">
        <f t="shared" ref="R91:R138" si="25">N91/D91</f>
        <v>#DIV/0!</v>
      </c>
      <c r="S91" s="28"/>
    </row>
    <row r="92" spans="1:19" x14ac:dyDescent="0.3">
      <c r="A92" s="29"/>
      <c r="B92" s="18" t="s">
        <v>1008</v>
      </c>
      <c r="C92" s="19">
        <v>5</v>
      </c>
      <c r="D92" s="19">
        <v>10</v>
      </c>
      <c r="E92" s="20">
        <f t="shared" si="11"/>
        <v>50</v>
      </c>
      <c r="F92" s="20">
        <f t="shared" si="17"/>
        <v>600</v>
      </c>
      <c r="G92" s="19">
        <v>50</v>
      </c>
      <c r="H92" s="19">
        <v>550</v>
      </c>
      <c r="I92" s="21">
        <v>0.91669999999999996</v>
      </c>
      <c r="J92" s="21">
        <v>0.97699999999999998</v>
      </c>
      <c r="K92" s="22">
        <v>28608</v>
      </c>
      <c r="L92" s="23">
        <v>29282</v>
      </c>
      <c r="M92" s="23">
        <v>0</v>
      </c>
      <c r="N92" s="24">
        <f>SUM(N91)</f>
        <v>35282.25</v>
      </c>
      <c r="O92" s="25">
        <f t="shared" si="22"/>
        <v>705.64499999999998</v>
      </c>
      <c r="P92" s="26">
        <f t="shared" si="23"/>
        <v>114.432</v>
      </c>
      <c r="Q92" s="27">
        <f t="shared" si="24"/>
        <v>2.8608000000000002</v>
      </c>
      <c r="R92" s="27">
        <f t="shared" si="25"/>
        <v>3528.2249999999999</v>
      </c>
      <c r="S92" s="28"/>
    </row>
    <row r="93" spans="1:19" x14ac:dyDescent="0.3">
      <c r="A93" s="29">
        <v>22</v>
      </c>
      <c r="B93" s="18" t="s">
        <v>1010</v>
      </c>
      <c r="C93" s="19"/>
      <c r="D93" s="19"/>
      <c r="E93" s="20">
        <f t="shared" si="11"/>
        <v>0</v>
      </c>
      <c r="F93" s="20">
        <f t="shared" si="17"/>
        <v>0</v>
      </c>
      <c r="G93" s="19"/>
      <c r="H93" s="19"/>
      <c r="I93" s="21"/>
      <c r="J93" s="21"/>
      <c r="K93" s="22"/>
      <c r="L93" s="23"/>
      <c r="M93" s="23"/>
      <c r="N93" s="24">
        <v>17138.25</v>
      </c>
      <c r="O93" s="25" t="e">
        <f t="shared" si="22"/>
        <v>#DIV/0!</v>
      </c>
      <c r="P93" s="26" t="e">
        <f t="shared" si="23"/>
        <v>#DIV/0!</v>
      </c>
      <c r="Q93" s="27" t="e">
        <f t="shared" si="24"/>
        <v>#DIV/0!</v>
      </c>
      <c r="R93" s="27" t="e">
        <f t="shared" si="25"/>
        <v>#DIV/0!</v>
      </c>
      <c r="S93" s="28"/>
    </row>
    <row r="94" spans="1:19" x14ac:dyDescent="0.3">
      <c r="A94" s="29"/>
      <c r="B94" s="18" t="s">
        <v>1011</v>
      </c>
      <c r="C94" s="19"/>
      <c r="D94" s="19"/>
      <c r="E94" s="20">
        <f t="shared" si="11"/>
        <v>0</v>
      </c>
      <c r="F94" s="20">
        <f t="shared" si="17"/>
        <v>0</v>
      </c>
      <c r="G94" s="19"/>
      <c r="H94" s="19"/>
      <c r="I94" s="21"/>
      <c r="J94" s="21"/>
      <c r="K94" s="22"/>
      <c r="L94" s="23"/>
      <c r="M94" s="23"/>
      <c r="N94" s="24">
        <v>2448.5</v>
      </c>
      <c r="O94" s="25" t="e">
        <f t="shared" si="22"/>
        <v>#DIV/0!</v>
      </c>
      <c r="P94" s="26" t="e">
        <f t="shared" si="23"/>
        <v>#DIV/0!</v>
      </c>
      <c r="Q94" s="27" t="e">
        <f t="shared" si="24"/>
        <v>#DIV/0!</v>
      </c>
      <c r="R94" s="27" t="e">
        <f t="shared" si="25"/>
        <v>#DIV/0!</v>
      </c>
      <c r="S94" s="28"/>
    </row>
    <row r="95" spans="1:19" x14ac:dyDescent="0.3">
      <c r="A95" s="29"/>
      <c r="B95" s="18" t="s">
        <v>61</v>
      </c>
      <c r="C95" s="19">
        <v>5</v>
      </c>
      <c r="D95" s="19">
        <v>8</v>
      </c>
      <c r="E95" s="20">
        <f t="shared" si="11"/>
        <v>40</v>
      </c>
      <c r="F95" s="20">
        <f t="shared" si="17"/>
        <v>480</v>
      </c>
      <c r="G95" s="19">
        <v>160</v>
      </c>
      <c r="H95" s="19">
        <v>320</v>
      </c>
      <c r="I95" s="21">
        <v>0.66669999999999996</v>
      </c>
      <c r="J95" s="21">
        <v>0.95220000000000005</v>
      </c>
      <c r="K95" s="22">
        <v>15043</v>
      </c>
      <c r="L95" s="23">
        <v>15798</v>
      </c>
      <c r="M95" s="23">
        <v>31127</v>
      </c>
      <c r="N95" s="24">
        <f>SUM(N93:N94)</f>
        <v>19586.75</v>
      </c>
      <c r="O95" s="25">
        <f t="shared" si="22"/>
        <v>489.66874999999999</v>
      </c>
      <c r="P95" s="26">
        <f t="shared" si="23"/>
        <v>75.215000000000003</v>
      </c>
      <c r="Q95" s="27">
        <f t="shared" si="24"/>
        <v>1.8803749999999999</v>
      </c>
      <c r="R95" s="27">
        <f t="shared" si="25"/>
        <v>2448.34375</v>
      </c>
      <c r="S95" s="28"/>
    </row>
    <row r="96" spans="1:19" x14ac:dyDescent="0.3">
      <c r="A96" s="29" t="s">
        <v>1014</v>
      </c>
      <c r="B96" s="18" t="s">
        <v>1015</v>
      </c>
      <c r="C96" s="19"/>
      <c r="D96" s="19"/>
      <c r="E96" s="20">
        <f t="shared" si="11"/>
        <v>0</v>
      </c>
      <c r="F96" s="20">
        <f t="shared" si="17"/>
        <v>0</v>
      </c>
      <c r="G96" s="19"/>
      <c r="H96" s="19"/>
      <c r="I96" s="21"/>
      <c r="J96" s="21"/>
      <c r="K96" s="22"/>
      <c r="L96" s="23"/>
      <c r="M96" s="23"/>
      <c r="N96" s="24">
        <v>7316</v>
      </c>
      <c r="O96" s="25" t="e">
        <f t="shared" si="22"/>
        <v>#DIV/0!</v>
      </c>
      <c r="P96" s="26" t="e">
        <f t="shared" si="23"/>
        <v>#DIV/0!</v>
      </c>
      <c r="Q96" s="27" t="e">
        <f t="shared" si="24"/>
        <v>#DIV/0!</v>
      </c>
      <c r="R96" s="27" t="e">
        <f t="shared" si="25"/>
        <v>#DIV/0!</v>
      </c>
      <c r="S96" s="28"/>
    </row>
    <row r="97" spans="1:19" x14ac:dyDescent="0.3">
      <c r="A97" s="29"/>
      <c r="B97" s="18" t="s">
        <v>1016</v>
      </c>
      <c r="C97" s="19"/>
      <c r="D97" s="19"/>
      <c r="E97" s="20">
        <f t="shared" si="11"/>
        <v>0</v>
      </c>
      <c r="F97" s="20">
        <f t="shared" si="17"/>
        <v>0</v>
      </c>
      <c r="G97" s="19"/>
      <c r="H97" s="19"/>
      <c r="I97" s="21"/>
      <c r="J97" s="21"/>
      <c r="K97" s="22"/>
      <c r="L97" s="23"/>
      <c r="M97" s="23"/>
      <c r="N97" s="24">
        <v>12313.2</v>
      </c>
      <c r="O97" s="25" t="e">
        <f t="shared" si="22"/>
        <v>#DIV/0!</v>
      </c>
      <c r="P97" s="26" t="e">
        <f t="shared" si="23"/>
        <v>#DIV/0!</v>
      </c>
      <c r="Q97" s="27" t="e">
        <f t="shared" si="24"/>
        <v>#DIV/0!</v>
      </c>
      <c r="R97" s="27" t="e">
        <f t="shared" si="25"/>
        <v>#DIV/0!</v>
      </c>
      <c r="S97" s="28"/>
    </row>
    <row r="98" spans="1:19" x14ac:dyDescent="0.3">
      <c r="A98" s="29"/>
      <c r="B98" s="18" t="s">
        <v>1017</v>
      </c>
      <c r="C98" s="19"/>
      <c r="D98" s="19"/>
      <c r="E98" s="20">
        <f t="shared" si="11"/>
        <v>0</v>
      </c>
      <c r="F98" s="20">
        <f t="shared" si="17"/>
        <v>0</v>
      </c>
      <c r="G98" s="19"/>
      <c r="H98" s="19"/>
      <c r="I98" s="21"/>
      <c r="J98" s="21"/>
      <c r="K98" s="22"/>
      <c r="L98" s="23"/>
      <c r="M98" s="23"/>
      <c r="N98" s="24">
        <v>13249.47</v>
      </c>
      <c r="O98" s="25" t="e">
        <f t="shared" si="22"/>
        <v>#DIV/0!</v>
      </c>
      <c r="P98" s="26" t="e">
        <f t="shared" si="23"/>
        <v>#DIV/0!</v>
      </c>
      <c r="Q98" s="27" t="e">
        <f t="shared" si="24"/>
        <v>#DIV/0!</v>
      </c>
      <c r="R98" s="27" t="e">
        <f t="shared" si="25"/>
        <v>#DIV/0!</v>
      </c>
      <c r="S98" s="28"/>
    </row>
    <row r="99" spans="1:19" x14ac:dyDescent="0.3">
      <c r="A99" s="29"/>
      <c r="B99" s="18" t="s">
        <v>61</v>
      </c>
      <c r="C99" s="19">
        <v>5</v>
      </c>
      <c r="D99" s="19">
        <v>10</v>
      </c>
      <c r="E99" s="20">
        <f t="shared" si="11"/>
        <v>50</v>
      </c>
      <c r="F99" s="20">
        <f t="shared" si="17"/>
        <v>600</v>
      </c>
      <c r="G99" s="19">
        <v>100</v>
      </c>
      <c r="H99" s="19">
        <v>500</v>
      </c>
      <c r="I99" s="21">
        <v>0.83330000000000004</v>
      </c>
      <c r="J99" s="21">
        <v>0.89549999999999996</v>
      </c>
      <c r="K99" s="22">
        <v>15405</v>
      </c>
      <c r="L99" s="23">
        <v>17202</v>
      </c>
      <c r="M99" s="23">
        <v>0</v>
      </c>
      <c r="N99" s="24">
        <f>SUM(N96:N98)</f>
        <v>32878.67</v>
      </c>
      <c r="O99" s="25">
        <f t="shared" si="22"/>
        <v>657.57339999999999</v>
      </c>
      <c r="P99" s="26">
        <f t="shared" si="23"/>
        <v>61.62</v>
      </c>
      <c r="Q99" s="27">
        <f t="shared" si="24"/>
        <v>1.5405</v>
      </c>
      <c r="R99" s="27">
        <f t="shared" si="25"/>
        <v>3287.8669999999997</v>
      </c>
      <c r="S99" s="28"/>
    </row>
    <row r="100" spans="1:19" x14ac:dyDescent="0.3">
      <c r="A100" s="29">
        <v>23</v>
      </c>
      <c r="B100" s="18" t="s">
        <v>1020</v>
      </c>
      <c r="C100" s="19"/>
      <c r="D100" s="19"/>
      <c r="E100" s="20">
        <f t="shared" si="11"/>
        <v>0</v>
      </c>
      <c r="F100" s="20">
        <f t="shared" si="17"/>
        <v>0</v>
      </c>
      <c r="G100" s="19"/>
      <c r="H100" s="19"/>
      <c r="I100" s="21"/>
      <c r="J100" s="21"/>
      <c r="K100" s="22"/>
      <c r="L100" s="23"/>
      <c r="M100" s="23"/>
      <c r="N100" s="24">
        <v>31306.44</v>
      </c>
      <c r="O100" s="25" t="e">
        <f t="shared" si="22"/>
        <v>#DIV/0!</v>
      </c>
      <c r="P100" s="26" t="e">
        <f t="shared" si="23"/>
        <v>#DIV/0!</v>
      </c>
      <c r="Q100" s="27" t="e">
        <f t="shared" si="24"/>
        <v>#DIV/0!</v>
      </c>
      <c r="R100" s="27" t="e">
        <f t="shared" si="25"/>
        <v>#DIV/0!</v>
      </c>
      <c r="S100" s="28"/>
    </row>
    <row r="101" spans="1:19" x14ac:dyDescent="0.3">
      <c r="A101" s="29"/>
      <c r="B101" s="18" t="s">
        <v>1021</v>
      </c>
      <c r="C101" s="19">
        <v>5</v>
      </c>
      <c r="D101" s="19">
        <v>8</v>
      </c>
      <c r="E101" s="20">
        <f t="shared" si="11"/>
        <v>40</v>
      </c>
      <c r="F101" s="20">
        <f t="shared" si="17"/>
        <v>480</v>
      </c>
      <c r="G101" s="19">
        <v>30</v>
      </c>
      <c r="H101" s="19">
        <v>450</v>
      </c>
      <c r="I101" s="21">
        <v>0.9375</v>
      </c>
      <c r="J101" s="21">
        <v>0.9587</v>
      </c>
      <c r="K101" s="22">
        <v>14668</v>
      </c>
      <c r="L101" s="23">
        <v>15300</v>
      </c>
      <c r="M101" s="23">
        <v>28951</v>
      </c>
      <c r="N101" s="24">
        <f>SUM(N100)</f>
        <v>31306.44</v>
      </c>
      <c r="O101" s="25">
        <f t="shared" si="22"/>
        <v>782.66099999999994</v>
      </c>
      <c r="P101" s="26">
        <f t="shared" si="23"/>
        <v>73.34</v>
      </c>
      <c r="Q101" s="27">
        <f t="shared" si="24"/>
        <v>1.8334999999999999</v>
      </c>
      <c r="R101" s="27">
        <f t="shared" si="25"/>
        <v>3913.3049999999998</v>
      </c>
      <c r="S101" s="28"/>
    </row>
    <row r="102" spans="1:19" x14ac:dyDescent="0.3">
      <c r="A102" s="29" t="s">
        <v>1024</v>
      </c>
      <c r="B102" s="18" t="s">
        <v>1025</v>
      </c>
      <c r="C102" s="19"/>
      <c r="D102" s="19"/>
      <c r="E102" s="20">
        <f t="shared" si="11"/>
        <v>0</v>
      </c>
      <c r="F102" s="20">
        <f t="shared" si="17"/>
        <v>0</v>
      </c>
      <c r="G102" s="19"/>
      <c r="H102" s="19"/>
      <c r="I102" s="21"/>
      <c r="J102" s="21"/>
      <c r="K102" s="22"/>
      <c r="L102" s="23"/>
      <c r="M102" s="23"/>
      <c r="N102" s="24">
        <v>2878.09</v>
      </c>
      <c r="O102" s="25" t="e">
        <f t="shared" si="22"/>
        <v>#DIV/0!</v>
      </c>
      <c r="P102" s="26" t="e">
        <f t="shared" si="23"/>
        <v>#DIV/0!</v>
      </c>
      <c r="Q102" s="27" t="e">
        <f t="shared" si="24"/>
        <v>#DIV/0!</v>
      </c>
      <c r="R102" s="27" t="e">
        <f t="shared" si="25"/>
        <v>#DIV/0!</v>
      </c>
      <c r="S102" s="28"/>
    </row>
    <row r="103" spans="1:19" x14ac:dyDescent="0.3">
      <c r="A103" s="29"/>
      <c r="B103" s="18" t="s">
        <v>1026</v>
      </c>
      <c r="C103" s="19"/>
      <c r="D103" s="19"/>
      <c r="E103" s="20">
        <f t="shared" si="11"/>
        <v>0</v>
      </c>
      <c r="F103" s="20">
        <f t="shared" si="17"/>
        <v>0</v>
      </c>
      <c r="G103" s="19"/>
      <c r="H103" s="19"/>
      <c r="I103" s="21"/>
      <c r="J103" s="21"/>
      <c r="K103" s="22"/>
      <c r="L103" s="23"/>
      <c r="M103" s="23"/>
      <c r="N103" s="24">
        <v>13382.4</v>
      </c>
      <c r="O103" s="25" t="e">
        <f t="shared" si="22"/>
        <v>#DIV/0!</v>
      </c>
      <c r="P103" s="26" t="e">
        <f t="shared" si="23"/>
        <v>#DIV/0!</v>
      </c>
      <c r="Q103" s="27" t="e">
        <f t="shared" si="24"/>
        <v>#DIV/0!</v>
      </c>
      <c r="R103" s="27" t="e">
        <f t="shared" si="25"/>
        <v>#DIV/0!</v>
      </c>
      <c r="S103" s="28"/>
    </row>
    <row r="104" spans="1:19" x14ac:dyDescent="0.3">
      <c r="A104" s="29"/>
      <c r="B104" s="18" t="s">
        <v>1027</v>
      </c>
      <c r="C104" s="19">
        <v>5</v>
      </c>
      <c r="D104" s="19">
        <v>10</v>
      </c>
      <c r="E104" s="20">
        <f t="shared" si="11"/>
        <v>50</v>
      </c>
      <c r="F104" s="20">
        <f t="shared" si="17"/>
        <v>600</v>
      </c>
      <c r="G104" s="19">
        <v>260</v>
      </c>
      <c r="H104" s="19">
        <v>340</v>
      </c>
      <c r="I104" s="21">
        <v>0.56669999999999998</v>
      </c>
      <c r="J104" s="21">
        <v>0.92110000000000003</v>
      </c>
      <c r="K104" s="22">
        <v>18192</v>
      </c>
      <c r="L104" s="23">
        <v>19750</v>
      </c>
      <c r="M104" s="23">
        <v>0</v>
      </c>
      <c r="N104" s="24">
        <f>SUM(N102:N103)</f>
        <v>16260.49</v>
      </c>
      <c r="O104" s="25">
        <f t="shared" si="22"/>
        <v>325.20979999999997</v>
      </c>
      <c r="P104" s="26">
        <f t="shared" si="23"/>
        <v>72.768000000000001</v>
      </c>
      <c r="Q104" s="27">
        <f t="shared" si="24"/>
        <v>1.8192000000000002</v>
      </c>
      <c r="R104" s="27">
        <f t="shared" si="25"/>
        <v>1626.049</v>
      </c>
      <c r="S104" s="28"/>
    </row>
    <row r="105" spans="1:19" x14ac:dyDescent="0.3">
      <c r="A105" s="29">
        <v>26</v>
      </c>
      <c r="B105" s="18" t="s">
        <v>1029</v>
      </c>
      <c r="C105" s="19"/>
      <c r="D105" s="19"/>
      <c r="E105" s="20">
        <f t="shared" si="11"/>
        <v>0</v>
      </c>
      <c r="F105" s="20">
        <f t="shared" si="17"/>
        <v>0</v>
      </c>
      <c r="G105" s="19"/>
      <c r="H105" s="19"/>
      <c r="I105" s="21"/>
      <c r="J105" s="21"/>
      <c r="K105" s="22"/>
      <c r="L105" s="23"/>
      <c r="M105" s="23"/>
      <c r="N105" s="24">
        <v>5800</v>
      </c>
      <c r="O105" s="25" t="e">
        <f t="shared" si="22"/>
        <v>#DIV/0!</v>
      </c>
      <c r="P105" s="26" t="e">
        <f t="shared" si="23"/>
        <v>#DIV/0!</v>
      </c>
      <c r="Q105" s="27" t="e">
        <f t="shared" si="24"/>
        <v>#DIV/0!</v>
      </c>
      <c r="R105" s="27" t="e">
        <f t="shared" si="25"/>
        <v>#DIV/0!</v>
      </c>
      <c r="S105" s="28"/>
    </row>
    <row r="106" spans="1:19" x14ac:dyDescent="0.3">
      <c r="A106" s="29"/>
      <c r="B106" s="18" t="s">
        <v>1030</v>
      </c>
      <c r="C106" s="19"/>
      <c r="D106" s="19"/>
      <c r="E106" s="20">
        <f t="shared" si="11"/>
        <v>0</v>
      </c>
      <c r="F106" s="20">
        <f t="shared" si="17"/>
        <v>0</v>
      </c>
      <c r="G106" s="19"/>
      <c r="H106" s="19"/>
      <c r="I106" s="21"/>
      <c r="J106" s="21"/>
      <c r="K106" s="22"/>
      <c r="L106" s="23"/>
      <c r="M106" s="23"/>
      <c r="N106" s="24">
        <v>12966</v>
      </c>
      <c r="O106" s="25" t="e">
        <f t="shared" si="22"/>
        <v>#DIV/0!</v>
      </c>
      <c r="P106" s="26" t="e">
        <f t="shared" si="23"/>
        <v>#DIV/0!</v>
      </c>
      <c r="Q106" s="27" t="e">
        <f t="shared" si="24"/>
        <v>#DIV/0!</v>
      </c>
      <c r="R106" s="27" t="e">
        <f t="shared" si="25"/>
        <v>#DIV/0!</v>
      </c>
      <c r="S106" s="28"/>
    </row>
    <row r="107" spans="1:19" x14ac:dyDescent="0.3">
      <c r="A107" s="29"/>
      <c r="B107" s="18" t="s">
        <v>61</v>
      </c>
      <c r="C107" s="19">
        <v>5</v>
      </c>
      <c r="D107" s="19">
        <v>8</v>
      </c>
      <c r="E107" s="20">
        <f t="shared" si="11"/>
        <v>40</v>
      </c>
      <c r="F107" s="20">
        <f t="shared" si="17"/>
        <v>480</v>
      </c>
      <c r="G107" s="19">
        <v>140</v>
      </c>
      <c r="H107" s="19">
        <v>340</v>
      </c>
      <c r="I107" s="21">
        <v>0.70830000000000004</v>
      </c>
      <c r="J107" s="21">
        <v>0.88790000000000002</v>
      </c>
      <c r="K107" s="22">
        <v>8180</v>
      </c>
      <c r="L107" s="23">
        <v>9213</v>
      </c>
      <c r="M107" s="23">
        <v>38726</v>
      </c>
      <c r="N107" s="24">
        <f>SUM(N105:N106)</f>
        <v>18766</v>
      </c>
      <c r="O107" s="25">
        <f t="shared" si="22"/>
        <v>469.15</v>
      </c>
      <c r="P107" s="26">
        <f t="shared" si="23"/>
        <v>40.9</v>
      </c>
      <c r="Q107" s="27">
        <f t="shared" si="24"/>
        <v>1.0225</v>
      </c>
      <c r="R107" s="27">
        <f t="shared" si="25"/>
        <v>2345.75</v>
      </c>
      <c r="S107" s="28"/>
    </row>
    <row r="108" spans="1:19" x14ac:dyDescent="0.3">
      <c r="A108" s="29" t="s">
        <v>1033</v>
      </c>
      <c r="B108" s="18" t="s">
        <v>1034</v>
      </c>
      <c r="C108" s="19"/>
      <c r="D108" s="19"/>
      <c r="E108" s="20">
        <f t="shared" si="11"/>
        <v>0</v>
      </c>
      <c r="F108" s="20">
        <f t="shared" si="17"/>
        <v>0</v>
      </c>
      <c r="G108" s="19"/>
      <c r="H108" s="19"/>
      <c r="I108" s="21"/>
      <c r="J108" s="21"/>
      <c r="K108" s="22"/>
      <c r="L108" s="23"/>
      <c r="M108" s="23"/>
      <c r="N108" s="24">
        <v>27006</v>
      </c>
      <c r="O108" s="25" t="e">
        <f t="shared" si="22"/>
        <v>#DIV/0!</v>
      </c>
      <c r="P108" s="26" t="e">
        <f t="shared" si="23"/>
        <v>#DIV/0!</v>
      </c>
      <c r="Q108" s="27" t="e">
        <f t="shared" si="24"/>
        <v>#DIV/0!</v>
      </c>
      <c r="R108" s="27" t="e">
        <f t="shared" si="25"/>
        <v>#DIV/0!</v>
      </c>
      <c r="S108" s="28"/>
    </row>
    <row r="109" spans="1:19" x14ac:dyDescent="0.3">
      <c r="A109" s="29"/>
      <c r="B109" s="18" t="s">
        <v>1035</v>
      </c>
      <c r="C109" s="19"/>
      <c r="D109" s="19"/>
      <c r="E109" s="20">
        <f t="shared" si="11"/>
        <v>0</v>
      </c>
      <c r="F109" s="20">
        <f t="shared" si="17"/>
        <v>0</v>
      </c>
      <c r="G109" s="19"/>
      <c r="H109" s="19"/>
      <c r="I109" s="21"/>
      <c r="J109" s="21"/>
      <c r="K109" s="22"/>
      <c r="L109" s="23"/>
      <c r="M109" s="23"/>
      <c r="N109" s="24">
        <v>1747.2</v>
      </c>
      <c r="O109" s="25" t="e">
        <f t="shared" si="22"/>
        <v>#DIV/0!</v>
      </c>
      <c r="P109" s="26" t="e">
        <f t="shared" si="23"/>
        <v>#DIV/0!</v>
      </c>
      <c r="Q109" s="27" t="e">
        <f t="shared" si="24"/>
        <v>#DIV/0!</v>
      </c>
      <c r="R109" s="27" t="e">
        <f t="shared" si="25"/>
        <v>#DIV/0!</v>
      </c>
      <c r="S109" s="28"/>
    </row>
    <row r="110" spans="1:19" x14ac:dyDescent="0.3">
      <c r="A110" s="29"/>
      <c r="B110" s="18" t="s">
        <v>61</v>
      </c>
      <c r="C110" s="19">
        <v>5</v>
      </c>
      <c r="D110" s="19">
        <v>10</v>
      </c>
      <c r="E110" s="20">
        <f t="shared" si="11"/>
        <v>50</v>
      </c>
      <c r="F110" s="20">
        <f t="shared" si="17"/>
        <v>600</v>
      </c>
      <c r="G110" s="19">
        <v>90</v>
      </c>
      <c r="H110" s="19">
        <v>510</v>
      </c>
      <c r="I110" s="21">
        <v>0.85</v>
      </c>
      <c r="J110" s="21">
        <v>0.87490000000000001</v>
      </c>
      <c r="K110" s="22">
        <v>12678</v>
      </c>
      <c r="L110" s="23">
        <v>14492</v>
      </c>
      <c r="M110" s="23">
        <v>0</v>
      </c>
      <c r="N110" s="24">
        <f>SUM(N108:N109)</f>
        <v>28753.200000000001</v>
      </c>
      <c r="O110" s="25">
        <f t="shared" si="22"/>
        <v>575.06399999999996</v>
      </c>
      <c r="P110" s="26">
        <f t="shared" si="23"/>
        <v>50.712000000000003</v>
      </c>
      <c r="Q110" s="27">
        <f t="shared" si="24"/>
        <v>1.2678</v>
      </c>
      <c r="R110" s="27">
        <f t="shared" si="25"/>
        <v>2875.32</v>
      </c>
      <c r="S110" s="28"/>
    </row>
    <row r="111" spans="1:19" x14ac:dyDescent="0.3">
      <c r="A111" s="29">
        <v>27</v>
      </c>
      <c r="B111" s="18" t="s">
        <v>1035</v>
      </c>
      <c r="C111" s="19"/>
      <c r="D111" s="19"/>
      <c r="E111" s="20">
        <f t="shared" si="11"/>
        <v>0</v>
      </c>
      <c r="F111" s="20">
        <f t="shared" si="17"/>
        <v>0</v>
      </c>
      <c r="G111" s="19"/>
      <c r="H111" s="19"/>
      <c r="I111" s="21"/>
      <c r="J111" s="21"/>
      <c r="K111" s="22"/>
      <c r="L111" s="23"/>
      <c r="M111" s="23"/>
      <c r="N111" s="24">
        <v>4972.8</v>
      </c>
      <c r="O111" s="25" t="e">
        <f t="shared" si="22"/>
        <v>#DIV/0!</v>
      </c>
      <c r="P111" s="26" t="e">
        <f t="shared" si="23"/>
        <v>#DIV/0!</v>
      </c>
      <c r="Q111" s="27" t="e">
        <f t="shared" si="24"/>
        <v>#DIV/0!</v>
      </c>
      <c r="R111" s="27" t="e">
        <f t="shared" si="25"/>
        <v>#DIV/0!</v>
      </c>
      <c r="S111" s="28"/>
    </row>
    <row r="112" spans="1:19" x14ac:dyDescent="0.3">
      <c r="A112" s="29"/>
      <c r="B112" s="18" t="s">
        <v>1040</v>
      </c>
      <c r="C112" s="19"/>
      <c r="D112" s="19"/>
      <c r="E112" s="20">
        <f t="shared" si="11"/>
        <v>0</v>
      </c>
      <c r="F112" s="20">
        <f t="shared" si="17"/>
        <v>0</v>
      </c>
      <c r="G112" s="19"/>
      <c r="H112" s="19"/>
      <c r="I112" s="21"/>
      <c r="J112" s="21"/>
      <c r="K112" s="22"/>
      <c r="L112" s="23"/>
      <c r="M112" s="23"/>
      <c r="N112" s="24">
        <v>11180.16</v>
      </c>
      <c r="O112" s="25" t="e">
        <f t="shared" si="22"/>
        <v>#DIV/0!</v>
      </c>
      <c r="P112" s="26" t="e">
        <f t="shared" si="23"/>
        <v>#DIV/0!</v>
      </c>
      <c r="Q112" s="27" t="e">
        <f t="shared" si="24"/>
        <v>#DIV/0!</v>
      </c>
      <c r="R112" s="27" t="e">
        <f t="shared" si="25"/>
        <v>#DIV/0!</v>
      </c>
      <c r="S112" s="28"/>
    </row>
    <row r="113" spans="1:19" x14ac:dyDescent="0.3">
      <c r="A113" s="29"/>
      <c r="B113" s="18" t="s">
        <v>1041</v>
      </c>
      <c r="C113" s="19"/>
      <c r="D113" s="19"/>
      <c r="E113" s="20">
        <f t="shared" si="11"/>
        <v>0</v>
      </c>
      <c r="F113" s="20">
        <f t="shared" si="17"/>
        <v>0</v>
      </c>
      <c r="G113" s="19"/>
      <c r="H113" s="19"/>
      <c r="I113" s="21"/>
      <c r="J113" s="21"/>
      <c r="K113" s="22"/>
      <c r="L113" s="23"/>
      <c r="M113" s="23"/>
      <c r="N113" s="24">
        <v>2146.9499999999998</v>
      </c>
      <c r="O113" s="25" t="e">
        <f t="shared" si="22"/>
        <v>#DIV/0!</v>
      </c>
      <c r="P113" s="26" t="e">
        <f t="shared" si="23"/>
        <v>#DIV/0!</v>
      </c>
      <c r="Q113" s="27" t="e">
        <f t="shared" si="24"/>
        <v>#DIV/0!</v>
      </c>
      <c r="R113" s="27" t="e">
        <f t="shared" si="25"/>
        <v>#DIV/0!</v>
      </c>
      <c r="S113" s="28"/>
    </row>
    <row r="114" spans="1:19" x14ac:dyDescent="0.3">
      <c r="A114" s="29"/>
      <c r="B114" s="18" t="s">
        <v>1039</v>
      </c>
      <c r="C114" s="19">
        <v>5</v>
      </c>
      <c r="D114" s="19">
        <v>8</v>
      </c>
      <c r="E114" s="20">
        <f t="shared" si="11"/>
        <v>40</v>
      </c>
      <c r="F114" s="20">
        <f t="shared" si="17"/>
        <v>480</v>
      </c>
      <c r="G114" s="19">
        <v>150</v>
      </c>
      <c r="H114" s="19">
        <v>330</v>
      </c>
      <c r="I114" s="21">
        <v>0.6875</v>
      </c>
      <c r="J114" s="21">
        <v>0.89690000000000003</v>
      </c>
      <c r="K114" s="22">
        <v>10743</v>
      </c>
      <c r="L114" s="23">
        <v>11978</v>
      </c>
      <c r="M114" s="23">
        <v>23709</v>
      </c>
      <c r="N114" s="24">
        <f>SUM(N111:N113)</f>
        <v>18299.91</v>
      </c>
      <c r="O114" s="25">
        <f t="shared" si="22"/>
        <v>457.49775</v>
      </c>
      <c r="P114" s="26">
        <f t="shared" si="23"/>
        <v>53.715000000000003</v>
      </c>
      <c r="Q114" s="27">
        <f t="shared" si="24"/>
        <v>1.342875</v>
      </c>
      <c r="R114" s="27">
        <f t="shared" si="25"/>
        <v>2287.48875</v>
      </c>
      <c r="S114" s="28"/>
    </row>
    <row r="115" spans="1:19" x14ac:dyDescent="0.3">
      <c r="A115" s="29" t="s">
        <v>1043</v>
      </c>
      <c r="B115" s="18" t="s">
        <v>1044</v>
      </c>
      <c r="C115" s="19"/>
      <c r="D115" s="19"/>
      <c r="E115" s="20">
        <f t="shared" si="11"/>
        <v>0</v>
      </c>
      <c r="F115" s="20">
        <f t="shared" si="17"/>
        <v>0</v>
      </c>
      <c r="G115" s="19"/>
      <c r="H115" s="19"/>
      <c r="I115" s="21"/>
      <c r="J115" s="21"/>
      <c r="K115" s="22"/>
      <c r="L115" s="23"/>
      <c r="M115" s="23"/>
      <c r="N115" s="24">
        <v>10331.1</v>
      </c>
      <c r="O115" s="25" t="e">
        <f t="shared" si="22"/>
        <v>#DIV/0!</v>
      </c>
      <c r="P115" s="26" t="e">
        <f t="shared" si="23"/>
        <v>#DIV/0!</v>
      </c>
      <c r="Q115" s="27" t="e">
        <f t="shared" si="24"/>
        <v>#DIV/0!</v>
      </c>
      <c r="R115" s="27" t="e">
        <f t="shared" si="25"/>
        <v>#DIV/0!</v>
      </c>
      <c r="S115" s="28"/>
    </row>
    <row r="116" spans="1:19" x14ac:dyDescent="0.3">
      <c r="A116" s="29"/>
      <c r="B116" s="18" t="s">
        <v>1045</v>
      </c>
      <c r="C116" s="19"/>
      <c r="D116" s="19"/>
      <c r="E116" s="20">
        <f t="shared" si="11"/>
        <v>0</v>
      </c>
      <c r="F116" s="20">
        <f t="shared" si="17"/>
        <v>0</v>
      </c>
      <c r="G116" s="19"/>
      <c r="H116" s="19"/>
      <c r="I116" s="21"/>
      <c r="J116" s="21"/>
      <c r="K116" s="22"/>
      <c r="L116" s="23"/>
      <c r="M116" s="23"/>
      <c r="N116" s="24">
        <v>10250.1</v>
      </c>
      <c r="O116" s="25" t="e">
        <f t="shared" si="22"/>
        <v>#DIV/0!</v>
      </c>
      <c r="P116" s="26" t="e">
        <f t="shared" si="23"/>
        <v>#DIV/0!</v>
      </c>
      <c r="Q116" s="27" t="e">
        <f t="shared" si="24"/>
        <v>#DIV/0!</v>
      </c>
      <c r="R116" s="27" t="e">
        <f t="shared" si="25"/>
        <v>#DIV/0!</v>
      </c>
      <c r="S116" s="28"/>
    </row>
    <row r="117" spans="1:19" x14ac:dyDescent="0.3">
      <c r="A117" s="29"/>
      <c r="B117" s="18" t="s">
        <v>61</v>
      </c>
      <c r="C117" s="19">
        <v>5</v>
      </c>
      <c r="D117" s="19">
        <v>10</v>
      </c>
      <c r="E117" s="20">
        <f t="shared" si="11"/>
        <v>50</v>
      </c>
      <c r="F117" s="20">
        <f t="shared" si="17"/>
        <v>600</v>
      </c>
      <c r="G117" s="19">
        <v>90</v>
      </c>
      <c r="H117" s="19">
        <v>510</v>
      </c>
      <c r="I117" s="21">
        <v>0.85</v>
      </c>
      <c r="J117" s="21">
        <v>0.90080000000000005</v>
      </c>
      <c r="K117" s="22">
        <v>24023</v>
      </c>
      <c r="L117" s="23">
        <v>26667</v>
      </c>
      <c r="M117" s="23">
        <v>0</v>
      </c>
      <c r="N117" s="24">
        <f>SUM(N115:N116)</f>
        <v>20581.2</v>
      </c>
      <c r="O117" s="25">
        <f t="shared" si="22"/>
        <v>411.62400000000002</v>
      </c>
      <c r="P117" s="26">
        <f t="shared" si="23"/>
        <v>96.091999999999999</v>
      </c>
      <c r="Q117" s="27">
        <f t="shared" si="24"/>
        <v>2.4023000000000003</v>
      </c>
      <c r="R117" s="27">
        <f t="shared" si="25"/>
        <v>2058.12</v>
      </c>
      <c r="S117" s="28"/>
    </row>
    <row r="118" spans="1:19" x14ac:dyDescent="0.3">
      <c r="A118" s="29">
        <v>28</v>
      </c>
      <c r="B118" s="18" t="s">
        <v>1050</v>
      </c>
      <c r="C118" s="19"/>
      <c r="D118" s="19"/>
      <c r="E118" s="20">
        <f t="shared" si="11"/>
        <v>0</v>
      </c>
      <c r="F118" s="20">
        <f t="shared" si="17"/>
        <v>0</v>
      </c>
      <c r="G118" s="19"/>
      <c r="H118" s="19"/>
      <c r="I118" s="21"/>
      <c r="J118" s="21"/>
      <c r="K118" s="22"/>
      <c r="L118" s="23"/>
      <c r="M118" s="23"/>
      <c r="N118" s="24">
        <v>1713.6</v>
      </c>
      <c r="O118" s="25" t="e">
        <f t="shared" si="22"/>
        <v>#DIV/0!</v>
      </c>
      <c r="P118" s="26" t="e">
        <f t="shared" si="23"/>
        <v>#DIV/0!</v>
      </c>
      <c r="Q118" s="27" t="e">
        <f t="shared" si="24"/>
        <v>#DIV/0!</v>
      </c>
      <c r="R118" s="27" t="e">
        <f t="shared" si="25"/>
        <v>#DIV/0!</v>
      </c>
      <c r="S118" s="28"/>
    </row>
    <row r="119" spans="1:19" x14ac:dyDescent="0.3">
      <c r="A119" s="29"/>
      <c r="B119" s="18" t="s">
        <v>1051</v>
      </c>
      <c r="C119" s="19"/>
      <c r="D119" s="19"/>
      <c r="E119" s="20">
        <f t="shared" si="11"/>
        <v>0</v>
      </c>
      <c r="F119" s="20">
        <f t="shared" si="17"/>
        <v>0</v>
      </c>
      <c r="G119" s="19"/>
      <c r="H119" s="19"/>
      <c r="I119" s="21"/>
      <c r="J119" s="21"/>
      <c r="K119" s="22"/>
      <c r="L119" s="23"/>
      <c r="M119" s="23"/>
      <c r="N119" s="24">
        <v>5651.1</v>
      </c>
      <c r="O119" s="25" t="e">
        <f t="shared" si="22"/>
        <v>#DIV/0!</v>
      </c>
      <c r="P119" s="26" t="e">
        <f t="shared" si="23"/>
        <v>#DIV/0!</v>
      </c>
      <c r="Q119" s="27" t="e">
        <f t="shared" si="24"/>
        <v>#DIV/0!</v>
      </c>
      <c r="R119" s="27" t="e">
        <f t="shared" si="25"/>
        <v>#DIV/0!</v>
      </c>
      <c r="S119" s="28"/>
    </row>
    <row r="120" spans="1:19" x14ac:dyDescent="0.3">
      <c r="A120" s="29"/>
      <c r="B120" s="18" t="s">
        <v>61</v>
      </c>
      <c r="C120" s="19">
        <v>5</v>
      </c>
      <c r="D120" s="19">
        <v>8</v>
      </c>
      <c r="E120" s="20">
        <f t="shared" si="11"/>
        <v>40</v>
      </c>
      <c r="F120" s="20">
        <f t="shared" si="17"/>
        <v>480</v>
      </c>
      <c r="G120" s="19">
        <v>310</v>
      </c>
      <c r="H120" s="19">
        <v>170</v>
      </c>
      <c r="I120" s="21">
        <v>0.35420000000000001</v>
      </c>
      <c r="J120" s="21">
        <v>0.86650000000000005</v>
      </c>
      <c r="K120" s="22">
        <v>7162</v>
      </c>
      <c r="L120" s="23">
        <v>8265</v>
      </c>
      <c r="M120" s="23">
        <v>78222</v>
      </c>
      <c r="N120" s="24">
        <f>SUM(N118:N119)</f>
        <v>7364.7000000000007</v>
      </c>
      <c r="O120" s="25">
        <f t="shared" si="22"/>
        <v>184.11750000000001</v>
      </c>
      <c r="P120" s="26">
        <f t="shared" si="23"/>
        <v>35.81</v>
      </c>
      <c r="Q120" s="27">
        <f t="shared" si="24"/>
        <v>0.89524999999999999</v>
      </c>
      <c r="R120" s="27">
        <f t="shared" si="25"/>
        <v>920.58750000000009</v>
      </c>
      <c r="S120" s="28"/>
    </row>
    <row r="121" spans="1:19" x14ac:dyDescent="0.3">
      <c r="A121" s="29" t="s">
        <v>1053</v>
      </c>
      <c r="B121" s="18" t="s">
        <v>1054</v>
      </c>
      <c r="C121" s="19"/>
      <c r="D121" s="19"/>
      <c r="E121" s="20">
        <f t="shared" si="11"/>
        <v>0</v>
      </c>
      <c r="F121" s="20">
        <f t="shared" si="17"/>
        <v>0</v>
      </c>
      <c r="G121" s="19"/>
      <c r="H121" s="19"/>
      <c r="I121" s="21"/>
      <c r="J121" s="21"/>
      <c r="K121" s="22"/>
      <c r="L121" s="23"/>
      <c r="M121" s="23"/>
      <c r="N121" s="24">
        <v>10243.799999999999</v>
      </c>
      <c r="O121" s="25" t="e">
        <f t="shared" si="22"/>
        <v>#DIV/0!</v>
      </c>
      <c r="P121" s="26" t="e">
        <f t="shared" si="23"/>
        <v>#DIV/0!</v>
      </c>
      <c r="Q121" s="27" t="e">
        <f t="shared" si="24"/>
        <v>#DIV/0!</v>
      </c>
      <c r="R121" s="27" t="e">
        <f t="shared" si="25"/>
        <v>#DIV/0!</v>
      </c>
      <c r="S121" s="28"/>
    </row>
    <row r="122" spans="1:19" x14ac:dyDescent="0.3">
      <c r="A122" s="29"/>
      <c r="B122" s="18" t="s">
        <v>1055</v>
      </c>
      <c r="C122" s="19"/>
      <c r="D122" s="19"/>
      <c r="E122" s="20">
        <f t="shared" si="11"/>
        <v>0</v>
      </c>
      <c r="F122" s="20">
        <f t="shared" si="17"/>
        <v>0</v>
      </c>
      <c r="G122" s="19"/>
      <c r="H122" s="19"/>
      <c r="I122" s="21"/>
      <c r="J122" s="21"/>
      <c r="K122" s="22"/>
      <c r="L122" s="23"/>
      <c r="M122" s="23"/>
      <c r="N122" s="24">
        <v>13611</v>
      </c>
      <c r="O122" s="25" t="e">
        <f t="shared" si="22"/>
        <v>#DIV/0!</v>
      </c>
      <c r="P122" s="26" t="e">
        <f t="shared" si="23"/>
        <v>#DIV/0!</v>
      </c>
      <c r="Q122" s="27" t="e">
        <f t="shared" si="24"/>
        <v>#DIV/0!</v>
      </c>
      <c r="R122" s="27" t="e">
        <f t="shared" si="25"/>
        <v>#DIV/0!</v>
      </c>
      <c r="S122" s="28"/>
    </row>
    <row r="123" spans="1:19" x14ac:dyDescent="0.3">
      <c r="A123" s="29"/>
      <c r="B123" s="18" t="s">
        <v>61</v>
      </c>
      <c r="C123" s="19">
        <v>5</v>
      </c>
      <c r="D123" s="19">
        <v>10</v>
      </c>
      <c r="E123" s="20">
        <f t="shared" si="11"/>
        <v>50</v>
      </c>
      <c r="F123" s="20">
        <f t="shared" si="17"/>
        <v>600</v>
      </c>
      <c r="G123" s="19">
        <v>180</v>
      </c>
      <c r="H123" s="19">
        <v>420</v>
      </c>
      <c r="I123" s="21">
        <v>0.7</v>
      </c>
      <c r="J123" s="21">
        <v>0.90139999999999998</v>
      </c>
      <c r="K123" s="22">
        <v>23106</v>
      </c>
      <c r="L123" s="23">
        <v>25635</v>
      </c>
      <c r="M123" s="23">
        <v>0</v>
      </c>
      <c r="N123" s="24">
        <f>SUM(N121:N122)</f>
        <v>23854.799999999999</v>
      </c>
      <c r="O123" s="25">
        <f t="shared" si="22"/>
        <v>477.096</v>
      </c>
      <c r="P123" s="26">
        <f t="shared" si="23"/>
        <v>92.424000000000007</v>
      </c>
      <c r="Q123" s="27">
        <f t="shared" si="24"/>
        <v>2.3106</v>
      </c>
      <c r="R123" s="27">
        <f t="shared" si="25"/>
        <v>2385.48</v>
      </c>
      <c r="S123" s="28"/>
    </row>
    <row r="124" spans="1:19" x14ac:dyDescent="0.3">
      <c r="A124" s="29">
        <v>29</v>
      </c>
      <c r="B124" s="18" t="s">
        <v>1057</v>
      </c>
      <c r="C124" s="19"/>
      <c r="D124" s="19"/>
      <c r="E124" s="20">
        <f t="shared" si="11"/>
        <v>0</v>
      </c>
      <c r="F124" s="20">
        <f t="shared" si="17"/>
        <v>0</v>
      </c>
      <c r="G124" s="19"/>
      <c r="H124" s="19"/>
      <c r="I124" s="21"/>
      <c r="J124" s="21"/>
      <c r="K124" s="22"/>
      <c r="L124" s="23"/>
      <c r="M124" s="23"/>
      <c r="N124" s="24">
        <v>27053</v>
      </c>
      <c r="O124" s="25" t="e">
        <f t="shared" si="22"/>
        <v>#DIV/0!</v>
      </c>
      <c r="P124" s="26" t="e">
        <f t="shared" si="23"/>
        <v>#DIV/0!</v>
      </c>
      <c r="Q124" s="27" t="e">
        <f t="shared" si="24"/>
        <v>#DIV/0!</v>
      </c>
      <c r="R124" s="27" t="e">
        <f t="shared" si="25"/>
        <v>#DIV/0!</v>
      </c>
      <c r="S124" s="28"/>
    </row>
    <row r="125" spans="1:19" x14ac:dyDescent="0.3">
      <c r="A125" s="29"/>
      <c r="B125" s="18" t="s">
        <v>61</v>
      </c>
      <c r="C125" s="19">
        <v>5</v>
      </c>
      <c r="D125" s="19">
        <v>8</v>
      </c>
      <c r="E125" s="20">
        <f t="shared" si="11"/>
        <v>40</v>
      </c>
      <c r="F125" s="20">
        <f t="shared" si="17"/>
        <v>480</v>
      </c>
      <c r="G125" s="19">
        <v>50</v>
      </c>
      <c r="H125" s="19">
        <v>430</v>
      </c>
      <c r="I125" s="21">
        <v>0.89580000000000004</v>
      </c>
      <c r="J125" s="21">
        <v>0.92110000000000003</v>
      </c>
      <c r="K125" s="22">
        <v>28393</v>
      </c>
      <c r="L125" s="23">
        <v>30825</v>
      </c>
      <c r="M125" s="23">
        <v>20449</v>
      </c>
      <c r="N125" s="24">
        <f>SUM(N124)</f>
        <v>27053</v>
      </c>
      <c r="O125" s="25">
        <f t="shared" si="22"/>
        <v>676.32500000000005</v>
      </c>
      <c r="P125" s="26">
        <f t="shared" si="23"/>
        <v>141.965</v>
      </c>
      <c r="Q125" s="27">
        <f t="shared" si="24"/>
        <v>3.5491250000000001</v>
      </c>
      <c r="R125" s="27">
        <f t="shared" si="25"/>
        <v>3381.625</v>
      </c>
      <c r="S125" s="28"/>
    </row>
    <row r="126" spans="1:19" x14ac:dyDescent="0.3">
      <c r="A126" s="29" t="s">
        <v>1059</v>
      </c>
      <c r="B126" s="18" t="s">
        <v>1057</v>
      </c>
      <c r="C126" s="19"/>
      <c r="D126" s="19"/>
      <c r="E126" s="20">
        <f t="shared" si="11"/>
        <v>0</v>
      </c>
      <c r="F126" s="20">
        <f t="shared" si="17"/>
        <v>0</v>
      </c>
      <c r="G126" s="19"/>
      <c r="H126" s="19"/>
      <c r="I126" s="21"/>
      <c r="J126" s="21"/>
      <c r="K126" s="22"/>
      <c r="L126" s="23"/>
      <c r="M126" s="23"/>
      <c r="N126" s="24">
        <v>27917.5</v>
      </c>
      <c r="O126" s="25" t="e">
        <f t="shared" si="22"/>
        <v>#DIV/0!</v>
      </c>
      <c r="P126" s="26" t="e">
        <f t="shared" si="23"/>
        <v>#DIV/0!</v>
      </c>
      <c r="Q126" s="27" t="e">
        <f t="shared" si="24"/>
        <v>#DIV/0!</v>
      </c>
      <c r="R126" s="27" t="e">
        <f t="shared" si="25"/>
        <v>#DIV/0!</v>
      </c>
      <c r="S126" s="28"/>
    </row>
    <row r="127" spans="1:19" x14ac:dyDescent="0.3">
      <c r="A127" s="29"/>
      <c r="B127" s="18" t="s">
        <v>61</v>
      </c>
      <c r="C127" s="19">
        <v>5</v>
      </c>
      <c r="D127" s="19">
        <v>10</v>
      </c>
      <c r="E127" s="20">
        <f t="shared" si="11"/>
        <v>50</v>
      </c>
      <c r="F127" s="20">
        <f t="shared" si="17"/>
        <v>600</v>
      </c>
      <c r="G127" s="19">
        <v>160</v>
      </c>
      <c r="H127" s="19">
        <v>440</v>
      </c>
      <c r="I127" s="21">
        <v>0.73329999999999995</v>
      </c>
      <c r="J127" s="21">
        <v>0.92930000000000001</v>
      </c>
      <c r="K127" s="22">
        <v>29300</v>
      </c>
      <c r="L127" s="23">
        <v>31530</v>
      </c>
      <c r="M127" s="23">
        <v>0</v>
      </c>
      <c r="N127" s="24">
        <f>SUM(N126)</f>
        <v>27917.5</v>
      </c>
      <c r="O127" s="25">
        <f t="shared" si="22"/>
        <v>558.35</v>
      </c>
      <c r="P127" s="26">
        <f t="shared" si="23"/>
        <v>117.2</v>
      </c>
      <c r="Q127" s="27">
        <f t="shared" si="24"/>
        <v>2.93</v>
      </c>
      <c r="R127" s="27">
        <f t="shared" si="25"/>
        <v>2791.75</v>
      </c>
      <c r="S127" s="28"/>
    </row>
    <row r="128" spans="1:19" x14ac:dyDescent="0.3">
      <c r="A128" s="29">
        <v>30</v>
      </c>
      <c r="B128" s="18" t="s">
        <v>1065</v>
      </c>
      <c r="C128" s="19"/>
      <c r="D128" s="19"/>
      <c r="E128" s="20">
        <f t="shared" si="11"/>
        <v>0</v>
      </c>
      <c r="F128" s="20">
        <f t="shared" si="17"/>
        <v>0</v>
      </c>
      <c r="G128" s="19"/>
      <c r="H128" s="19"/>
      <c r="I128" s="21"/>
      <c r="J128" s="21"/>
      <c r="K128" s="22"/>
      <c r="L128" s="23"/>
      <c r="M128" s="23"/>
      <c r="N128" s="24">
        <v>12082.5</v>
      </c>
      <c r="O128" s="25" t="e">
        <f t="shared" si="22"/>
        <v>#DIV/0!</v>
      </c>
      <c r="P128" s="26" t="e">
        <f t="shared" si="23"/>
        <v>#DIV/0!</v>
      </c>
      <c r="Q128" s="27" t="e">
        <f t="shared" si="24"/>
        <v>#DIV/0!</v>
      </c>
      <c r="R128" s="27" t="e">
        <f t="shared" si="25"/>
        <v>#DIV/0!</v>
      </c>
      <c r="S128" s="28"/>
    </row>
    <row r="129" spans="1:19" x14ac:dyDescent="0.3">
      <c r="A129" s="29"/>
      <c r="B129" s="18" t="s">
        <v>1066</v>
      </c>
      <c r="C129" s="19"/>
      <c r="D129" s="19"/>
      <c r="E129" s="20">
        <f t="shared" si="11"/>
        <v>0</v>
      </c>
      <c r="F129" s="20">
        <f t="shared" si="17"/>
        <v>0</v>
      </c>
      <c r="G129" s="19"/>
      <c r="H129" s="19"/>
      <c r="I129" s="21"/>
      <c r="J129" s="21"/>
      <c r="K129" s="22"/>
      <c r="L129" s="23"/>
      <c r="M129" s="23"/>
      <c r="N129" s="24">
        <v>5610</v>
      </c>
      <c r="O129" s="25" t="e">
        <f t="shared" si="22"/>
        <v>#DIV/0!</v>
      </c>
      <c r="P129" s="26" t="e">
        <f t="shared" si="23"/>
        <v>#DIV/0!</v>
      </c>
      <c r="Q129" s="27" t="e">
        <f t="shared" si="24"/>
        <v>#DIV/0!</v>
      </c>
      <c r="R129" s="27" t="e">
        <f t="shared" si="25"/>
        <v>#DIV/0!</v>
      </c>
      <c r="S129" s="28"/>
    </row>
    <row r="130" spans="1:19" x14ac:dyDescent="0.3">
      <c r="A130" s="29"/>
      <c r="B130" s="18" t="s">
        <v>1067</v>
      </c>
      <c r="C130" s="19">
        <v>5</v>
      </c>
      <c r="D130" s="19">
        <v>8</v>
      </c>
      <c r="E130" s="20">
        <f t="shared" si="11"/>
        <v>40</v>
      </c>
      <c r="F130" s="20">
        <f t="shared" si="17"/>
        <v>480</v>
      </c>
      <c r="G130" s="19">
        <v>90</v>
      </c>
      <c r="H130" s="19">
        <v>390</v>
      </c>
      <c r="I130" s="21">
        <v>0.8125</v>
      </c>
      <c r="J130" s="21">
        <v>0.89990000000000003</v>
      </c>
      <c r="K130" s="22">
        <v>22328</v>
      </c>
      <c r="L130" s="23">
        <v>24812</v>
      </c>
      <c r="M130" s="23">
        <v>0</v>
      </c>
      <c r="N130" s="24">
        <f>SUM(N128:N129)</f>
        <v>17692.5</v>
      </c>
      <c r="O130" s="25">
        <f t="shared" si="22"/>
        <v>442.3125</v>
      </c>
      <c r="P130" s="26">
        <f t="shared" si="23"/>
        <v>111.64</v>
      </c>
      <c r="Q130" s="27">
        <f t="shared" si="24"/>
        <v>2.7909999999999999</v>
      </c>
      <c r="R130" s="27">
        <f t="shared" si="25"/>
        <v>2211.5625</v>
      </c>
      <c r="S130" s="28"/>
    </row>
    <row r="131" spans="1:19" x14ac:dyDescent="0.3">
      <c r="A131" s="29" t="s">
        <v>1069</v>
      </c>
      <c r="B131" s="18" t="s">
        <v>1070</v>
      </c>
      <c r="C131" s="19"/>
      <c r="D131" s="19"/>
      <c r="E131" s="20">
        <f t="shared" si="11"/>
        <v>0</v>
      </c>
      <c r="F131" s="20">
        <f t="shared" si="17"/>
        <v>0</v>
      </c>
      <c r="G131" s="19"/>
      <c r="H131" s="19"/>
      <c r="I131" s="21"/>
      <c r="J131" s="21"/>
      <c r="K131" s="22"/>
      <c r="L131" s="23"/>
      <c r="M131" s="23"/>
      <c r="N131" s="24">
        <v>14613.5</v>
      </c>
      <c r="O131" s="25" t="e">
        <f t="shared" si="22"/>
        <v>#DIV/0!</v>
      </c>
      <c r="P131" s="26" t="e">
        <f t="shared" si="23"/>
        <v>#DIV/0!</v>
      </c>
      <c r="Q131" s="27" t="e">
        <f t="shared" si="24"/>
        <v>#DIV/0!</v>
      </c>
      <c r="R131" s="27" t="e">
        <f t="shared" si="25"/>
        <v>#DIV/0!</v>
      </c>
      <c r="S131" s="28"/>
    </row>
    <row r="132" spans="1:19" x14ac:dyDescent="0.3">
      <c r="A132" s="29"/>
      <c r="B132" s="18" t="s">
        <v>1071</v>
      </c>
      <c r="C132" s="19"/>
      <c r="D132" s="19"/>
      <c r="E132" s="20">
        <f t="shared" si="11"/>
        <v>0</v>
      </c>
      <c r="F132" s="20">
        <f t="shared" si="17"/>
        <v>0</v>
      </c>
      <c r="G132" s="19"/>
      <c r="H132" s="19"/>
      <c r="I132" s="21"/>
      <c r="J132" s="21"/>
      <c r="K132" s="22"/>
      <c r="L132" s="23"/>
      <c r="M132" s="23"/>
      <c r="N132" s="24">
        <v>7590</v>
      </c>
      <c r="O132" s="25" t="e">
        <f t="shared" si="22"/>
        <v>#DIV/0!</v>
      </c>
      <c r="P132" s="26" t="e">
        <f t="shared" si="23"/>
        <v>#DIV/0!</v>
      </c>
      <c r="Q132" s="27" t="e">
        <f t="shared" si="24"/>
        <v>#DIV/0!</v>
      </c>
      <c r="R132" s="27" t="e">
        <f t="shared" si="25"/>
        <v>#DIV/0!</v>
      </c>
      <c r="S132" s="28"/>
    </row>
    <row r="133" spans="1:19" x14ac:dyDescent="0.3">
      <c r="A133" s="29"/>
      <c r="B133" s="18" t="s">
        <v>61</v>
      </c>
      <c r="C133" s="19">
        <v>5</v>
      </c>
      <c r="D133" s="19">
        <v>10</v>
      </c>
      <c r="E133" s="20">
        <f t="shared" si="11"/>
        <v>50</v>
      </c>
      <c r="F133" s="20">
        <f t="shared" si="17"/>
        <v>600</v>
      </c>
      <c r="G133" s="19">
        <v>110</v>
      </c>
      <c r="H133" s="19">
        <v>490</v>
      </c>
      <c r="I133" s="21">
        <v>0.81669999999999998</v>
      </c>
      <c r="J133" s="21">
        <v>0.90800000000000003</v>
      </c>
      <c r="K133" s="22">
        <v>30548</v>
      </c>
      <c r="L133" s="23">
        <v>33643</v>
      </c>
      <c r="M133" s="23">
        <v>0</v>
      </c>
      <c r="N133" s="24">
        <f>SUM(N131:N132)</f>
        <v>22203.5</v>
      </c>
      <c r="O133" s="25">
        <f t="shared" si="22"/>
        <v>444.07</v>
      </c>
      <c r="P133" s="26">
        <f t="shared" si="23"/>
        <v>122.19199999999999</v>
      </c>
      <c r="Q133" s="27">
        <f t="shared" si="24"/>
        <v>3.0548000000000002</v>
      </c>
      <c r="R133" s="27">
        <f t="shared" si="25"/>
        <v>2220.35</v>
      </c>
      <c r="S133" s="28"/>
    </row>
    <row r="134" spans="1:19" x14ac:dyDescent="0.3">
      <c r="A134" s="29"/>
      <c r="B134" s="18"/>
      <c r="C134" s="19"/>
      <c r="D134" s="19"/>
      <c r="E134" s="20">
        <f t="shared" si="11"/>
        <v>0</v>
      </c>
      <c r="F134" s="20">
        <f t="shared" si="17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22"/>
        <v>#DIV/0!</v>
      </c>
      <c r="P134" s="26" t="e">
        <f t="shared" si="23"/>
        <v>#DIV/0!</v>
      </c>
      <c r="Q134" s="27" t="e">
        <f t="shared" si="24"/>
        <v>#DIV/0!</v>
      </c>
      <c r="R134" s="27" t="e">
        <f t="shared" si="25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11"/>
        <v>0</v>
      </c>
      <c r="F135" s="20">
        <f t="shared" si="17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22"/>
        <v>#DIV/0!</v>
      </c>
      <c r="P135" s="26" t="e">
        <f t="shared" si="23"/>
        <v>#DIV/0!</v>
      </c>
      <c r="Q135" s="27" t="e">
        <f t="shared" si="24"/>
        <v>#DIV/0!</v>
      </c>
      <c r="R135" s="27" t="e">
        <f t="shared" si="25"/>
        <v>#DIV/0!</v>
      </c>
      <c r="S135" s="28"/>
    </row>
    <row r="136" spans="1:19" x14ac:dyDescent="0.3">
      <c r="A136" s="29"/>
      <c r="B136" s="18"/>
      <c r="C136" s="19"/>
      <c r="D136" s="19"/>
      <c r="E136" s="20">
        <f t="shared" si="11"/>
        <v>0</v>
      </c>
      <c r="F136" s="20">
        <f t="shared" si="17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22"/>
        <v>#DIV/0!</v>
      </c>
      <c r="P136" s="26" t="e">
        <f t="shared" si="23"/>
        <v>#DIV/0!</v>
      </c>
      <c r="Q136" s="27" t="e">
        <f t="shared" si="24"/>
        <v>#DIV/0!</v>
      </c>
      <c r="R136" s="27" t="e">
        <f t="shared" si="25"/>
        <v>#DIV/0!</v>
      </c>
      <c r="S136" s="28"/>
    </row>
    <row r="137" spans="1:19" ht="17.25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22"/>
        <v>#DIV/0!</v>
      </c>
      <c r="P137" s="26" t="e">
        <f t="shared" si="23"/>
        <v>#DIV/0!</v>
      </c>
      <c r="Q137" s="27" t="e">
        <f t="shared" si="24"/>
        <v>#DIV/0!</v>
      </c>
      <c r="R137" s="27" t="e">
        <f t="shared" si="25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6">SUM(C8:C137)</f>
        <v>200</v>
      </c>
      <c r="D138" s="209">
        <f t="shared" si="26"/>
        <v>360</v>
      </c>
      <c r="E138" s="209">
        <f t="shared" si="26"/>
        <v>1800</v>
      </c>
      <c r="F138" s="209">
        <f t="shared" si="26"/>
        <v>21600</v>
      </c>
      <c r="G138" s="209">
        <f t="shared" si="26"/>
        <v>5160</v>
      </c>
      <c r="H138" s="209">
        <f t="shared" si="26"/>
        <v>16440</v>
      </c>
      <c r="I138" s="198">
        <f>H7/D138</f>
        <v>0.76111111111111107</v>
      </c>
      <c r="J138" s="198">
        <f>K138/L138</f>
        <v>0.92484735500684978</v>
      </c>
      <c r="K138" s="187">
        <f>SUM(K8:K137)</f>
        <v>885041</v>
      </c>
      <c r="L138" s="187">
        <f>SUM(L8:L137)</f>
        <v>956959</v>
      </c>
      <c r="M138" s="187">
        <f>SUM(M8:M137)</f>
        <v>792241</v>
      </c>
      <c r="N138" s="200">
        <f>SUMIF(B8:B137,A138,N8:N137)</f>
        <v>942117.09999999986</v>
      </c>
      <c r="O138" s="202">
        <f t="shared" si="22"/>
        <v>523.3983888888888</v>
      </c>
      <c r="P138" s="187">
        <f t="shared" si="23"/>
        <v>98.337888888888898</v>
      </c>
      <c r="Q138" s="189">
        <f t="shared" si="24"/>
        <v>2.458447222222222</v>
      </c>
      <c r="R138" s="191">
        <f t="shared" si="25"/>
        <v>2616.991944444444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879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C277</f>
        <v>195</v>
      </c>
      <c r="D146" s="9">
        <f>D277</f>
        <v>360</v>
      </c>
      <c r="E146" s="9">
        <f>E277</f>
        <v>1752</v>
      </c>
      <c r="F146" s="9">
        <f>F277</f>
        <v>21600</v>
      </c>
      <c r="G146" s="10">
        <f>G277/60</f>
        <v>54.416666666666664</v>
      </c>
      <c r="H146" s="10">
        <f>H277/60</f>
        <v>305.58333333333331</v>
      </c>
      <c r="I146" s="11">
        <f>H146/D277</f>
        <v>0.84884259259259254</v>
      </c>
      <c r="J146" s="11">
        <f t="shared" ref="J146:R146" si="27">J277</f>
        <v>0.92804614447141676</v>
      </c>
      <c r="K146" s="12">
        <f t="shared" si="27"/>
        <v>467558</v>
      </c>
      <c r="L146" s="12">
        <f t="shared" si="27"/>
        <v>503809</v>
      </c>
      <c r="M146" s="12">
        <f t="shared" si="27"/>
        <v>571066</v>
      </c>
      <c r="N146" s="12">
        <f t="shared" si="27"/>
        <v>1233099.7999999998</v>
      </c>
      <c r="O146" s="13">
        <f t="shared" si="27"/>
        <v>703.82408675799081</v>
      </c>
      <c r="P146" s="14">
        <f t="shared" si="27"/>
        <v>53.374200913242014</v>
      </c>
      <c r="Q146" s="15">
        <f t="shared" si="27"/>
        <v>1.2987722222222222</v>
      </c>
      <c r="R146" s="16">
        <f t="shared" si="27"/>
        <v>3425.2772222222216</v>
      </c>
      <c r="S146" s="17" t="s">
        <v>22</v>
      </c>
    </row>
    <row r="147" spans="1:19" ht="16.5" customHeight="1" x14ac:dyDescent="0.3">
      <c r="A147" s="132">
        <v>1</v>
      </c>
      <c r="B147" s="18" t="s">
        <v>883</v>
      </c>
      <c r="C147" s="19"/>
      <c r="D147" s="19"/>
      <c r="E147" s="20">
        <f t="shared" ref="E147:E211" si="28">C147*D147</f>
        <v>0</v>
      </c>
      <c r="F147" s="20">
        <f t="shared" ref="F147:F211" si="29">SUM(G147:H147)</f>
        <v>0</v>
      </c>
      <c r="G147" s="19"/>
      <c r="H147" s="19"/>
      <c r="I147" s="21"/>
      <c r="J147" s="21"/>
      <c r="K147" s="22"/>
      <c r="L147" s="23"/>
      <c r="M147" s="23"/>
      <c r="N147" s="24">
        <v>34798.400000000001</v>
      </c>
      <c r="O147" s="25" t="e">
        <f t="shared" ref="O147:O211" si="30">N147/E147</f>
        <v>#DIV/0!</v>
      </c>
      <c r="P147" s="26" t="e">
        <f t="shared" ref="P147:P211" si="31">((K147*200000)/E147)/1000000</f>
        <v>#DIV/0!</v>
      </c>
      <c r="Q147" s="27" t="e">
        <f t="shared" ref="Q147:Q211" si="32">(K147/D147)/1000</f>
        <v>#DIV/0!</v>
      </c>
      <c r="R147" s="27" t="e">
        <f t="shared" ref="R147:R211" si="33">N147/D147</f>
        <v>#DIV/0!</v>
      </c>
      <c r="S147" s="28"/>
    </row>
    <row r="148" spans="1:19" x14ac:dyDescent="0.3">
      <c r="A148" s="29"/>
      <c r="B148" s="18" t="s">
        <v>882</v>
      </c>
      <c r="C148" s="19">
        <v>5</v>
      </c>
      <c r="D148" s="19">
        <v>8</v>
      </c>
      <c r="E148" s="20">
        <f t="shared" si="28"/>
        <v>40</v>
      </c>
      <c r="F148" s="20">
        <f t="shared" si="29"/>
        <v>480</v>
      </c>
      <c r="G148" s="19">
        <v>40</v>
      </c>
      <c r="H148" s="19">
        <v>440</v>
      </c>
      <c r="I148" s="21">
        <v>0.91669999999999996</v>
      </c>
      <c r="J148" s="21">
        <v>0.92269999999999996</v>
      </c>
      <c r="K148" s="22">
        <v>9439</v>
      </c>
      <c r="L148" s="23">
        <v>10230</v>
      </c>
      <c r="M148" s="23">
        <v>133826</v>
      </c>
      <c r="N148" s="24">
        <f>SUM(N147)</f>
        <v>34798.400000000001</v>
      </c>
      <c r="O148" s="25">
        <f t="shared" si="30"/>
        <v>869.96</v>
      </c>
      <c r="P148" s="26">
        <f t="shared" si="31"/>
        <v>47.195</v>
      </c>
      <c r="Q148" s="27">
        <f t="shared" si="32"/>
        <v>1.179875</v>
      </c>
      <c r="R148" s="27">
        <f t="shared" si="33"/>
        <v>4349.8</v>
      </c>
      <c r="S148" s="28"/>
    </row>
    <row r="149" spans="1:19" x14ac:dyDescent="0.3">
      <c r="A149" s="29" t="s">
        <v>889</v>
      </c>
      <c r="B149" s="18" t="s">
        <v>883</v>
      </c>
      <c r="C149" s="19"/>
      <c r="D149" s="19"/>
      <c r="E149" s="20">
        <f t="shared" si="28"/>
        <v>0</v>
      </c>
      <c r="F149" s="20">
        <f t="shared" si="29"/>
        <v>0</v>
      </c>
      <c r="G149" s="19"/>
      <c r="H149" s="19"/>
      <c r="I149" s="21"/>
      <c r="J149" s="21"/>
      <c r="K149" s="22"/>
      <c r="L149" s="23"/>
      <c r="M149" s="23"/>
      <c r="N149" s="24">
        <v>1433.6</v>
      </c>
      <c r="O149" s="25" t="e">
        <f t="shared" si="30"/>
        <v>#DIV/0!</v>
      </c>
      <c r="P149" s="26" t="e">
        <f t="shared" si="31"/>
        <v>#DIV/0!</v>
      </c>
      <c r="Q149" s="27" t="e">
        <f t="shared" si="32"/>
        <v>#DIV/0!</v>
      </c>
      <c r="R149" s="27" t="e">
        <f t="shared" si="33"/>
        <v>#DIV/0!</v>
      </c>
      <c r="S149" s="28"/>
    </row>
    <row r="150" spans="1:19" x14ac:dyDescent="0.3">
      <c r="A150" s="29"/>
      <c r="B150" s="18" t="s">
        <v>890</v>
      </c>
      <c r="C150" s="19"/>
      <c r="D150" s="19"/>
      <c r="E150" s="20">
        <f t="shared" si="28"/>
        <v>0</v>
      </c>
      <c r="F150" s="20">
        <f t="shared" si="29"/>
        <v>0</v>
      </c>
      <c r="G150" s="19"/>
      <c r="H150" s="19"/>
      <c r="I150" s="21"/>
      <c r="J150" s="21"/>
      <c r="K150" s="22"/>
      <c r="L150" s="23"/>
      <c r="M150" s="23"/>
      <c r="N150" s="24">
        <v>19000</v>
      </c>
      <c r="O150" s="25" t="e">
        <f t="shared" si="30"/>
        <v>#DIV/0!</v>
      </c>
      <c r="P150" s="26" t="e">
        <f t="shared" si="31"/>
        <v>#DIV/0!</v>
      </c>
      <c r="Q150" s="27" t="e">
        <f t="shared" si="32"/>
        <v>#DIV/0!</v>
      </c>
      <c r="R150" s="27" t="e">
        <f t="shared" si="33"/>
        <v>#DIV/0!</v>
      </c>
      <c r="S150" s="28"/>
    </row>
    <row r="151" spans="1:19" x14ac:dyDescent="0.3">
      <c r="A151" s="29"/>
      <c r="B151" s="18" t="s">
        <v>891</v>
      </c>
      <c r="C151" s="19"/>
      <c r="D151" s="19"/>
      <c r="E151" s="20">
        <f t="shared" si="28"/>
        <v>0</v>
      </c>
      <c r="F151" s="20">
        <f t="shared" si="29"/>
        <v>0</v>
      </c>
      <c r="G151" s="19"/>
      <c r="H151" s="19"/>
      <c r="I151" s="21"/>
      <c r="J151" s="21"/>
      <c r="K151" s="22"/>
      <c r="L151" s="23"/>
      <c r="M151" s="23"/>
      <c r="N151" s="24">
        <v>5299.75</v>
      </c>
      <c r="O151" s="25" t="e">
        <f t="shared" si="30"/>
        <v>#DIV/0!</v>
      </c>
      <c r="P151" s="26" t="e">
        <f t="shared" si="31"/>
        <v>#DIV/0!</v>
      </c>
      <c r="Q151" s="27" t="e">
        <f t="shared" si="32"/>
        <v>#DIV/0!</v>
      </c>
      <c r="R151" s="27" t="e">
        <f t="shared" si="33"/>
        <v>#DIV/0!</v>
      </c>
      <c r="S151" s="28"/>
    </row>
    <row r="152" spans="1:19" x14ac:dyDescent="0.3">
      <c r="A152" s="29"/>
      <c r="B152" s="18" t="s">
        <v>882</v>
      </c>
      <c r="C152" s="19">
        <v>4</v>
      </c>
      <c r="D152" s="19">
        <v>10</v>
      </c>
      <c r="E152" s="20">
        <f t="shared" si="28"/>
        <v>40</v>
      </c>
      <c r="F152" s="20">
        <f t="shared" si="29"/>
        <v>600</v>
      </c>
      <c r="G152" s="19">
        <v>160</v>
      </c>
      <c r="H152" s="19">
        <v>440</v>
      </c>
      <c r="I152" s="21">
        <v>0.73329999999999995</v>
      </c>
      <c r="J152" s="21">
        <v>0.91549999999999998</v>
      </c>
      <c r="K152" s="22">
        <v>8029</v>
      </c>
      <c r="L152" s="23">
        <v>8770</v>
      </c>
      <c r="M152" s="23">
        <v>18348</v>
      </c>
      <c r="N152" s="24">
        <f>SUM(N149:N151)</f>
        <v>25733.35</v>
      </c>
      <c r="O152" s="25">
        <f t="shared" si="30"/>
        <v>643.33375000000001</v>
      </c>
      <c r="P152" s="26">
        <f t="shared" si="31"/>
        <v>40.145000000000003</v>
      </c>
      <c r="Q152" s="27">
        <f t="shared" si="32"/>
        <v>0.80289999999999995</v>
      </c>
      <c r="R152" s="27">
        <f t="shared" si="33"/>
        <v>2573.335</v>
      </c>
      <c r="S152" s="28"/>
    </row>
    <row r="153" spans="1:19" x14ac:dyDescent="0.3">
      <c r="A153" s="29">
        <v>2</v>
      </c>
      <c r="B153" s="18" t="s">
        <v>891</v>
      </c>
      <c r="C153" s="19"/>
      <c r="D153" s="19"/>
      <c r="E153" s="20">
        <f t="shared" si="28"/>
        <v>0</v>
      </c>
      <c r="F153" s="20">
        <f t="shared" si="29"/>
        <v>0</v>
      </c>
      <c r="G153" s="19"/>
      <c r="H153" s="19"/>
      <c r="I153" s="21"/>
      <c r="J153" s="21"/>
      <c r="K153" s="22"/>
      <c r="L153" s="23"/>
      <c r="M153" s="23"/>
      <c r="N153" s="24">
        <v>25645.86</v>
      </c>
      <c r="O153" s="25" t="e">
        <f t="shared" si="30"/>
        <v>#DIV/0!</v>
      </c>
      <c r="P153" s="26" t="e">
        <f t="shared" si="31"/>
        <v>#DIV/0!</v>
      </c>
      <c r="Q153" s="27" t="e">
        <f t="shared" si="32"/>
        <v>#DIV/0!</v>
      </c>
      <c r="R153" s="27" t="e">
        <f t="shared" si="33"/>
        <v>#DIV/0!</v>
      </c>
      <c r="S153" s="28"/>
    </row>
    <row r="154" spans="1:19" x14ac:dyDescent="0.3">
      <c r="A154" s="29"/>
      <c r="B154" s="18" t="s">
        <v>882</v>
      </c>
      <c r="C154" s="19">
        <v>5</v>
      </c>
      <c r="D154" s="19">
        <v>8</v>
      </c>
      <c r="E154" s="20">
        <f t="shared" si="28"/>
        <v>40</v>
      </c>
      <c r="F154" s="20">
        <f t="shared" si="29"/>
        <v>480</v>
      </c>
      <c r="G154" s="19">
        <v>50</v>
      </c>
      <c r="H154" s="19">
        <v>430</v>
      </c>
      <c r="I154" s="21">
        <v>0.89580000000000004</v>
      </c>
      <c r="J154" s="21">
        <v>0.96199999999999997</v>
      </c>
      <c r="K154" s="22">
        <v>8063</v>
      </c>
      <c r="L154" s="23">
        <v>8382</v>
      </c>
      <c r="M154" s="23">
        <v>39998</v>
      </c>
      <c r="N154" s="24">
        <f>SUM(N153)</f>
        <v>25645.86</v>
      </c>
      <c r="O154" s="25">
        <f t="shared" si="30"/>
        <v>641.14650000000006</v>
      </c>
      <c r="P154" s="26">
        <f t="shared" si="31"/>
        <v>40.314999999999998</v>
      </c>
      <c r="Q154" s="27">
        <f t="shared" si="32"/>
        <v>1.0078750000000001</v>
      </c>
      <c r="R154" s="27">
        <f t="shared" si="33"/>
        <v>3205.7325000000001</v>
      </c>
      <c r="S154" s="28"/>
    </row>
    <row r="155" spans="1:19" x14ac:dyDescent="0.3">
      <c r="A155" s="29" t="s">
        <v>895</v>
      </c>
      <c r="B155" s="18" t="s">
        <v>899</v>
      </c>
      <c r="C155" s="19"/>
      <c r="D155" s="19"/>
      <c r="E155" s="20">
        <f t="shared" si="28"/>
        <v>0</v>
      </c>
      <c r="F155" s="20">
        <f t="shared" si="29"/>
        <v>0</v>
      </c>
      <c r="G155" s="19"/>
      <c r="H155" s="19"/>
      <c r="I155" s="21"/>
      <c r="J155" s="21"/>
      <c r="K155" s="22"/>
      <c r="L155" s="23"/>
      <c r="M155" s="23"/>
      <c r="N155" s="24">
        <v>6650.57</v>
      </c>
      <c r="O155" s="25" t="e">
        <f t="shared" si="30"/>
        <v>#DIV/0!</v>
      </c>
      <c r="P155" s="26" t="e">
        <f t="shared" si="31"/>
        <v>#DIV/0!</v>
      </c>
      <c r="Q155" s="27" t="e">
        <f t="shared" si="32"/>
        <v>#DIV/0!</v>
      </c>
      <c r="R155" s="27" t="e">
        <f t="shared" si="33"/>
        <v>#DIV/0!</v>
      </c>
      <c r="S155" s="28"/>
    </row>
    <row r="156" spans="1:19" x14ac:dyDescent="0.3">
      <c r="A156" s="29"/>
      <c r="B156" s="18" t="s">
        <v>900</v>
      </c>
      <c r="C156" s="19"/>
      <c r="D156" s="19"/>
      <c r="E156" s="20">
        <f t="shared" si="28"/>
        <v>0</v>
      </c>
      <c r="F156" s="20">
        <f t="shared" si="29"/>
        <v>0</v>
      </c>
      <c r="G156" s="19"/>
      <c r="H156" s="19"/>
      <c r="I156" s="21"/>
      <c r="J156" s="21"/>
      <c r="K156" s="22"/>
      <c r="L156" s="23"/>
      <c r="M156" s="23"/>
      <c r="N156" s="24">
        <v>6150</v>
      </c>
      <c r="O156" s="25" t="e">
        <f t="shared" si="30"/>
        <v>#DIV/0!</v>
      </c>
      <c r="P156" s="26" t="e">
        <f t="shared" si="31"/>
        <v>#DIV/0!</v>
      </c>
      <c r="Q156" s="27" t="e">
        <f t="shared" si="32"/>
        <v>#DIV/0!</v>
      </c>
      <c r="R156" s="27" t="e">
        <f t="shared" si="33"/>
        <v>#DIV/0!</v>
      </c>
      <c r="S156" s="28"/>
    </row>
    <row r="157" spans="1:19" x14ac:dyDescent="0.3">
      <c r="A157" s="29"/>
      <c r="B157" s="18" t="s">
        <v>901</v>
      </c>
      <c r="C157" s="19"/>
      <c r="D157" s="19"/>
      <c r="E157" s="20">
        <f t="shared" si="28"/>
        <v>0</v>
      </c>
      <c r="F157" s="20">
        <f t="shared" si="29"/>
        <v>0</v>
      </c>
      <c r="G157" s="19"/>
      <c r="H157" s="19"/>
      <c r="I157" s="21"/>
      <c r="J157" s="21"/>
      <c r="K157" s="22"/>
      <c r="L157" s="23"/>
      <c r="M157" s="23"/>
      <c r="N157" s="24">
        <v>20222.75</v>
      </c>
      <c r="O157" s="25" t="e">
        <f t="shared" si="30"/>
        <v>#DIV/0!</v>
      </c>
      <c r="P157" s="26" t="e">
        <f t="shared" si="31"/>
        <v>#DIV/0!</v>
      </c>
      <c r="Q157" s="27" t="e">
        <f t="shared" si="32"/>
        <v>#DIV/0!</v>
      </c>
      <c r="R157" s="27" t="e">
        <f t="shared" si="33"/>
        <v>#DIV/0!</v>
      </c>
      <c r="S157" s="28"/>
    </row>
    <row r="158" spans="1:19" x14ac:dyDescent="0.3">
      <c r="A158" s="29"/>
      <c r="B158" s="18" t="s">
        <v>902</v>
      </c>
      <c r="C158" s="19">
        <v>4</v>
      </c>
      <c r="D158" s="19">
        <v>10</v>
      </c>
      <c r="E158" s="20">
        <f t="shared" si="28"/>
        <v>40</v>
      </c>
      <c r="F158" s="20">
        <f t="shared" si="29"/>
        <v>600</v>
      </c>
      <c r="G158" s="19">
        <v>140</v>
      </c>
      <c r="H158" s="19">
        <v>460</v>
      </c>
      <c r="I158" s="21">
        <v>0.76670000000000005</v>
      </c>
      <c r="J158" s="21">
        <v>0.95269999999999999</v>
      </c>
      <c r="K158" s="22">
        <v>10344</v>
      </c>
      <c r="L158" s="23">
        <v>10858</v>
      </c>
      <c r="M158" s="23">
        <v>0</v>
      </c>
      <c r="N158" s="24">
        <f>SUM(N155:N157)</f>
        <v>33023.32</v>
      </c>
      <c r="O158" s="25">
        <f t="shared" si="30"/>
        <v>825.58299999999997</v>
      </c>
      <c r="P158" s="26">
        <f t="shared" si="31"/>
        <v>51.72</v>
      </c>
      <c r="Q158" s="27">
        <f t="shared" si="32"/>
        <v>1.0344</v>
      </c>
      <c r="R158" s="27">
        <f t="shared" si="33"/>
        <v>3302.3319999999999</v>
      </c>
      <c r="S158" s="28"/>
    </row>
    <row r="159" spans="1:19" x14ac:dyDescent="0.3">
      <c r="A159" s="29">
        <v>7</v>
      </c>
      <c r="B159" s="18" t="s">
        <v>904</v>
      </c>
      <c r="C159" s="19"/>
      <c r="D159" s="19"/>
      <c r="E159" s="20">
        <f t="shared" si="28"/>
        <v>0</v>
      </c>
      <c r="F159" s="20">
        <f t="shared" si="29"/>
        <v>0</v>
      </c>
      <c r="G159" s="19"/>
      <c r="H159" s="19"/>
      <c r="I159" s="21"/>
      <c r="J159" s="21"/>
      <c r="K159" s="22"/>
      <c r="L159" s="23"/>
      <c r="M159" s="23"/>
      <c r="N159" s="24">
        <v>11402.25</v>
      </c>
      <c r="O159" s="25" t="e">
        <f t="shared" si="30"/>
        <v>#DIV/0!</v>
      </c>
      <c r="P159" s="26" t="e">
        <f t="shared" si="31"/>
        <v>#DIV/0!</v>
      </c>
      <c r="Q159" s="27" t="e">
        <f t="shared" si="32"/>
        <v>#DIV/0!</v>
      </c>
      <c r="R159" s="27" t="e">
        <f t="shared" si="33"/>
        <v>#DIV/0!</v>
      </c>
      <c r="S159" s="28"/>
    </row>
    <row r="160" spans="1:19" ht="16.5" customHeight="1" x14ac:dyDescent="0.3">
      <c r="A160" s="29"/>
      <c r="B160" s="18" t="s">
        <v>905</v>
      </c>
      <c r="C160" s="19"/>
      <c r="D160" s="19"/>
      <c r="E160" s="20">
        <f t="shared" si="28"/>
        <v>0</v>
      </c>
      <c r="F160" s="20">
        <f t="shared" si="29"/>
        <v>0</v>
      </c>
      <c r="G160" s="19"/>
      <c r="H160" s="19"/>
      <c r="I160" s="21"/>
      <c r="J160" s="21"/>
      <c r="K160" s="22"/>
      <c r="L160" s="23"/>
      <c r="M160" s="23"/>
      <c r="N160" s="24">
        <v>24204</v>
      </c>
      <c r="O160" s="25" t="e">
        <f t="shared" si="30"/>
        <v>#DIV/0!</v>
      </c>
      <c r="P160" s="26" t="e">
        <f t="shared" si="31"/>
        <v>#DIV/0!</v>
      </c>
      <c r="Q160" s="27" t="e">
        <f t="shared" si="32"/>
        <v>#DIV/0!</v>
      </c>
      <c r="R160" s="27" t="e">
        <f t="shared" si="33"/>
        <v>#DIV/0!</v>
      </c>
      <c r="S160" s="28"/>
    </row>
    <row r="161" spans="1:19" x14ac:dyDescent="0.3">
      <c r="A161" s="29"/>
      <c r="B161" s="18" t="s">
        <v>61</v>
      </c>
      <c r="C161" s="19">
        <v>5</v>
      </c>
      <c r="D161" s="19">
        <v>8</v>
      </c>
      <c r="E161" s="20">
        <f t="shared" si="28"/>
        <v>40</v>
      </c>
      <c r="F161" s="20">
        <f t="shared" si="29"/>
        <v>480</v>
      </c>
      <c r="G161" s="19">
        <v>30</v>
      </c>
      <c r="H161" s="19">
        <v>450</v>
      </c>
      <c r="I161" s="21">
        <v>0.9375</v>
      </c>
      <c r="J161" s="21">
        <v>0.97</v>
      </c>
      <c r="K161" s="22">
        <v>11142</v>
      </c>
      <c r="L161" s="23">
        <v>11487</v>
      </c>
      <c r="M161" s="23">
        <v>17801</v>
      </c>
      <c r="N161" s="24">
        <f>SUM(N159:N160)</f>
        <v>35606.25</v>
      </c>
      <c r="O161" s="25">
        <f t="shared" si="30"/>
        <v>890.15625</v>
      </c>
      <c r="P161" s="26">
        <f t="shared" si="31"/>
        <v>55.71</v>
      </c>
      <c r="Q161" s="27">
        <f t="shared" si="32"/>
        <v>1.3927499999999999</v>
      </c>
      <c r="R161" s="27">
        <f t="shared" si="33"/>
        <v>4450.78125</v>
      </c>
      <c r="S161" s="28"/>
    </row>
    <row r="162" spans="1:19" x14ac:dyDescent="0.3">
      <c r="A162" s="29" t="s">
        <v>911</v>
      </c>
      <c r="B162" s="18" t="s">
        <v>912</v>
      </c>
      <c r="C162" s="19"/>
      <c r="D162" s="19"/>
      <c r="E162" s="20">
        <f t="shared" si="28"/>
        <v>0</v>
      </c>
      <c r="F162" s="20">
        <f t="shared" si="29"/>
        <v>0</v>
      </c>
      <c r="G162" s="19"/>
      <c r="H162" s="19"/>
      <c r="I162" s="21"/>
      <c r="J162" s="21"/>
      <c r="K162" s="22"/>
      <c r="L162" s="23"/>
      <c r="M162" s="23"/>
      <c r="N162" s="24">
        <v>38886</v>
      </c>
      <c r="O162" s="25" t="e">
        <f t="shared" si="30"/>
        <v>#DIV/0!</v>
      </c>
      <c r="P162" s="26" t="e">
        <f t="shared" si="31"/>
        <v>#DIV/0!</v>
      </c>
      <c r="Q162" s="27" t="e">
        <f t="shared" si="32"/>
        <v>#DIV/0!</v>
      </c>
      <c r="R162" s="27" t="e">
        <f t="shared" si="33"/>
        <v>#DIV/0!</v>
      </c>
      <c r="S162" s="28"/>
    </row>
    <row r="163" spans="1:19" x14ac:dyDescent="0.3">
      <c r="A163" s="29"/>
      <c r="B163" s="18" t="s">
        <v>61</v>
      </c>
      <c r="C163" s="19">
        <v>4</v>
      </c>
      <c r="D163" s="19">
        <v>10</v>
      </c>
      <c r="E163" s="20">
        <f t="shared" si="28"/>
        <v>40</v>
      </c>
      <c r="F163" s="20">
        <f t="shared" si="29"/>
        <v>600</v>
      </c>
      <c r="G163" s="19">
        <v>110</v>
      </c>
      <c r="H163" s="19">
        <v>490</v>
      </c>
      <c r="I163" s="21">
        <v>0.81669999999999998</v>
      </c>
      <c r="J163" s="21">
        <v>0.94189999999999996</v>
      </c>
      <c r="K163" s="22">
        <v>12169</v>
      </c>
      <c r="L163" s="23">
        <v>12920</v>
      </c>
      <c r="M163" s="23">
        <v>0</v>
      </c>
      <c r="N163" s="24">
        <f>SUM(N162)</f>
        <v>38886</v>
      </c>
      <c r="O163" s="25">
        <f t="shared" si="30"/>
        <v>972.15</v>
      </c>
      <c r="P163" s="26">
        <f t="shared" si="31"/>
        <v>60.844999999999999</v>
      </c>
      <c r="Q163" s="27">
        <f t="shared" si="32"/>
        <v>1.2169000000000001</v>
      </c>
      <c r="R163" s="27">
        <f t="shared" si="33"/>
        <v>3888.6</v>
      </c>
      <c r="S163" s="28"/>
    </row>
    <row r="164" spans="1:19" x14ac:dyDescent="0.3">
      <c r="A164" s="29">
        <v>8</v>
      </c>
      <c r="B164" s="18" t="s">
        <v>915</v>
      </c>
      <c r="C164" s="19"/>
      <c r="D164" s="19"/>
      <c r="E164" s="20">
        <f t="shared" si="28"/>
        <v>0</v>
      </c>
      <c r="F164" s="20">
        <f t="shared" si="29"/>
        <v>0</v>
      </c>
      <c r="G164" s="19"/>
      <c r="H164" s="19"/>
      <c r="I164" s="21"/>
      <c r="J164" s="21"/>
      <c r="K164" s="22"/>
      <c r="L164" s="23"/>
      <c r="M164" s="23"/>
      <c r="N164" s="24">
        <v>21105</v>
      </c>
      <c r="O164" s="25" t="e">
        <f t="shared" si="30"/>
        <v>#DIV/0!</v>
      </c>
      <c r="P164" s="26" t="e">
        <f t="shared" si="31"/>
        <v>#DIV/0!</v>
      </c>
      <c r="Q164" s="27" t="e">
        <f t="shared" si="32"/>
        <v>#DIV/0!</v>
      </c>
      <c r="R164" s="27" t="e">
        <f t="shared" si="33"/>
        <v>#DIV/0!</v>
      </c>
      <c r="S164" s="28"/>
    </row>
    <row r="165" spans="1:19" ht="16.5" customHeight="1" x14ac:dyDescent="0.3">
      <c r="A165" s="29"/>
      <c r="B165" s="18" t="s">
        <v>916</v>
      </c>
      <c r="C165" s="19"/>
      <c r="D165" s="19"/>
      <c r="E165" s="20">
        <f t="shared" si="28"/>
        <v>0</v>
      </c>
      <c r="F165" s="20">
        <f t="shared" si="29"/>
        <v>0</v>
      </c>
      <c r="G165" s="19"/>
      <c r="H165" s="19"/>
      <c r="I165" s="21"/>
      <c r="J165" s="21"/>
      <c r="K165" s="22"/>
      <c r="L165" s="23"/>
      <c r="M165" s="23"/>
      <c r="N165" s="24">
        <v>887.22</v>
      </c>
      <c r="O165" s="25" t="e">
        <f t="shared" si="30"/>
        <v>#DIV/0!</v>
      </c>
      <c r="P165" s="26" t="e">
        <f t="shared" si="31"/>
        <v>#DIV/0!</v>
      </c>
      <c r="Q165" s="27" t="e">
        <f t="shared" si="32"/>
        <v>#DIV/0!</v>
      </c>
      <c r="R165" s="27" t="e">
        <f t="shared" si="33"/>
        <v>#DIV/0!</v>
      </c>
      <c r="S165" s="28"/>
    </row>
    <row r="166" spans="1:19" x14ac:dyDescent="0.3">
      <c r="A166" s="29"/>
      <c r="B166" s="18" t="s">
        <v>61</v>
      </c>
      <c r="C166" s="19">
        <v>5</v>
      </c>
      <c r="D166" s="19">
        <v>8</v>
      </c>
      <c r="E166" s="20">
        <f t="shared" si="28"/>
        <v>40</v>
      </c>
      <c r="F166" s="20">
        <f t="shared" si="29"/>
        <v>480</v>
      </c>
      <c r="G166" s="19">
        <v>110</v>
      </c>
      <c r="H166" s="19">
        <v>370</v>
      </c>
      <c r="I166" s="21">
        <v>0.77080000000000004</v>
      </c>
      <c r="J166" s="21">
        <v>0.91120000000000001</v>
      </c>
      <c r="K166" s="22">
        <v>8504</v>
      </c>
      <c r="L166" s="23">
        <v>9332</v>
      </c>
      <c r="M166" s="23">
        <v>23657</v>
      </c>
      <c r="N166" s="24">
        <f>SUM(N164:N165)</f>
        <v>21992.22</v>
      </c>
      <c r="O166" s="25">
        <f t="shared" si="30"/>
        <v>549.80550000000005</v>
      </c>
      <c r="P166" s="26">
        <f t="shared" si="31"/>
        <v>42.52</v>
      </c>
      <c r="Q166" s="27">
        <f t="shared" si="32"/>
        <v>1.0629999999999999</v>
      </c>
      <c r="R166" s="27">
        <f t="shared" si="33"/>
        <v>2749.0275000000001</v>
      </c>
      <c r="S166" s="28"/>
    </row>
    <row r="167" spans="1:19" x14ac:dyDescent="0.3">
      <c r="A167" s="29" t="s">
        <v>917</v>
      </c>
      <c r="B167" s="18" t="s">
        <v>919</v>
      </c>
      <c r="C167" s="19"/>
      <c r="D167" s="19"/>
      <c r="E167" s="20">
        <f t="shared" si="28"/>
        <v>0</v>
      </c>
      <c r="F167" s="20">
        <f t="shared" si="29"/>
        <v>0</v>
      </c>
      <c r="G167" s="19"/>
      <c r="H167" s="19"/>
      <c r="I167" s="21"/>
      <c r="J167" s="21"/>
      <c r="K167" s="22"/>
      <c r="L167" s="23"/>
      <c r="M167" s="23"/>
      <c r="N167" s="24">
        <v>32592.78</v>
      </c>
      <c r="O167" s="25" t="e">
        <f t="shared" si="30"/>
        <v>#DIV/0!</v>
      </c>
      <c r="P167" s="26" t="e">
        <f t="shared" si="31"/>
        <v>#DIV/0!</v>
      </c>
      <c r="Q167" s="27" t="e">
        <f t="shared" si="32"/>
        <v>#DIV/0!</v>
      </c>
      <c r="R167" s="27" t="e">
        <f t="shared" si="33"/>
        <v>#DIV/0!</v>
      </c>
      <c r="S167" s="28"/>
    </row>
    <row r="168" spans="1:19" x14ac:dyDescent="0.3">
      <c r="A168" s="29"/>
      <c r="B168" s="18" t="s">
        <v>61</v>
      </c>
      <c r="C168" s="19">
        <v>4</v>
      </c>
      <c r="D168" s="19">
        <v>10</v>
      </c>
      <c r="E168" s="20">
        <f t="shared" si="28"/>
        <v>40</v>
      </c>
      <c r="F168" s="20">
        <f t="shared" si="29"/>
        <v>600</v>
      </c>
      <c r="G168" s="19">
        <v>50</v>
      </c>
      <c r="H168" s="19">
        <v>550</v>
      </c>
      <c r="I168" s="21">
        <v>0.91669999999999996</v>
      </c>
      <c r="J168" s="21">
        <v>0.9304</v>
      </c>
      <c r="K168" s="22">
        <v>12603</v>
      </c>
      <c r="L168" s="23">
        <v>13546</v>
      </c>
      <c r="M168" s="23">
        <v>0</v>
      </c>
      <c r="N168" s="24">
        <f>SUM(N167)</f>
        <v>32592.78</v>
      </c>
      <c r="O168" s="25">
        <f t="shared" si="30"/>
        <v>814.81949999999995</v>
      </c>
      <c r="P168" s="26">
        <f t="shared" si="31"/>
        <v>63.015000000000001</v>
      </c>
      <c r="Q168" s="27">
        <f t="shared" si="32"/>
        <v>1.2603</v>
      </c>
      <c r="R168" s="27">
        <f t="shared" si="33"/>
        <v>3259.2779999999998</v>
      </c>
      <c r="S168" s="28"/>
    </row>
    <row r="169" spans="1:19" x14ac:dyDescent="0.3">
      <c r="A169" s="29">
        <v>9</v>
      </c>
      <c r="B169" s="18" t="s">
        <v>916</v>
      </c>
      <c r="C169" s="19"/>
      <c r="D169" s="19"/>
      <c r="E169" s="20">
        <f t="shared" si="28"/>
        <v>0</v>
      </c>
      <c r="F169" s="20">
        <f t="shared" si="29"/>
        <v>0</v>
      </c>
      <c r="G169" s="19"/>
      <c r="H169" s="19"/>
      <c r="I169" s="21"/>
      <c r="J169" s="21"/>
      <c r="K169" s="22"/>
      <c r="L169" s="23"/>
      <c r="M169" s="23"/>
      <c r="N169" s="24">
        <v>3253.14</v>
      </c>
      <c r="O169" s="25" t="e">
        <f t="shared" si="30"/>
        <v>#DIV/0!</v>
      </c>
      <c r="P169" s="26" t="e">
        <f t="shared" si="31"/>
        <v>#DIV/0!</v>
      </c>
      <c r="Q169" s="27" t="e">
        <f t="shared" si="32"/>
        <v>#DIV/0!</v>
      </c>
      <c r="R169" s="27" t="e">
        <f t="shared" si="33"/>
        <v>#DIV/0!</v>
      </c>
      <c r="S169" s="28"/>
    </row>
    <row r="170" spans="1:19" x14ac:dyDescent="0.3">
      <c r="A170" s="29"/>
      <c r="B170" s="18" t="s">
        <v>921</v>
      </c>
      <c r="C170" s="19"/>
      <c r="D170" s="19"/>
      <c r="E170" s="20">
        <f t="shared" si="28"/>
        <v>0</v>
      </c>
      <c r="F170" s="20">
        <f t="shared" si="29"/>
        <v>0</v>
      </c>
      <c r="G170" s="19"/>
      <c r="H170" s="19"/>
      <c r="I170" s="21"/>
      <c r="J170" s="21"/>
      <c r="K170" s="22"/>
      <c r="L170" s="23"/>
      <c r="M170" s="23"/>
      <c r="N170" s="24">
        <v>16796.900000000001</v>
      </c>
      <c r="O170" s="25" t="e">
        <f t="shared" si="30"/>
        <v>#DIV/0!</v>
      </c>
      <c r="P170" s="26" t="e">
        <f t="shared" si="31"/>
        <v>#DIV/0!</v>
      </c>
      <c r="Q170" s="27" t="e">
        <f t="shared" si="32"/>
        <v>#DIV/0!</v>
      </c>
      <c r="R170" s="27" t="e">
        <f t="shared" si="33"/>
        <v>#DIV/0!</v>
      </c>
      <c r="S170" s="28"/>
    </row>
    <row r="171" spans="1:19" ht="16.5" customHeight="1" x14ac:dyDescent="0.3">
      <c r="A171" s="29"/>
      <c r="B171" s="18" t="s">
        <v>61</v>
      </c>
      <c r="C171" s="19">
        <v>5</v>
      </c>
      <c r="D171" s="19">
        <v>8</v>
      </c>
      <c r="E171" s="20">
        <f t="shared" si="28"/>
        <v>40</v>
      </c>
      <c r="F171" s="20">
        <f t="shared" si="29"/>
        <v>480</v>
      </c>
      <c r="G171" s="19">
        <v>80</v>
      </c>
      <c r="H171" s="19">
        <v>400</v>
      </c>
      <c r="I171" s="21">
        <v>0.83330000000000004</v>
      </c>
      <c r="J171" s="21">
        <v>0.91710000000000003</v>
      </c>
      <c r="K171" s="22">
        <v>9758</v>
      </c>
      <c r="L171" s="23">
        <v>10640</v>
      </c>
      <c r="M171" s="23">
        <v>52321</v>
      </c>
      <c r="N171" s="24">
        <f>SUM(N169:N170)</f>
        <v>20050.04</v>
      </c>
      <c r="O171" s="25">
        <f t="shared" si="30"/>
        <v>501.25100000000003</v>
      </c>
      <c r="P171" s="26">
        <f t="shared" si="31"/>
        <v>48.79</v>
      </c>
      <c r="Q171" s="27">
        <f t="shared" si="32"/>
        <v>1.2197499999999999</v>
      </c>
      <c r="R171" s="27">
        <f t="shared" si="33"/>
        <v>2506.2550000000001</v>
      </c>
      <c r="S171" s="28"/>
    </row>
    <row r="172" spans="1:19" x14ac:dyDescent="0.3">
      <c r="A172" s="29" t="s">
        <v>925</v>
      </c>
      <c r="B172" s="18" t="s">
        <v>921</v>
      </c>
      <c r="C172" s="19"/>
      <c r="D172" s="19"/>
      <c r="E172" s="20">
        <f t="shared" si="28"/>
        <v>0</v>
      </c>
      <c r="F172" s="20">
        <f t="shared" si="29"/>
        <v>0</v>
      </c>
      <c r="G172" s="19"/>
      <c r="H172" s="19"/>
      <c r="I172" s="21"/>
      <c r="J172" s="21"/>
      <c r="K172" s="22"/>
      <c r="L172" s="23"/>
      <c r="M172" s="23"/>
      <c r="N172" s="24">
        <v>25157.200000000001</v>
      </c>
      <c r="O172" s="25" t="e">
        <f t="shared" si="30"/>
        <v>#DIV/0!</v>
      </c>
      <c r="P172" s="26" t="e">
        <f t="shared" si="31"/>
        <v>#DIV/0!</v>
      </c>
      <c r="Q172" s="27" t="e">
        <f t="shared" si="32"/>
        <v>#DIV/0!</v>
      </c>
      <c r="R172" s="27" t="e">
        <f t="shared" si="33"/>
        <v>#DIV/0!</v>
      </c>
      <c r="S172" s="28"/>
    </row>
    <row r="173" spans="1:19" x14ac:dyDescent="0.3">
      <c r="A173" s="29"/>
      <c r="B173" s="18" t="s">
        <v>926</v>
      </c>
      <c r="C173" s="19">
        <v>5</v>
      </c>
      <c r="D173" s="19">
        <v>10</v>
      </c>
      <c r="E173" s="20">
        <f t="shared" si="28"/>
        <v>50</v>
      </c>
      <c r="F173" s="20">
        <f t="shared" si="29"/>
        <v>600</v>
      </c>
      <c r="G173" s="19">
        <v>80</v>
      </c>
      <c r="H173" s="19">
        <v>520</v>
      </c>
      <c r="I173" s="21">
        <v>0.86670000000000003</v>
      </c>
      <c r="J173" s="21">
        <v>0.92549999999999999</v>
      </c>
      <c r="K173" s="22">
        <v>12730</v>
      </c>
      <c r="L173" s="23">
        <v>13755</v>
      </c>
      <c r="M173" s="23">
        <v>0</v>
      </c>
      <c r="N173" s="24">
        <f>SUM(N172)</f>
        <v>25157.200000000001</v>
      </c>
      <c r="O173" s="25">
        <f t="shared" si="30"/>
        <v>503.14400000000001</v>
      </c>
      <c r="P173" s="26">
        <f t="shared" si="31"/>
        <v>50.92</v>
      </c>
      <c r="Q173" s="27">
        <f t="shared" si="32"/>
        <v>1.2729999999999999</v>
      </c>
      <c r="R173" s="27">
        <f t="shared" si="33"/>
        <v>2515.7200000000003</v>
      </c>
      <c r="S173" s="28"/>
    </row>
    <row r="174" spans="1:19" x14ac:dyDescent="0.3">
      <c r="A174" s="29">
        <v>12</v>
      </c>
      <c r="B174" s="18" t="s">
        <v>930</v>
      </c>
      <c r="C174" s="19"/>
      <c r="D174" s="19"/>
      <c r="E174" s="20">
        <f t="shared" si="28"/>
        <v>0</v>
      </c>
      <c r="F174" s="20">
        <f t="shared" si="29"/>
        <v>0</v>
      </c>
      <c r="G174" s="19"/>
      <c r="H174" s="19"/>
      <c r="I174" s="21"/>
      <c r="J174" s="21"/>
      <c r="K174" s="22"/>
      <c r="L174" s="23"/>
      <c r="M174" s="23"/>
      <c r="N174" s="24">
        <v>757.55</v>
      </c>
      <c r="O174" s="25" t="e">
        <f t="shared" si="30"/>
        <v>#DIV/0!</v>
      </c>
      <c r="P174" s="26" t="e">
        <f t="shared" si="31"/>
        <v>#DIV/0!</v>
      </c>
      <c r="Q174" s="27" t="e">
        <f t="shared" si="32"/>
        <v>#DIV/0!</v>
      </c>
      <c r="R174" s="27" t="e">
        <f t="shared" si="33"/>
        <v>#DIV/0!</v>
      </c>
      <c r="S174" s="28"/>
    </row>
    <row r="175" spans="1:19" x14ac:dyDescent="0.3">
      <c r="A175" s="29"/>
      <c r="B175" s="18" t="s">
        <v>931</v>
      </c>
      <c r="C175" s="19"/>
      <c r="D175" s="19"/>
      <c r="E175" s="20">
        <f t="shared" si="28"/>
        <v>0</v>
      </c>
      <c r="F175" s="20">
        <f t="shared" si="29"/>
        <v>0</v>
      </c>
      <c r="G175" s="19"/>
      <c r="H175" s="19"/>
      <c r="I175" s="21"/>
      <c r="J175" s="21"/>
      <c r="K175" s="22"/>
      <c r="L175" s="23"/>
      <c r="M175" s="23"/>
      <c r="N175" s="24">
        <v>5790</v>
      </c>
      <c r="O175" s="25" t="e">
        <f t="shared" si="30"/>
        <v>#DIV/0!</v>
      </c>
      <c r="P175" s="26" t="e">
        <f t="shared" si="31"/>
        <v>#DIV/0!</v>
      </c>
      <c r="Q175" s="27" t="e">
        <f t="shared" si="32"/>
        <v>#DIV/0!</v>
      </c>
      <c r="R175" s="27" t="e">
        <f t="shared" si="33"/>
        <v>#DIV/0!</v>
      </c>
      <c r="S175" s="28"/>
    </row>
    <row r="176" spans="1:19" x14ac:dyDescent="0.3">
      <c r="A176" s="29"/>
      <c r="B176" s="18" t="s">
        <v>932</v>
      </c>
      <c r="C176" s="19"/>
      <c r="D176" s="19"/>
      <c r="E176" s="20">
        <f t="shared" si="28"/>
        <v>0</v>
      </c>
      <c r="F176" s="20">
        <f t="shared" si="29"/>
        <v>0</v>
      </c>
      <c r="G176" s="19"/>
      <c r="H176" s="19"/>
      <c r="I176" s="21"/>
      <c r="J176" s="21"/>
      <c r="K176" s="22"/>
      <c r="L176" s="23"/>
      <c r="M176" s="23"/>
      <c r="N176" s="24">
        <v>6030</v>
      </c>
      <c r="O176" s="25" t="e">
        <f t="shared" si="30"/>
        <v>#DIV/0!</v>
      </c>
      <c r="P176" s="26" t="e">
        <f t="shared" si="31"/>
        <v>#DIV/0!</v>
      </c>
      <c r="Q176" s="27" t="e">
        <f t="shared" si="32"/>
        <v>#DIV/0!</v>
      </c>
      <c r="R176" s="27" t="e">
        <f t="shared" si="33"/>
        <v>#DIV/0!</v>
      </c>
      <c r="S176" s="28"/>
    </row>
    <row r="177" spans="1:19" ht="16.5" customHeight="1" x14ac:dyDescent="0.3">
      <c r="A177" s="29"/>
      <c r="B177" s="18" t="s">
        <v>933</v>
      </c>
      <c r="C177" s="19"/>
      <c r="D177" s="19"/>
      <c r="E177" s="20">
        <f t="shared" si="28"/>
        <v>0</v>
      </c>
      <c r="F177" s="20">
        <f t="shared" si="29"/>
        <v>0</v>
      </c>
      <c r="G177" s="19"/>
      <c r="H177" s="19"/>
      <c r="I177" s="21"/>
      <c r="J177" s="21"/>
      <c r="K177" s="22"/>
      <c r="L177" s="23"/>
      <c r="M177" s="23"/>
      <c r="N177" s="24">
        <v>6120</v>
      </c>
      <c r="O177" s="25" t="e">
        <f t="shared" si="30"/>
        <v>#DIV/0!</v>
      </c>
      <c r="P177" s="26" t="e">
        <f t="shared" si="31"/>
        <v>#DIV/0!</v>
      </c>
      <c r="Q177" s="27" t="e">
        <f t="shared" si="32"/>
        <v>#DIV/0!</v>
      </c>
      <c r="R177" s="27" t="e">
        <f t="shared" si="33"/>
        <v>#DIV/0!</v>
      </c>
      <c r="S177" s="28"/>
    </row>
    <row r="178" spans="1:19" x14ac:dyDescent="0.3">
      <c r="A178" s="29"/>
      <c r="B178" s="18" t="s">
        <v>934</v>
      </c>
      <c r="C178" s="19"/>
      <c r="D178" s="19"/>
      <c r="E178" s="20">
        <f t="shared" si="28"/>
        <v>0</v>
      </c>
      <c r="F178" s="20">
        <f t="shared" si="29"/>
        <v>0</v>
      </c>
      <c r="G178" s="19"/>
      <c r="H178" s="19"/>
      <c r="I178" s="21"/>
      <c r="J178" s="21"/>
      <c r="K178" s="22"/>
      <c r="L178" s="23"/>
      <c r="M178" s="23"/>
      <c r="N178" s="24">
        <v>3367.88</v>
      </c>
      <c r="O178" s="25" t="e">
        <f t="shared" si="30"/>
        <v>#DIV/0!</v>
      </c>
      <c r="P178" s="26" t="e">
        <f t="shared" si="31"/>
        <v>#DIV/0!</v>
      </c>
      <c r="Q178" s="27" t="e">
        <f t="shared" si="32"/>
        <v>#DIV/0!</v>
      </c>
      <c r="R178" s="27" t="e">
        <f t="shared" si="33"/>
        <v>#DIV/0!</v>
      </c>
      <c r="S178" s="28"/>
    </row>
    <row r="179" spans="1:19" x14ac:dyDescent="0.3">
      <c r="A179" s="29"/>
      <c r="B179" s="18" t="s">
        <v>61</v>
      </c>
      <c r="C179" s="19">
        <v>4</v>
      </c>
      <c r="D179" s="19">
        <v>8</v>
      </c>
      <c r="E179" s="20">
        <f t="shared" si="28"/>
        <v>32</v>
      </c>
      <c r="F179" s="20">
        <f t="shared" si="29"/>
        <v>480</v>
      </c>
      <c r="G179" s="19">
        <v>45</v>
      </c>
      <c r="H179" s="19">
        <v>435</v>
      </c>
      <c r="I179" s="21">
        <v>0.90629999999999999</v>
      </c>
      <c r="J179" s="21">
        <v>0.88939999999999997</v>
      </c>
      <c r="K179" s="22">
        <v>11628</v>
      </c>
      <c r="L179" s="23">
        <v>13074</v>
      </c>
      <c r="M179" s="23">
        <v>2808</v>
      </c>
      <c r="N179" s="24">
        <f>SUM(N174:N178)</f>
        <v>22065.43</v>
      </c>
      <c r="O179" s="25">
        <f t="shared" si="30"/>
        <v>689.54468750000001</v>
      </c>
      <c r="P179" s="26">
        <f t="shared" si="31"/>
        <v>72.674999999999997</v>
      </c>
      <c r="Q179" s="27">
        <f t="shared" si="32"/>
        <v>1.4535</v>
      </c>
      <c r="R179" s="27">
        <f t="shared" si="33"/>
        <v>2758.17875</v>
      </c>
      <c r="S179" s="28"/>
    </row>
    <row r="180" spans="1:19" x14ac:dyDescent="0.3">
      <c r="A180" s="29" t="s">
        <v>935</v>
      </c>
      <c r="B180" s="18" t="s">
        <v>937</v>
      </c>
      <c r="C180" s="19"/>
      <c r="D180" s="19"/>
      <c r="E180" s="20">
        <f t="shared" si="28"/>
        <v>0</v>
      </c>
      <c r="F180" s="20">
        <f t="shared" si="29"/>
        <v>0</v>
      </c>
      <c r="G180" s="19"/>
      <c r="H180" s="19"/>
      <c r="I180" s="21"/>
      <c r="J180" s="21"/>
      <c r="K180" s="22"/>
      <c r="L180" s="23"/>
      <c r="M180" s="23"/>
      <c r="N180" s="24">
        <v>16557.7</v>
      </c>
      <c r="O180" s="25" t="e">
        <f t="shared" si="30"/>
        <v>#DIV/0!</v>
      </c>
      <c r="P180" s="26" t="e">
        <f t="shared" si="31"/>
        <v>#DIV/0!</v>
      </c>
      <c r="Q180" s="27" t="e">
        <f t="shared" si="32"/>
        <v>#DIV/0!</v>
      </c>
      <c r="R180" s="27" t="e">
        <f t="shared" si="33"/>
        <v>#DIV/0!</v>
      </c>
      <c r="S180" s="28"/>
    </row>
    <row r="181" spans="1:19" x14ac:dyDescent="0.3">
      <c r="A181" s="29"/>
      <c r="B181" s="18" t="s">
        <v>938</v>
      </c>
      <c r="C181" s="19"/>
      <c r="D181" s="19"/>
      <c r="E181" s="20">
        <f t="shared" si="28"/>
        <v>0</v>
      </c>
      <c r="F181" s="20">
        <f t="shared" si="29"/>
        <v>0</v>
      </c>
      <c r="G181" s="19"/>
      <c r="H181" s="19"/>
      <c r="I181" s="21"/>
      <c r="J181" s="21"/>
      <c r="K181" s="22"/>
      <c r="L181" s="23"/>
      <c r="M181" s="23"/>
      <c r="N181" s="24">
        <v>2825</v>
      </c>
      <c r="O181" s="25" t="e">
        <f t="shared" si="30"/>
        <v>#DIV/0!</v>
      </c>
      <c r="P181" s="26" t="e">
        <f t="shared" si="31"/>
        <v>#DIV/0!</v>
      </c>
      <c r="Q181" s="27" t="e">
        <f t="shared" si="32"/>
        <v>#DIV/0!</v>
      </c>
      <c r="R181" s="27" t="e">
        <f t="shared" si="33"/>
        <v>#DIV/0!</v>
      </c>
      <c r="S181" s="28"/>
    </row>
    <row r="182" spans="1:19" x14ac:dyDescent="0.3">
      <c r="A182" s="29"/>
      <c r="B182" s="18" t="s">
        <v>939</v>
      </c>
      <c r="C182" s="19"/>
      <c r="D182" s="19"/>
      <c r="E182" s="20">
        <f t="shared" si="28"/>
        <v>0</v>
      </c>
      <c r="F182" s="20">
        <f t="shared" si="29"/>
        <v>0</v>
      </c>
      <c r="G182" s="19"/>
      <c r="H182" s="19"/>
      <c r="I182" s="21"/>
      <c r="J182" s="21"/>
      <c r="K182" s="22"/>
      <c r="L182" s="23"/>
      <c r="M182" s="23"/>
      <c r="N182" s="24">
        <v>5850</v>
      </c>
      <c r="O182" s="25" t="e">
        <f t="shared" si="30"/>
        <v>#DIV/0!</v>
      </c>
      <c r="P182" s="26" t="e">
        <f t="shared" si="31"/>
        <v>#DIV/0!</v>
      </c>
      <c r="Q182" s="27" t="e">
        <f t="shared" si="32"/>
        <v>#DIV/0!</v>
      </c>
      <c r="R182" s="27" t="e">
        <f t="shared" si="33"/>
        <v>#DIV/0!</v>
      </c>
      <c r="S182" s="28"/>
    </row>
    <row r="183" spans="1:19" x14ac:dyDescent="0.3">
      <c r="A183" s="29"/>
      <c r="B183" s="18" t="s">
        <v>940</v>
      </c>
      <c r="C183" s="19"/>
      <c r="D183" s="19"/>
      <c r="E183" s="20">
        <f t="shared" si="28"/>
        <v>0</v>
      </c>
      <c r="F183" s="20">
        <f t="shared" si="29"/>
        <v>0</v>
      </c>
      <c r="G183" s="19"/>
      <c r="H183" s="19"/>
      <c r="I183" s="21"/>
      <c r="J183" s="21"/>
      <c r="K183" s="22"/>
      <c r="L183" s="23"/>
      <c r="M183" s="23"/>
      <c r="N183" s="24">
        <v>1260</v>
      </c>
      <c r="O183" s="25" t="e">
        <f t="shared" si="30"/>
        <v>#DIV/0!</v>
      </c>
      <c r="P183" s="26" t="e">
        <f t="shared" si="31"/>
        <v>#DIV/0!</v>
      </c>
      <c r="Q183" s="27" t="e">
        <f t="shared" si="32"/>
        <v>#DIV/0!</v>
      </c>
      <c r="R183" s="27" t="e">
        <f t="shared" si="33"/>
        <v>#DIV/0!</v>
      </c>
      <c r="S183" s="28"/>
    </row>
    <row r="184" spans="1:19" x14ac:dyDescent="0.3">
      <c r="A184" s="29"/>
      <c r="B184" s="18" t="s">
        <v>941</v>
      </c>
      <c r="C184" s="19">
        <v>5</v>
      </c>
      <c r="D184" s="19">
        <v>10</v>
      </c>
      <c r="E184" s="20">
        <f t="shared" si="28"/>
        <v>50</v>
      </c>
      <c r="F184" s="20">
        <f t="shared" si="29"/>
        <v>600</v>
      </c>
      <c r="G184" s="19">
        <v>70</v>
      </c>
      <c r="H184" s="19">
        <v>530</v>
      </c>
      <c r="I184" s="21">
        <v>0.88329999999999997</v>
      </c>
      <c r="J184" s="21">
        <v>0.87949999999999995</v>
      </c>
      <c r="K184" s="22">
        <v>13981</v>
      </c>
      <c r="L184" s="23">
        <v>15897</v>
      </c>
      <c r="M184" s="23">
        <v>0</v>
      </c>
      <c r="N184" s="24">
        <f>SUM(N180:N183)</f>
        <v>26492.7</v>
      </c>
      <c r="O184" s="25">
        <f t="shared" si="30"/>
        <v>529.85400000000004</v>
      </c>
      <c r="P184" s="26">
        <f t="shared" si="31"/>
        <v>55.923999999999999</v>
      </c>
      <c r="Q184" s="27">
        <f t="shared" si="32"/>
        <v>1.3980999999999999</v>
      </c>
      <c r="R184" s="27">
        <f t="shared" si="33"/>
        <v>2649.27</v>
      </c>
      <c r="S184" s="28"/>
    </row>
    <row r="185" spans="1:19" x14ac:dyDescent="0.3">
      <c r="A185" s="29">
        <v>13</v>
      </c>
      <c r="B185" s="18" t="s">
        <v>942</v>
      </c>
      <c r="C185" s="19"/>
      <c r="D185" s="19"/>
      <c r="E185" s="20">
        <f t="shared" si="28"/>
        <v>0</v>
      </c>
      <c r="F185" s="20">
        <f t="shared" si="29"/>
        <v>0</v>
      </c>
      <c r="G185" s="19"/>
      <c r="H185" s="19"/>
      <c r="I185" s="21"/>
      <c r="J185" s="21"/>
      <c r="K185" s="22"/>
      <c r="L185" s="23"/>
      <c r="M185" s="23"/>
      <c r="N185" s="24">
        <v>6300</v>
      </c>
      <c r="O185" s="25" t="e">
        <f t="shared" si="30"/>
        <v>#DIV/0!</v>
      </c>
      <c r="P185" s="26" t="e">
        <f t="shared" si="31"/>
        <v>#DIV/0!</v>
      </c>
      <c r="Q185" s="27" t="e">
        <f t="shared" si="32"/>
        <v>#DIV/0!</v>
      </c>
      <c r="R185" s="27" t="e">
        <f t="shared" si="33"/>
        <v>#DIV/0!</v>
      </c>
      <c r="S185" s="28"/>
    </row>
    <row r="186" spans="1:19" x14ac:dyDescent="0.3">
      <c r="A186" s="29"/>
      <c r="B186" s="18" t="s">
        <v>943</v>
      </c>
      <c r="C186" s="19"/>
      <c r="D186" s="19"/>
      <c r="E186" s="20">
        <f t="shared" si="28"/>
        <v>0</v>
      </c>
      <c r="F186" s="20">
        <f t="shared" si="29"/>
        <v>0</v>
      </c>
      <c r="G186" s="19"/>
      <c r="H186" s="19"/>
      <c r="I186" s="21"/>
      <c r="J186" s="21"/>
      <c r="K186" s="22"/>
      <c r="L186" s="23"/>
      <c r="M186" s="23"/>
      <c r="N186" s="24">
        <v>12397.5</v>
      </c>
      <c r="O186" s="25" t="e">
        <f t="shared" si="30"/>
        <v>#DIV/0!</v>
      </c>
      <c r="P186" s="26" t="e">
        <f t="shared" si="31"/>
        <v>#DIV/0!</v>
      </c>
      <c r="Q186" s="27" t="e">
        <f t="shared" si="32"/>
        <v>#DIV/0!</v>
      </c>
      <c r="R186" s="27" t="e">
        <f t="shared" si="33"/>
        <v>#DIV/0!</v>
      </c>
      <c r="S186" s="28"/>
    </row>
    <row r="187" spans="1:19" x14ac:dyDescent="0.3">
      <c r="A187" s="29"/>
      <c r="B187" s="18" t="s">
        <v>944</v>
      </c>
      <c r="C187" s="19">
        <v>5</v>
      </c>
      <c r="D187" s="19">
        <v>8</v>
      </c>
      <c r="E187" s="20">
        <f t="shared" si="28"/>
        <v>40</v>
      </c>
      <c r="F187" s="20">
        <f t="shared" si="29"/>
        <v>480</v>
      </c>
      <c r="G187" s="19">
        <v>140</v>
      </c>
      <c r="H187" s="19">
        <v>340</v>
      </c>
      <c r="I187" s="21">
        <v>0.70830000000000004</v>
      </c>
      <c r="J187" s="21">
        <v>0.79669999999999996</v>
      </c>
      <c r="K187" s="22">
        <v>6076</v>
      </c>
      <c r="L187" s="23">
        <v>7627</v>
      </c>
      <c r="M187" s="23">
        <v>12751</v>
      </c>
      <c r="N187" s="24">
        <f>SUM(N185:N186)</f>
        <v>18697.5</v>
      </c>
      <c r="O187" s="25">
        <f t="shared" si="30"/>
        <v>467.4375</v>
      </c>
      <c r="P187" s="26">
        <f t="shared" si="31"/>
        <v>30.38</v>
      </c>
      <c r="Q187" s="27">
        <f t="shared" si="32"/>
        <v>0.75949999999999995</v>
      </c>
      <c r="R187" s="27">
        <f t="shared" si="33"/>
        <v>2337.1875</v>
      </c>
      <c r="S187" s="28"/>
    </row>
    <row r="188" spans="1:19" ht="16.5" customHeight="1" x14ac:dyDescent="0.3">
      <c r="A188" s="29" t="s">
        <v>945</v>
      </c>
      <c r="B188" s="18" t="s">
        <v>948</v>
      </c>
      <c r="C188" s="19"/>
      <c r="D188" s="19"/>
      <c r="E188" s="20">
        <f t="shared" si="28"/>
        <v>0</v>
      </c>
      <c r="F188" s="20">
        <f t="shared" si="29"/>
        <v>0</v>
      </c>
      <c r="G188" s="19"/>
      <c r="H188" s="19"/>
      <c r="I188" s="21"/>
      <c r="J188" s="21"/>
      <c r="K188" s="22"/>
      <c r="L188" s="23"/>
      <c r="M188" s="23"/>
      <c r="N188" s="24">
        <v>1852.5</v>
      </c>
      <c r="O188" s="25" t="e">
        <f t="shared" si="30"/>
        <v>#DIV/0!</v>
      </c>
      <c r="P188" s="26" t="e">
        <f t="shared" si="31"/>
        <v>#DIV/0!</v>
      </c>
      <c r="Q188" s="27" t="e">
        <f t="shared" si="32"/>
        <v>#DIV/0!</v>
      </c>
      <c r="R188" s="27" t="e">
        <f t="shared" si="33"/>
        <v>#DIV/0!</v>
      </c>
      <c r="S188" s="28"/>
    </row>
    <row r="189" spans="1:19" x14ac:dyDescent="0.3">
      <c r="A189" s="29"/>
      <c r="B189" s="18" t="s">
        <v>949</v>
      </c>
      <c r="C189" s="19"/>
      <c r="D189" s="19"/>
      <c r="E189" s="20">
        <f t="shared" si="28"/>
        <v>0</v>
      </c>
      <c r="F189" s="20">
        <f t="shared" si="29"/>
        <v>0</v>
      </c>
      <c r="G189" s="19"/>
      <c r="H189" s="19"/>
      <c r="I189" s="21"/>
      <c r="J189" s="21"/>
      <c r="K189" s="22"/>
      <c r="L189" s="23"/>
      <c r="M189" s="23"/>
      <c r="N189" s="24">
        <v>15300</v>
      </c>
      <c r="O189" s="25" t="e">
        <f t="shared" si="30"/>
        <v>#DIV/0!</v>
      </c>
      <c r="P189" s="26" t="e">
        <f t="shared" si="31"/>
        <v>#DIV/0!</v>
      </c>
      <c r="Q189" s="27" t="e">
        <f t="shared" si="32"/>
        <v>#DIV/0!</v>
      </c>
      <c r="R189" s="27" t="e">
        <f t="shared" si="33"/>
        <v>#DIV/0!</v>
      </c>
      <c r="S189" s="28"/>
    </row>
    <row r="190" spans="1:19" x14ac:dyDescent="0.3">
      <c r="A190" s="29"/>
      <c r="B190" s="18" t="s">
        <v>950</v>
      </c>
      <c r="C190" s="19"/>
      <c r="D190" s="19"/>
      <c r="E190" s="20">
        <f t="shared" si="28"/>
        <v>0</v>
      </c>
      <c r="F190" s="20">
        <f t="shared" si="29"/>
        <v>0</v>
      </c>
      <c r="G190" s="19"/>
      <c r="H190" s="19"/>
      <c r="I190" s="21"/>
      <c r="J190" s="21"/>
      <c r="K190" s="22"/>
      <c r="L190" s="23"/>
      <c r="M190" s="23"/>
      <c r="N190" s="24">
        <v>21195</v>
      </c>
      <c r="O190" s="25" t="e">
        <f t="shared" si="30"/>
        <v>#DIV/0!</v>
      </c>
      <c r="P190" s="26" t="e">
        <f t="shared" si="31"/>
        <v>#DIV/0!</v>
      </c>
      <c r="Q190" s="27" t="e">
        <f t="shared" si="32"/>
        <v>#DIV/0!</v>
      </c>
      <c r="R190" s="27" t="e">
        <f t="shared" si="33"/>
        <v>#DIV/0!</v>
      </c>
      <c r="S190" s="28"/>
    </row>
    <row r="191" spans="1:19" x14ac:dyDescent="0.3">
      <c r="A191" s="29"/>
      <c r="B191" s="18" t="s">
        <v>944</v>
      </c>
      <c r="C191" s="19">
        <v>5</v>
      </c>
      <c r="D191" s="19">
        <v>10</v>
      </c>
      <c r="E191" s="20">
        <f t="shared" si="28"/>
        <v>50</v>
      </c>
      <c r="F191" s="20">
        <f t="shared" si="29"/>
        <v>600</v>
      </c>
      <c r="G191" s="19">
        <v>90</v>
      </c>
      <c r="H191" s="19">
        <v>510</v>
      </c>
      <c r="I191" s="21">
        <v>0.85</v>
      </c>
      <c r="J191" s="21">
        <v>0.86950000000000005</v>
      </c>
      <c r="K191" s="22">
        <v>8511</v>
      </c>
      <c r="L191" s="23">
        <v>9788</v>
      </c>
      <c r="M191" s="23">
        <v>0</v>
      </c>
      <c r="N191" s="24">
        <f>SUM(N188:N190)</f>
        <v>38347.5</v>
      </c>
      <c r="O191" s="25">
        <f t="shared" si="30"/>
        <v>766.95</v>
      </c>
      <c r="P191" s="26">
        <f t="shared" si="31"/>
        <v>34.043999999999997</v>
      </c>
      <c r="Q191" s="27">
        <f t="shared" si="32"/>
        <v>0.85109999999999997</v>
      </c>
      <c r="R191" s="27">
        <f t="shared" si="33"/>
        <v>3834.75</v>
      </c>
      <c r="S191" s="28"/>
    </row>
    <row r="192" spans="1:19" x14ac:dyDescent="0.3">
      <c r="A192" s="29">
        <v>14</v>
      </c>
      <c r="B192" s="18" t="s">
        <v>953</v>
      </c>
      <c r="C192" s="19"/>
      <c r="D192" s="31"/>
      <c r="E192" s="20">
        <f t="shared" si="28"/>
        <v>0</v>
      </c>
      <c r="F192" s="20">
        <f t="shared" si="29"/>
        <v>0</v>
      </c>
      <c r="G192" s="19"/>
      <c r="H192" s="19"/>
      <c r="I192" s="21"/>
      <c r="J192" s="21"/>
      <c r="K192" s="22"/>
      <c r="L192" s="23"/>
      <c r="M192" s="23"/>
      <c r="N192" s="24">
        <v>22955</v>
      </c>
      <c r="O192" s="25" t="e">
        <f t="shared" si="30"/>
        <v>#DIV/0!</v>
      </c>
      <c r="P192" s="26" t="e">
        <f t="shared" si="31"/>
        <v>#DIV/0!</v>
      </c>
      <c r="Q192" s="27" t="e">
        <f t="shared" si="32"/>
        <v>#DIV/0!</v>
      </c>
      <c r="R192" s="27" t="e">
        <f t="shared" si="33"/>
        <v>#DIV/0!</v>
      </c>
      <c r="S192" s="28"/>
    </row>
    <row r="193" spans="1:19" x14ac:dyDescent="0.3">
      <c r="A193" s="29"/>
      <c r="B193" s="18" t="s">
        <v>954</v>
      </c>
      <c r="C193" s="19"/>
      <c r="D193" s="31"/>
      <c r="E193" s="20">
        <f t="shared" si="28"/>
        <v>0</v>
      </c>
      <c r="F193" s="20">
        <f t="shared" si="29"/>
        <v>0</v>
      </c>
      <c r="G193" s="19"/>
      <c r="H193" s="19"/>
      <c r="I193" s="21"/>
      <c r="J193" s="21"/>
      <c r="K193" s="22"/>
      <c r="L193" s="23"/>
      <c r="M193" s="23"/>
      <c r="N193" s="24">
        <v>1794</v>
      </c>
      <c r="O193" s="25" t="e">
        <f t="shared" si="30"/>
        <v>#DIV/0!</v>
      </c>
      <c r="P193" s="26" t="e">
        <f t="shared" si="31"/>
        <v>#DIV/0!</v>
      </c>
      <c r="Q193" s="27" t="e">
        <f t="shared" si="32"/>
        <v>#DIV/0!</v>
      </c>
      <c r="R193" s="27" t="e">
        <f t="shared" si="33"/>
        <v>#DIV/0!</v>
      </c>
      <c r="S193" s="28"/>
    </row>
    <row r="194" spans="1:19" x14ac:dyDescent="0.3">
      <c r="A194" s="29"/>
      <c r="B194" s="18" t="s">
        <v>61</v>
      </c>
      <c r="C194" s="19">
        <v>5</v>
      </c>
      <c r="D194" s="31">
        <v>8</v>
      </c>
      <c r="E194" s="20">
        <f t="shared" si="28"/>
        <v>40</v>
      </c>
      <c r="F194" s="20">
        <f t="shared" si="29"/>
        <v>480</v>
      </c>
      <c r="G194" s="19">
        <v>130</v>
      </c>
      <c r="H194" s="19">
        <v>350</v>
      </c>
      <c r="I194" s="21">
        <v>0.72919999999999996</v>
      </c>
      <c r="J194" s="21">
        <v>0.93059999999999998</v>
      </c>
      <c r="K194" s="22">
        <v>5383</v>
      </c>
      <c r="L194" s="23">
        <v>5784</v>
      </c>
      <c r="M194" s="23">
        <v>28525</v>
      </c>
      <c r="N194" s="24">
        <f>SUM(N192:N193)</f>
        <v>24749</v>
      </c>
      <c r="O194" s="25">
        <f t="shared" si="30"/>
        <v>618.72500000000002</v>
      </c>
      <c r="P194" s="26">
        <f t="shared" si="31"/>
        <v>26.914999999999999</v>
      </c>
      <c r="Q194" s="27">
        <f t="shared" si="32"/>
        <v>0.672875</v>
      </c>
      <c r="R194" s="27">
        <f t="shared" si="33"/>
        <v>3093.625</v>
      </c>
      <c r="S194" s="28"/>
    </row>
    <row r="195" spans="1:19" x14ac:dyDescent="0.3">
      <c r="A195" s="29" t="s">
        <v>955</v>
      </c>
      <c r="B195" s="18" t="s">
        <v>958</v>
      </c>
      <c r="C195" s="19"/>
      <c r="D195" s="31"/>
      <c r="E195" s="20">
        <f t="shared" si="28"/>
        <v>0</v>
      </c>
      <c r="F195" s="20">
        <f t="shared" si="29"/>
        <v>0</v>
      </c>
      <c r="G195" s="19"/>
      <c r="H195" s="19"/>
      <c r="I195" s="21"/>
      <c r="J195" s="21"/>
      <c r="K195" s="22"/>
      <c r="L195" s="23"/>
      <c r="M195" s="23"/>
      <c r="N195" s="24">
        <v>6200</v>
      </c>
      <c r="O195" s="25" t="e">
        <f t="shared" si="30"/>
        <v>#DIV/0!</v>
      </c>
      <c r="P195" s="26" t="e">
        <f t="shared" si="31"/>
        <v>#DIV/0!</v>
      </c>
      <c r="Q195" s="27" t="e">
        <f t="shared" si="32"/>
        <v>#DIV/0!</v>
      </c>
      <c r="R195" s="27" t="e">
        <f t="shared" si="33"/>
        <v>#DIV/0!</v>
      </c>
      <c r="S195" s="28"/>
    </row>
    <row r="196" spans="1:19" x14ac:dyDescent="0.3">
      <c r="A196" s="29"/>
      <c r="B196" s="18" t="s">
        <v>959</v>
      </c>
      <c r="C196" s="19"/>
      <c r="D196" s="31"/>
      <c r="E196" s="20">
        <f t="shared" si="28"/>
        <v>0</v>
      </c>
      <c r="F196" s="20">
        <f t="shared" si="29"/>
        <v>0</v>
      </c>
      <c r="G196" s="19"/>
      <c r="H196" s="19"/>
      <c r="I196" s="21"/>
      <c r="J196" s="21"/>
      <c r="K196" s="22"/>
      <c r="L196" s="23"/>
      <c r="M196" s="23"/>
      <c r="N196" s="24">
        <v>23498</v>
      </c>
      <c r="O196" s="25" t="e">
        <f t="shared" si="30"/>
        <v>#DIV/0!</v>
      </c>
      <c r="P196" s="26" t="e">
        <f t="shared" si="31"/>
        <v>#DIV/0!</v>
      </c>
      <c r="Q196" s="27" t="e">
        <f t="shared" si="32"/>
        <v>#DIV/0!</v>
      </c>
      <c r="R196" s="27" t="e">
        <f t="shared" si="33"/>
        <v>#DIV/0!</v>
      </c>
      <c r="S196" s="28"/>
    </row>
    <row r="197" spans="1:19" x14ac:dyDescent="0.3">
      <c r="A197" s="29"/>
      <c r="B197" s="18" t="s">
        <v>61</v>
      </c>
      <c r="C197" s="19">
        <v>5</v>
      </c>
      <c r="D197" s="19">
        <v>10</v>
      </c>
      <c r="E197" s="20">
        <f t="shared" si="28"/>
        <v>50</v>
      </c>
      <c r="F197" s="20">
        <f t="shared" si="29"/>
        <v>600</v>
      </c>
      <c r="G197" s="19">
        <v>190</v>
      </c>
      <c r="H197" s="19">
        <v>410</v>
      </c>
      <c r="I197" s="21">
        <v>0.68330000000000002</v>
      </c>
      <c r="J197" s="21">
        <v>0.8962</v>
      </c>
      <c r="K197" s="22">
        <v>9629</v>
      </c>
      <c r="L197" s="23">
        <v>10745</v>
      </c>
      <c r="M197" s="23">
        <v>0</v>
      </c>
      <c r="N197" s="24">
        <f>SUM(N195:N196)</f>
        <v>29698</v>
      </c>
      <c r="O197" s="25">
        <f t="shared" si="30"/>
        <v>593.96</v>
      </c>
      <c r="P197" s="26">
        <f t="shared" si="31"/>
        <v>38.515999999999998</v>
      </c>
      <c r="Q197" s="27">
        <f t="shared" si="32"/>
        <v>0.96289999999999998</v>
      </c>
      <c r="R197" s="27">
        <f t="shared" si="33"/>
        <v>2969.8</v>
      </c>
      <c r="S197" s="28"/>
    </row>
    <row r="198" spans="1:19" x14ac:dyDescent="0.3">
      <c r="A198" s="29">
        <v>15</v>
      </c>
      <c r="B198" s="18" t="s">
        <v>959</v>
      </c>
      <c r="C198" s="19"/>
      <c r="D198" s="19"/>
      <c r="E198" s="20">
        <f t="shared" si="28"/>
        <v>0</v>
      </c>
      <c r="F198" s="20">
        <f t="shared" si="29"/>
        <v>0</v>
      </c>
      <c r="G198" s="19"/>
      <c r="H198" s="19"/>
      <c r="I198" s="21"/>
      <c r="J198" s="21"/>
      <c r="K198" s="22"/>
      <c r="L198" s="23"/>
      <c r="M198" s="23"/>
      <c r="N198" s="24">
        <v>32798</v>
      </c>
      <c r="O198" s="25" t="e">
        <f t="shared" si="30"/>
        <v>#DIV/0!</v>
      </c>
      <c r="P198" s="26" t="e">
        <f t="shared" si="31"/>
        <v>#DIV/0!</v>
      </c>
      <c r="Q198" s="27" t="e">
        <f t="shared" si="32"/>
        <v>#DIV/0!</v>
      </c>
      <c r="R198" s="27" t="e">
        <f t="shared" si="33"/>
        <v>#DIV/0!</v>
      </c>
      <c r="S198" s="28"/>
    </row>
    <row r="199" spans="1:19" x14ac:dyDescent="0.3">
      <c r="A199" s="29"/>
      <c r="B199" s="18" t="s">
        <v>61</v>
      </c>
      <c r="C199" s="19">
        <v>5</v>
      </c>
      <c r="D199" s="19">
        <v>8</v>
      </c>
      <c r="E199" s="20">
        <f t="shared" si="28"/>
        <v>40</v>
      </c>
      <c r="F199" s="20">
        <f t="shared" si="29"/>
        <v>480</v>
      </c>
      <c r="G199" s="19">
        <v>60</v>
      </c>
      <c r="H199" s="19">
        <v>420</v>
      </c>
      <c r="I199" s="21">
        <v>0.875</v>
      </c>
      <c r="J199" s="21">
        <v>0.96550000000000002</v>
      </c>
      <c r="K199" s="22">
        <v>12051</v>
      </c>
      <c r="L199" s="23">
        <v>12482</v>
      </c>
      <c r="M199" s="23">
        <v>10036</v>
      </c>
      <c r="N199" s="24">
        <f>SUM(N198)</f>
        <v>32798</v>
      </c>
      <c r="O199" s="25">
        <f t="shared" si="30"/>
        <v>819.95</v>
      </c>
      <c r="P199" s="26">
        <f t="shared" si="31"/>
        <v>60.255000000000003</v>
      </c>
      <c r="Q199" s="27">
        <f t="shared" si="32"/>
        <v>1.506375</v>
      </c>
      <c r="R199" s="27">
        <f t="shared" si="33"/>
        <v>4099.75</v>
      </c>
      <c r="S199" s="28"/>
    </row>
    <row r="200" spans="1:19" x14ac:dyDescent="0.3">
      <c r="A200" s="29" t="s">
        <v>962</v>
      </c>
      <c r="B200" s="18" t="s">
        <v>966</v>
      </c>
      <c r="C200" s="19"/>
      <c r="D200" s="19"/>
      <c r="E200" s="20">
        <f t="shared" si="28"/>
        <v>0</v>
      </c>
      <c r="F200" s="20">
        <f t="shared" si="29"/>
        <v>0</v>
      </c>
      <c r="G200" s="19"/>
      <c r="H200" s="19"/>
      <c r="I200" s="21"/>
      <c r="J200" s="21"/>
      <c r="K200" s="22"/>
      <c r="L200" s="23"/>
      <c r="M200" s="23"/>
      <c r="N200" s="24">
        <v>7216.8</v>
      </c>
      <c r="O200" s="25" t="e">
        <f t="shared" si="30"/>
        <v>#DIV/0!</v>
      </c>
      <c r="P200" s="26" t="e">
        <f t="shared" si="31"/>
        <v>#DIV/0!</v>
      </c>
      <c r="Q200" s="27" t="e">
        <f t="shared" si="32"/>
        <v>#DIV/0!</v>
      </c>
      <c r="R200" s="27" t="e">
        <f t="shared" si="33"/>
        <v>#DIV/0!</v>
      </c>
      <c r="S200" s="28"/>
    </row>
    <row r="201" spans="1:19" x14ac:dyDescent="0.3">
      <c r="A201" s="29"/>
      <c r="B201" s="18" t="s">
        <v>967</v>
      </c>
      <c r="C201" s="19"/>
      <c r="D201" s="19"/>
      <c r="E201" s="20">
        <f t="shared" si="28"/>
        <v>0</v>
      </c>
      <c r="F201" s="20">
        <f t="shared" si="29"/>
        <v>0</v>
      </c>
      <c r="G201" s="19"/>
      <c r="H201" s="19"/>
      <c r="I201" s="21"/>
      <c r="J201" s="21"/>
      <c r="K201" s="22"/>
      <c r="L201" s="23"/>
      <c r="M201" s="23"/>
      <c r="N201" s="24">
        <v>17400</v>
      </c>
      <c r="O201" s="25" t="e">
        <f t="shared" si="30"/>
        <v>#DIV/0!</v>
      </c>
      <c r="P201" s="26" t="e">
        <f t="shared" si="31"/>
        <v>#DIV/0!</v>
      </c>
      <c r="Q201" s="27" t="e">
        <f t="shared" si="32"/>
        <v>#DIV/0!</v>
      </c>
      <c r="R201" s="27" t="e">
        <f t="shared" si="33"/>
        <v>#DIV/0!</v>
      </c>
      <c r="S201" s="28"/>
    </row>
    <row r="202" spans="1:19" x14ac:dyDescent="0.3">
      <c r="A202" s="29"/>
      <c r="B202" s="18" t="s">
        <v>968</v>
      </c>
      <c r="C202" s="19"/>
      <c r="D202" s="19"/>
      <c r="E202" s="20">
        <f t="shared" si="28"/>
        <v>0</v>
      </c>
      <c r="F202" s="20">
        <f t="shared" si="29"/>
        <v>0</v>
      </c>
      <c r="G202" s="19"/>
      <c r="H202" s="19"/>
      <c r="I202" s="21"/>
      <c r="J202" s="21"/>
      <c r="K202" s="22"/>
      <c r="L202" s="23"/>
      <c r="M202" s="23"/>
      <c r="N202" s="24">
        <v>12000</v>
      </c>
      <c r="O202" s="25" t="e">
        <f t="shared" si="30"/>
        <v>#DIV/0!</v>
      </c>
      <c r="P202" s="26" t="e">
        <f t="shared" si="31"/>
        <v>#DIV/0!</v>
      </c>
      <c r="Q202" s="27" t="e">
        <f t="shared" si="32"/>
        <v>#DIV/0!</v>
      </c>
      <c r="R202" s="27" t="e">
        <f t="shared" si="33"/>
        <v>#DIV/0!</v>
      </c>
      <c r="S202" s="28"/>
    </row>
    <row r="203" spans="1:19" x14ac:dyDescent="0.3">
      <c r="A203" s="29"/>
      <c r="B203" s="18" t="s">
        <v>61</v>
      </c>
      <c r="C203" s="19">
        <v>5</v>
      </c>
      <c r="D203" s="19">
        <v>10</v>
      </c>
      <c r="E203" s="20">
        <f t="shared" si="28"/>
        <v>50</v>
      </c>
      <c r="F203" s="20">
        <f t="shared" si="29"/>
        <v>600</v>
      </c>
      <c r="G203" s="19">
        <v>120</v>
      </c>
      <c r="H203" s="19">
        <v>480</v>
      </c>
      <c r="I203" s="21">
        <v>0.8</v>
      </c>
      <c r="J203" s="21">
        <v>0.91400000000000003</v>
      </c>
      <c r="K203" s="22">
        <v>11265</v>
      </c>
      <c r="L203" s="23">
        <v>12324</v>
      </c>
      <c r="M203" s="23">
        <v>0</v>
      </c>
      <c r="N203" s="24">
        <f>SUM(N200:N202)</f>
        <v>36616.800000000003</v>
      </c>
      <c r="O203" s="25">
        <f t="shared" si="30"/>
        <v>732.33600000000001</v>
      </c>
      <c r="P203" s="26">
        <f t="shared" si="31"/>
        <v>45.06</v>
      </c>
      <c r="Q203" s="27">
        <f t="shared" si="32"/>
        <v>1.1265000000000001</v>
      </c>
      <c r="R203" s="27">
        <f t="shared" si="33"/>
        <v>3661.6800000000003</v>
      </c>
      <c r="S203" s="28"/>
    </row>
    <row r="204" spans="1:19" x14ac:dyDescent="0.3">
      <c r="A204" s="29">
        <v>16</v>
      </c>
      <c r="B204" s="18" t="s">
        <v>968</v>
      </c>
      <c r="C204" s="19"/>
      <c r="D204" s="19"/>
      <c r="E204" s="20">
        <f t="shared" si="28"/>
        <v>0</v>
      </c>
      <c r="F204" s="20">
        <f t="shared" si="29"/>
        <v>0</v>
      </c>
      <c r="G204" s="19"/>
      <c r="H204" s="19"/>
      <c r="I204" s="21"/>
      <c r="J204" s="21"/>
      <c r="K204" s="22"/>
      <c r="L204" s="23"/>
      <c r="M204" s="23"/>
      <c r="N204" s="24">
        <v>9000</v>
      </c>
      <c r="O204" s="25" t="e">
        <f t="shared" si="30"/>
        <v>#DIV/0!</v>
      </c>
      <c r="P204" s="26" t="e">
        <f t="shared" si="31"/>
        <v>#DIV/0!</v>
      </c>
      <c r="Q204" s="27" t="e">
        <f t="shared" si="32"/>
        <v>#DIV/0!</v>
      </c>
      <c r="R204" s="27" t="e">
        <f t="shared" si="33"/>
        <v>#DIV/0!</v>
      </c>
      <c r="S204" s="28"/>
    </row>
    <row r="205" spans="1:19" x14ac:dyDescent="0.3">
      <c r="A205" s="29"/>
      <c r="B205" s="18" t="s">
        <v>969</v>
      </c>
      <c r="C205" s="19"/>
      <c r="D205" s="19"/>
      <c r="E205" s="20">
        <f>C205*D205</f>
        <v>0</v>
      </c>
      <c r="F205" s="20">
        <f t="shared" si="29"/>
        <v>0</v>
      </c>
      <c r="G205" s="19"/>
      <c r="H205" s="19"/>
      <c r="I205" s="21"/>
      <c r="J205" s="21"/>
      <c r="K205" s="22"/>
      <c r="L205" s="23"/>
      <c r="M205" s="23"/>
      <c r="N205" s="24">
        <v>26350</v>
      </c>
      <c r="O205" s="25" t="e">
        <f t="shared" si="30"/>
        <v>#DIV/0!</v>
      </c>
      <c r="P205" s="26" t="e">
        <f t="shared" si="31"/>
        <v>#DIV/0!</v>
      </c>
      <c r="Q205" s="27" t="e">
        <f t="shared" si="32"/>
        <v>#DIV/0!</v>
      </c>
      <c r="R205" s="27" t="e">
        <f t="shared" si="33"/>
        <v>#DIV/0!</v>
      </c>
      <c r="S205" s="28"/>
    </row>
    <row r="206" spans="1:19" x14ac:dyDescent="0.3">
      <c r="A206" s="29"/>
      <c r="B206" s="18" t="s">
        <v>61</v>
      </c>
      <c r="C206" s="19">
        <v>5</v>
      </c>
      <c r="D206" s="19">
        <v>8</v>
      </c>
      <c r="E206" s="20">
        <f t="shared" si="28"/>
        <v>40</v>
      </c>
      <c r="F206" s="20">
        <f t="shared" si="29"/>
        <v>480</v>
      </c>
      <c r="G206" s="19">
        <v>30</v>
      </c>
      <c r="H206" s="19">
        <v>450</v>
      </c>
      <c r="I206" s="21">
        <v>0.9375</v>
      </c>
      <c r="J206" s="21">
        <v>0.92920000000000003</v>
      </c>
      <c r="K206" s="22">
        <v>10356</v>
      </c>
      <c r="L206" s="23">
        <v>11145</v>
      </c>
      <c r="M206" s="23">
        <v>22554</v>
      </c>
      <c r="N206" s="24">
        <f>SUM(N204:N205)</f>
        <v>35350</v>
      </c>
      <c r="O206" s="25">
        <f t="shared" si="30"/>
        <v>883.75</v>
      </c>
      <c r="P206" s="26">
        <f t="shared" si="31"/>
        <v>51.78</v>
      </c>
      <c r="Q206" s="27">
        <f t="shared" si="32"/>
        <v>1.2945</v>
      </c>
      <c r="R206" s="27">
        <f t="shared" si="33"/>
        <v>4418.75</v>
      </c>
      <c r="S206" s="28"/>
    </row>
    <row r="207" spans="1:19" x14ac:dyDescent="0.3">
      <c r="A207" s="29" t="s">
        <v>971</v>
      </c>
      <c r="B207" s="18" t="s">
        <v>969</v>
      </c>
      <c r="C207" s="19"/>
      <c r="D207" s="19"/>
      <c r="E207" s="20">
        <f t="shared" si="28"/>
        <v>0</v>
      </c>
      <c r="F207" s="20">
        <f t="shared" si="29"/>
        <v>0</v>
      </c>
      <c r="G207" s="19"/>
      <c r="H207" s="19"/>
      <c r="I207" s="21"/>
      <c r="J207" s="21"/>
      <c r="K207" s="22"/>
      <c r="L207" s="23"/>
      <c r="M207" s="23"/>
      <c r="N207" s="24">
        <v>43214</v>
      </c>
      <c r="O207" s="25" t="e">
        <f t="shared" si="30"/>
        <v>#DIV/0!</v>
      </c>
      <c r="P207" s="26" t="e">
        <f t="shared" si="31"/>
        <v>#DIV/0!</v>
      </c>
      <c r="Q207" s="27" t="e">
        <f t="shared" si="32"/>
        <v>#DIV/0!</v>
      </c>
      <c r="R207" s="27" t="e">
        <f t="shared" si="33"/>
        <v>#DIV/0!</v>
      </c>
      <c r="S207" s="28"/>
    </row>
    <row r="208" spans="1:19" x14ac:dyDescent="0.3">
      <c r="A208" s="29"/>
      <c r="B208" s="18" t="s">
        <v>976</v>
      </c>
      <c r="C208" s="19">
        <v>5</v>
      </c>
      <c r="D208" s="19">
        <v>10</v>
      </c>
      <c r="E208" s="20">
        <f t="shared" si="28"/>
        <v>50</v>
      </c>
      <c r="F208" s="20">
        <f t="shared" si="29"/>
        <v>600</v>
      </c>
      <c r="G208" s="19">
        <v>50</v>
      </c>
      <c r="H208" s="19">
        <v>550</v>
      </c>
      <c r="I208" s="21">
        <v>0.91669999999999996</v>
      </c>
      <c r="J208" s="21">
        <v>0.9365</v>
      </c>
      <c r="K208" s="22">
        <v>12660</v>
      </c>
      <c r="L208" s="23">
        <v>13519</v>
      </c>
      <c r="M208" s="23">
        <v>0</v>
      </c>
      <c r="N208" s="24">
        <f>SUM(N207)</f>
        <v>43214</v>
      </c>
      <c r="O208" s="25">
        <f t="shared" si="30"/>
        <v>864.28</v>
      </c>
      <c r="P208" s="26">
        <f t="shared" si="31"/>
        <v>50.64</v>
      </c>
      <c r="Q208" s="27">
        <f t="shared" si="32"/>
        <v>1.266</v>
      </c>
      <c r="R208" s="27">
        <f t="shared" si="33"/>
        <v>4321.3999999999996</v>
      </c>
      <c r="S208" s="28"/>
    </row>
    <row r="209" spans="1:19" x14ac:dyDescent="0.3">
      <c r="A209" s="29">
        <v>19</v>
      </c>
      <c r="B209" s="18" t="s">
        <v>980</v>
      </c>
      <c r="C209" s="19"/>
      <c r="D209" s="19"/>
      <c r="E209" s="20">
        <f t="shared" si="28"/>
        <v>0</v>
      </c>
      <c r="F209" s="20">
        <f t="shared" si="29"/>
        <v>0</v>
      </c>
      <c r="G209" s="19"/>
      <c r="H209" s="19"/>
      <c r="I209" s="21"/>
      <c r="J209" s="21"/>
      <c r="K209" s="22"/>
      <c r="L209" s="23"/>
      <c r="M209" s="23"/>
      <c r="N209" s="24">
        <v>12920.8</v>
      </c>
      <c r="O209" s="25" t="e">
        <f t="shared" si="30"/>
        <v>#DIV/0!</v>
      </c>
      <c r="P209" s="26" t="e">
        <f t="shared" si="31"/>
        <v>#DIV/0!</v>
      </c>
      <c r="Q209" s="27" t="e">
        <f t="shared" si="32"/>
        <v>#DIV/0!</v>
      </c>
      <c r="R209" s="27" t="e">
        <f t="shared" si="33"/>
        <v>#DIV/0!</v>
      </c>
      <c r="S209" s="28"/>
    </row>
    <row r="210" spans="1:19" x14ac:dyDescent="0.3">
      <c r="A210" s="29"/>
      <c r="B210" s="18" t="s">
        <v>981</v>
      </c>
      <c r="C210" s="19"/>
      <c r="D210" s="19"/>
      <c r="E210" s="20">
        <f t="shared" si="28"/>
        <v>0</v>
      </c>
      <c r="F210" s="20">
        <f t="shared" si="29"/>
        <v>0</v>
      </c>
      <c r="G210" s="19"/>
      <c r="H210" s="19"/>
      <c r="I210" s="21"/>
      <c r="J210" s="21"/>
      <c r="K210" s="22"/>
      <c r="L210" s="23"/>
      <c r="M210" s="23"/>
      <c r="N210" s="24">
        <v>15930</v>
      </c>
      <c r="O210" s="25" t="e">
        <f t="shared" si="30"/>
        <v>#DIV/0!</v>
      </c>
      <c r="P210" s="26" t="e">
        <f t="shared" si="31"/>
        <v>#DIV/0!</v>
      </c>
      <c r="Q210" s="27" t="e">
        <f t="shared" si="32"/>
        <v>#DIV/0!</v>
      </c>
      <c r="R210" s="27" t="e">
        <f t="shared" si="33"/>
        <v>#DIV/0!</v>
      </c>
      <c r="S210" s="28"/>
    </row>
    <row r="211" spans="1:19" x14ac:dyDescent="0.3">
      <c r="A211" s="29"/>
      <c r="B211" s="18" t="s">
        <v>61</v>
      </c>
      <c r="C211" s="19">
        <v>5</v>
      </c>
      <c r="D211" s="19">
        <v>8</v>
      </c>
      <c r="E211" s="20">
        <f t="shared" si="28"/>
        <v>40</v>
      </c>
      <c r="F211" s="20">
        <f t="shared" si="29"/>
        <v>480</v>
      </c>
      <c r="G211" s="19">
        <v>110</v>
      </c>
      <c r="H211" s="19">
        <v>370</v>
      </c>
      <c r="I211" s="21">
        <v>0.77080000000000004</v>
      </c>
      <c r="J211" s="21">
        <v>0.92159999999999997</v>
      </c>
      <c r="K211" s="22">
        <v>8845</v>
      </c>
      <c r="L211" s="23">
        <v>9597</v>
      </c>
      <c r="M211" s="23">
        <v>49596</v>
      </c>
      <c r="N211" s="24">
        <f>SUM(N209:N210)</f>
        <v>28850.799999999999</v>
      </c>
      <c r="O211" s="25">
        <f t="shared" si="30"/>
        <v>721.27</v>
      </c>
      <c r="P211" s="26">
        <f t="shared" si="31"/>
        <v>44.225000000000001</v>
      </c>
      <c r="Q211" s="27">
        <f t="shared" si="32"/>
        <v>1.1056250000000001</v>
      </c>
      <c r="R211" s="27">
        <f t="shared" si="33"/>
        <v>3606.35</v>
      </c>
      <c r="S211" s="28"/>
    </row>
    <row r="212" spans="1:19" x14ac:dyDescent="0.3">
      <c r="A212" s="29" t="s">
        <v>987</v>
      </c>
      <c r="B212" s="18" t="s">
        <v>988</v>
      </c>
      <c r="C212" s="19"/>
      <c r="D212" s="19"/>
      <c r="E212" s="20">
        <f t="shared" ref="E212:E275" si="34">C212*D212</f>
        <v>0</v>
      </c>
      <c r="F212" s="20">
        <f t="shared" ref="F212:F275" si="35">SUM(G212:H212)</f>
        <v>0</v>
      </c>
      <c r="G212" s="19"/>
      <c r="H212" s="19"/>
      <c r="I212" s="21"/>
      <c r="J212" s="21"/>
      <c r="K212" s="22"/>
      <c r="L212" s="23"/>
      <c r="M212" s="23"/>
      <c r="N212" s="24">
        <v>16461</v>
      </c>
      <c r="O212" s="25" t="e">
        <f>N212/E212</f>
        <v>#DIV/0!</v>
      </c>
      <c r="P212" s="26" t="e">
        <f>((K212*200000)/E212)/1000000</f>
        <v>#DIV/0!</v>
      </c>
      <c r="Q212" s="27" t="e">
        <f>(K212/D212)/1000</f>
        <v>#DIV/0!</v>
      </c>
      <c r="R212" s="27" t="e">
        <f>N212/D212</f>
        <v>#DIV/0!</v>
      </c>
      <c r="S212" s="28"/>
    </row>
    <row r="213" spans="1:19" x14ac:dyDescent="0.3">
      <c r="A213" s="29"/>
      <c r="B213" s="18" t="s">
        <v>989</v>
      </c>
      <c r="C213" s="19"/>
      <c r="D213" s="19"/>
      <c r="E213" s="20">
        <f t="shared" si="34"/>
        <v>0</v>
      </c>
      <c r="F213" s="20">
        <f t="shared" si="35"/>
        <v>0</v>
      </c>
      <c r="G213" s="19"/>
      <c r="H213" s="19"/>
      <c r="I213" s="21"/>
      <c r="J213" s="21"/>
      <c r="K213" s="22"/>
      <c r="L213" s="23"/>
      <c r="M213" s="23"/>
      <c r="N213" s="24">
        <v>20930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944</v>
      </c>
      <c r="C214" s="19">
        <v>5</v>
      </c>
      <c r="D214" s="19">
        <v>10</v>
      </c>
      <c r="E214" s="20">
        <f t="shared" si="34"/>
        <v>50</v>
      </c>
      <c r="F214" s="20">
        <f t="shared" si="35"/>
        <v>600</v>
      </c>
      <c r="G214" s="19">
        <v>80</v>
      </c>
      <c r="H214" s="19">
        <v>520</v>
      </c>
      <c r="I214" s="21">
        <v>0.86670000000000003</v>
      </c>
      <c r="J214" s="21">
        <v>0.95779999999999998</v>
      </c>
      <c r="K214" s="22">
        <v>14570</v>
      </c>
      <c r="L214" s="23">
        <v>15212</v>
      </c>
      <c r="M214" s="23">
        <v>0</v>
      </c>
      <c r="N214" s="24">
        <f>SUM(N212:N213)</f>
        <v>37391</v>
      </c>
      <c r="O214" s="25">
        <f>N214/E214</f>
        <v>747.82</v>
      </c>
      <c r="P214" s="26">
        <f>((K214*200000)/E214)/1000000</f>
        <v>58.28</v>
      </c>
      <c r="Q214" s="27">
        <f>(K214/D214)/1000</f>
        <v>1.4570000000000001</v>
      </c>
      <c r="R214" s="27">
        <f>N214/D214</f>
        <v>3739.1</v>
      </c>
      <c r="S214" s="28"/>
    </row>
    <row r="215" spans="1:19" x14ac:dyDescent="0.3">
      <c r="A215" s="29">
        <v>20</v>
      </c>
      <c r="B215" s="18" t="s">
        <v>991</v>
      </c>
      <c r="C215" s="19"/>
      <c r="D215" s="19"/>
      <c r="E215" s="20">
        <f t="shared" si="34"/>
        <v>0</v>
      </c>
      <c r="F215" s="20">
        <f t="shared" si="35"/>
        <v>0</v>
      </c>
      <c r="G215" s="19"/>
      <c r="H215" s="19"/>
      <c r="I215" s="21"/>
      <c r="J215" s="21"/>
      <c r="K215" s="22"/>
      <c r="L215" s="23"/>
      <c r="M215" s="23"/>
      <c r="N215" s="24">
        <v>5564.16</v>
      </c>
      <c r="O215" s="25" t="e">
        <f t="shared" ref="O215:O277" si="36">N215/E215</f>
        <v>#DIV/0!</v>
      </c>
      <c r="P215" s="26" t="e">
        <f t="shared" ref="P215:P276" si="37">((K215*200000)/E215)/1000000</f>
        <v>#DIV/0!</v>
      </c>
      <c r="Q215" s="27" t="e">
        <f t="shared" ref="Q215:Q277" si="38">(K215/D215)/1000</f>
        <v>#DIV/0!</v>
      </c>
      <c r="R215" s="27" t="e">
        <f t="shared" ref="R215:R277" si="39">N215/D215</f>
        <v>#DIV/0!</v>
      </c>
      <c r="S215" s="28"/>
    </row>
    <row r="216" spans="1:19" x14ac:dyDescent="0.3">
      <c r="A216" s="29"/>
      <c r="B216" s="18" t="s">
        <v>992</v>
      </c>
      <c r="C216" s="19"/>
      <c r="D216" s="19"/>
      <c r="E216" s="20">
        <f t="shared" si="34"/>
        <v>0</v>
      </c>
      <c r="F216" s="20">
        <f t="shared" si="35"/>
        <v>0</v>
      </c>
      <c r="G216" s="19"/>
      <c r="H216" s="19"/>
      <c r="I216" s="21"/>
      <c r="J216" s="21"/>
      <c r="K216" s="22"/>
      <c r="L216" s="23"/>
      <c r="M216" s="23"/>
      <c r="N216" s="24">
        <v>23147.040000000001</v>
      </c>
      <c r="O216" s="25" t="e">
        <f t="shared" si="36"/>
        <v>#DIV/0!</v>
      </c>
      <c r="P216" s="26" t="e">
        <f t="shared" si="37"/>
        <v>#DIV/0!</v>
      </c>
      <c r="Q216" s="27" t="e">
        <f t="shared" si="38"/>
        <v>#DIV/0!</v>
      </c>
      <c r="R216" s="27" t="e">
        <f t="shared" si="39"/>
        <v>#DIV/0!</v>
      </c>
      <c r="S216" s="28"/>
    </row>
    <row r="217" spans="1:19" x14ac:dyDescent="0.3">
      <c r="A217" s="29"/>
      <c r="B217" s="18" t="s">
        <v>993</v>
      </c>
      <c r="C217" s="19">
        <v>5</v>
      </c>
      <c r="D217" s="19">
        <v>8</v>
      </c>
      <c r="E217" s="20">
        <f t="shared" si="34"/>
        <v>40</v>
      </c>
      <c r="F217" s="20">
        <f t="shared" si="35"/>
        <v>480</v>
      </c>
      <c r="G217" s="19">
        <v>70</v>
      </c>
      <c r="H217" s="19">
        <v>410</v>
      </c>
      <c r="I217" s="21">
        <v>0.85419999999999996</v>
      </c>
      <c r="J217" s="21">
        <v>0.98219999999999996</v>
      </c>
      <c r="K217" s="22">
        <v>13785</v>
      </c>
      <c r="L217" s="23">
        <v>14035</v>
      </c>
      <c r="M217" s="23">
        <v>7024</v>
      </c>
      <c r="N217" s="24">
        <f>SUM(N215:N216)</f>
        <v>28711.200000000001</v>
      </c>
      <c r="O217" s="25">
        <f t="shared" si="36"/>
        <v>717.78</v>
      </c>
      <c r="P217" s="26">
        <f t="shared" si="37"/>
        <v>68.924999999999997</v>
      </c>
      <c r="Q217" s="27">
        <f t="shared" si="38"/>
        <v>1.723125</v>
      </c>
      <c r="R217" s="27">
        <f t="shared" si="39"/>
        <v>3588.9</v>
      </c>
      <c r="S217" s="28"/>
    </row>
    <row r="218" spans="1:19" x14ac:dyDescent="0.3">
      <c r="A218" s="29" t="s">
        <v>998</v>
      </c>
      <c r="B218" s="18" t="s">
        <v>999</v>
      </c>
      <c r="C218" s="19"/>
      <c r="D218" s="19"/>
      <c r="E218" s="20">
        <f t="shared" si="34"/>
        <v>0</v>
      </c>
      <c r="F218" s="20">
        <f t="shared" si="35"/>
        <v>0</v>
      </c>
      <c r="G218" s="19"/>
      <c r="H218" s="19"/>
      <c r="I218" s="21"/>
      <c r="J218" s="21"/>
      <c r="K218" s="22"/>
      <c r="L218" s="23"/>
      <c r="M218" s="23"/>
      <c r="N218" s="24">
        <v>37117.599999999999</v>
      </c>
      <c r="O218" s="25" t="e">
        <f t="shared" si="36"/>
        <v>#DIV/0!</v>
      </c>
      <c r="P218" s="26" t="e">
        <f t="shared" si="37"/>
        <v>#DIV/0!</v>
      </c>
      <c r="Q218" s="27" t="e">
        <f t="shared" si="38"/>
        <v>#DIV/0!</v>
      </c>
      <c r="R218" s="27" t="e">
        <f t="shared" si="39"/>
        <v>#DIV/0!</v>
      </c>
      <c r="S218" s="28"/>
    </row>
    <row r="219" spans="1:19" x14ac:dyDescent="0.3">
      <c r="A219" s="29"/>
      <c r="B219" s="18" t="s">
        <v>1000</v>
      </c>
      <c r="C219" s="19"/>
      <c r="D219" s="19"/>
      <c r="E219" s="20">
        <f t="shared" si="34"/>
        <v>0</v>
      </c>
      <c r="F219" s="20">
        <f t="shared" si="35"/>
        <v>0</v>
      </c>
      <c r="G219" s="19"/>
      <c r="H219" s="19"/>
      <c r="I219" s="21"/>
      <c r="J219" s="21"/>
      <c r="K219" s="22"/>
      <c r="L219" s="23"/>
      <c r="M219" s="23"/>
      <c r="N219" s="24">
        <v>1395</v>
      </c>
      <c r="O219" s="25" t="e">
        <f t="shared" si="36"/>
        <v>#DIV/0!</v>
      </c>
      <c r="P219" s="26" t="e">
        <f t="shared" si="37"/>
        <v>#DIV/0!</v>
      </c>
      <c r="Q219" s="27" t="e">
        <f t="shared" si="38"/>
        <v>#DIV/0!</v>
      </c>
      <c r="R219" s="27" t="e">
        <f t="shared" si="39"/>
        <v>#DIV/0!</v>
      </c>
      <c r="S219" s="28"/>
    </row>
    <row r="220" spans="1:19" x14ac:dyDescent="0.3">
      <c r="A220" s="29"/>
      <c r="B220" s="18" t="s">
        <v>61</v>
      </c>
      <c r="C220" s="19">
        <v>5</v>
      </c>
      <c r="D220" s="19">
        <v>10</v>
      </c>
      <c r="E220" s="20">
        <f t="shared" si="34"/>
        <v>50</v>
      </c>
      <c r="F220" s="20">
        <f t="shared" si="35"/>
        <v>600</v>
      </c>
      <c r="G220" s="19">
        <v>50</v>
      </c>
      <c r="H220" s="19">
        <v>550</v>
      </c>
      <c r="I220" s="21">
        <v>0.91669999999999996</v>
      </c>
      <c r="J220" s="21">
        <v>0.99350000000000005</v>
      </c>
      <c r="K220" s="22">
        <v>18804</v>
      </c>
      <c r="L220" s="23">
        <v>18928</v>
      </c>
      <c r="M220" s="23">
        <v>0</v>
      </c>
      <c r="N220" s="24">
        <f>SUM(N218:N219)</f>
        <v>38512.6</v>
      </c>
      <c r="O220" s="25">
        <f t="shared" si="36"/>
        <v>770.25199999999995</v>
      </c>
      <c r="P220" s="26">
        <f t="shared" si="37"/>
        <v>75.215999999999994</v>
      </c>
      <c r="Q220" s="27">
        <f t="shared" si="38"/>
        <v>1.8804000000000001</v>
      </c>
      <c r="R220" s="27">
        <f t="shared" si="39"/>
        <v>3851.2599999999998</v>
      </c>
      <c r="S220" s="28"/>
    </row>
    <row r="221" spans="1:19" x14ac:dyDescent="0.3">
      <c r="A221" s="29">
        <v>21</v>
      </c>
      <c r="B221" s="18" t="s">
        <v>1003</v>
      </c>
      <c r="C221" s="19"/>
      <c r="D221" s="19"/>
      <c r="E221" s="20">
        <f t="shared" si="34"/>
        <v>0</v>
      </c>
      <c r="F221" s="20">
        <f t="shared" si="35"/>
        <v>0</v>
      </c>
      <c r="G221" s="19"/>
      <c r="H221" s="19"/>
      <c r="I221" s="21"/>
      <c r="J221" s="21"/>
      <c r="K221" s="22"/>
      <c r="L221" s="23"/>
      <c r="M221" s="23"/>
      <c r="N221" s="24">
        <v>10323</v>
      </c>
      <c r="O221" s="25" t="e">
        <f t="shared" si="36"/>
        <v>#DIV/0!</v>
      </c>
      <c r="P221" s="26" t="e">
        <f t="shared" si="37"/>
        <v>#DIV/0!</v>
      </c>
      <c r="Q221" s="27" t="e">
        <f t="shared" si="38"/>
        <v>#DIV/0!</v>
      </c>
      <c r="R221" s="27" t="e">
        <f t="shared" si="39"/>
        <v>#DIV/0!</v>
      </c>
      <c r="S221" s="28"/>
    </row>
    <row r="222" spans="1:19" x14ac:dyDescent="0.3">
      <c r="A222" s="29"/>
      <c r="B222" s="18" t="s">
        <v>1004</v>
      </c>
      <c r="C222" s="19"/>
      <c r="D222" s="19"/>
      <c r="E222" s="20">
        <f t="shared" si="34"/>
        <v>0</v>
      </c>
      <c r="F222" s="20">
        <f t="shared" si="35"/>
        <v>0</v>
      </c>
      <c r="G222" s="19"/>
      <c r="H222" s="19"/>
      <c r="I222" s="21"/>
      <c r="J222" s="21"/>
      <c r="K222" s="22"/>
      <c r="L222" s="23"/>
      <c r="M222" s="23"/>
      <c r="N222" s="24">
        <v>13663.92</v>
      </c>
      <c r="O222" s="25" t="e">
        <f t="shared" si="36"/>
        <v>#DIV/0!</v>
      </c>
      <c r="P222" s="26" t="e">
        <f t="shared" si="37"/>
        <v>#DIV/0!</v>
      </c>
      <c r="Q222" s="27" t="e">
        <f t="shared" si="38"/>
        <v>#DIV/0!</v>
      </c>
      <c r="R222" s="27" t="e">
        <f t="shared" si="39"/>
        <v>#DIV/0!</v>
      </c>
      <c r="S222" s="28"/>
    </row>
    <row r="223" spans="1:19" x14ac:dyDescent="0.3">
      <c r="A223" s="29"/>
      <c r="B223" s="18" t="s">
        <v>1005</v>
      </c>
      <c r="C223" s="19"/>
      <c r="D223" s="19"/>
      <c r="E223" s="20">
        <f t="shared" si="34"/>
        <v>0</v>
      </c>
      <c r="F223" s="20">
        <f t="shared" si="35"/>
        <v>0</v>
      </c>
      <c r="G223" s="19"/>
      <c r="H223" s="19"/>
      <c r="I223" s="21"/>
      <c r="J223" s="21"/>
      <c r="K223" s="22"/>
      <c r="L223" s="23"/>
      <c r="M223" s="23"/>
      <c r="N223" s="24">
        <v>7632</v>
      </c>
      <c r="O223" s="25" t="e">
        <f t="shared" si="36"/>
        <v>#DIV/0!</v>
      </c>
      <c r="P223" s="26" t="e">
        <f t="shared" si="37"/>
        <v>#DIV/0!</v>
      </c>
      <c r="Q223" s="27" t="e">
        <f t="shared" si="38"/>
        <v>#DIV/0!</v>
      </c>
      <c r="R223" s="27" t="e">
        <f t="shared" si="39"/>
        <v>#DIV/0!</v>
      </c>
      <c r="S223" s="28"/>
    </row>
    <row r="224" spans="1:19" x14ac:dyDescent="0.3">
      <c r="A224" s="29"/>
      <c r="B224" s="18" t="s">
        <v>61</v>
      </c>
      <c r="C224" s="19">
        <v>5</v>
      </c>
      <c r="D224" s="19">
        <v>8</v>
      </c>
      <c r="E224" s="20">
        <f t="shared" si="34"/>
        <v>40</v>
      </c>
      <c r="F224" s="20">
        <f t="shared" si="35"/>
        <v>480</v>
      </c>
      <c r="G224" s="19">
        <v>30</v>
      </c>
      <c r="H224" s="19">
        <v>450</v>
      </c>
      <c r="I224" s="21">
        <v>0.9375</v>
      </c>
      <c r="J224" s="21">
        <v>0.97230000000000005</v>
      </c>
      <c r="K224" s="22">
        <v>15755</v>
      </c>
      <c r="L224" s="23">
        <v>16204</v>
      </c>
      <c r="M224" s="23">
        <v>54815</v>
      </c>
      <c r="N224" s="24">
        <f>SUM(N221:N223)</f>
        <v>31618.92</v>
      </c>
      <c r="O224" s="25">
        <f t="shared" si="36"/>
        <v>790.47299999999996</v>
      </c>
      <c r="P224" s="26">
        <f t="shared" si="37"/>
        <v>78.775000000000006</v>
      </c>
      <c r="Q224" s="27">
        <f t="shared" si="38"/>
        <v>1.9693750000000001</v>
      </c>
      <c r="R224" s="27">
        <f t="shared" si="39"/>
        <v>3952.3649999999998</v>
      </c>
      <c r="S224" s="28"/>
    </row>
    <row r="225" spans="1:19" x14ac:dyDescent="0.3">
      <c r="A225" s="29" t="s">
        <v>1009</v>
      </c>
      <c r="B225" s="18" t="s">
        <v>1005</v>
      </c>
      <c r="C225" s="19"/>
      <c r="D225" s="19"/>
      <c r="E225" s="20">
        <f t="shared" si="34"/>
        <v>0</v>
      </c>
      <c r="F225" s="20">
        <f t="shared" si="35"/>
        <v>0</v>
      </c>
      <c r="G225" s="19"/>
      <c r="H225" s="19"/>
      <c r="I225" s="21"/>
      <c r="J225" s="21"/>
      <c r="K225" s="22"/>
      <c r="L225" s="23"/>
      <c r="M225" s="23"/>
      <c r="N225" s="24">
        <v>38808</v>
      </c>
      <c r="O225" s="25" t="e">
        <f t="shared" si="36"/>
        <v>#DIV/0!</v>
      </c>
      <c r="P225" s="26" t="e">
        <f t="shared" si="37"/>
        <v>#DIV/0!</v>
      </c>
      <c r="Q225" s="27" t="e">
        <f t="shared" si="38"/>
        <v>#DIV/0!</v>
      </c>
      <c r="R225" s="27" t="e">
        <f t="shared" si="39"/>
        <v>#DIV/0!</v>
      </c>
      <c r="S225" s="28"/>
    </row>
    <row r="226" spans="1:19" x14ac:dyDescent="0.3">
      <c r="A226" s="29"/>
      <c r="B226" s="18" t="s">
        <v>61</v>
      </c>
      <c r="C226" s="19">
        <v>5</v>
      </c>
      <c r="D226" s="19">
        <v>10</v>
      </c>
      <c r="E226" s="20">
        <f t="shared" si="34"/>
        <v>50</v>
      </c>
      <c r="F226" s="20">
        <f t="shared" si="35"/>
        <v>600</v>
      </c>
      <c r="G226" s="19">
        <v>40</v>
      </c>
      <c r="H226" s="19">
        <v>560</v>
      </c>
      <c r="I226" s="21">
        <v>0.93330000000000002</v>
      </c>
      <c r="J226" s="21">
        <v>0.9405</v>
      </c>
      <c r="K226" s="22">
        <v>20556</v>
      </c>
      <c r="L226" s="23">
        <v>21858</v>
      </c>
      <c r="M226" s="23">
        <v>0</v>
      </c>
      <c r="N226" s="24">
        <f>SUM(N225)</f>
        <v>38808</v>
      </c>
      <c r="O226" s="25">
        <f t="shared" si="36"/>
        <v>776.16</v>
      </c>
      <c r="P226" s="26">
        <f t="shared" si="37"/>
        <v>82.224000000000004</v>
      </c>
      <c r="Q226" s="27">
        <f t="shared" si="38"/>
        <v>2.0556000000000001</v>
      </c>
      <c r="R226" s="27">
        <f t="shared" si="39"/>
        <v>3880.8</v>
      </c>
      <c r="S226" s="28"/>
    </row>
    <row r="227" spans="1:19" x14ac:dyDescent="0.3">
      <c r="A227" s="29">
        <v>22</v>
      </c>
      <c r="B227" s="18" t="s">
        <v>1012</v>
      </c>
      <c r="C227" s="19"/>
      <c r="D227" s="19"/>
      <c r="E227" s="20">
        <f t="shared" si="34"/>
        <v>0</v>
      </c>
      <c r="F227" s="20">
        <f t="shared" si="35"/>
        <v>0</v>
      </c>
      <c r="G227" s="19"/>
      <c r="H227" s="19"/>
      <c r="I227" s="21"/>
      <c r="J227" s="21"/>
      <c r="K227" s="22"/>
      <c r="L227" s="23"/>
      <c r="M227" s="23"/>
      <c r="N227" s="24">
        <v>22392.58</v>
      </c>
      <c r="O227" s="25" t="e">
        <f t="shared" si="36"/>
        <v>#DIV/0!</v>
      </c>
      <c r="P227" s="26" t="e">
        <f t="shared" si="37"/>
        <v>#DIV/0!</v>
      </c>
      <c r="Q227" s="27" t="e">
        <f t="shared" si="38"/>
        <v>#DIV/0!</v>
      </c>
      <c r="R227" s="27" t="e">
        <f t="shared" si="39"/>
        <v>#DIV/0!</v>
      </c>
      <c r="S227" s="28"/>
    </row>
    <row r="228" spans="1:19" x14ac:dyDescent="0.3">
      <c r="A228" s="29"/>
      <c r="B228" s="18" t="s">
        <v>1013</v>
      </c>
      <c r="C228" s="19">
        <v>5</v>
      </c>
      <c r="D228" s="19">
        <v>8</v>
      </c>
      <c r="E228" s="20">
        <f t="shared" si="34"/>
        <v>40</v>
      </c>
      <c r="F228" s="20">
        <f t="shared" si="35"/>
        <v>480</v>
      </c>
      <c r="G228" s="19">
        <v>90</v>
      </c>
      <c r="H228" s="19">
        <v>390</v>
      </c>
      <c r="I228" s="21">
        <v>0.8125</v>
      </c>
      <c r="J228" s="21">
        <v>0.90469999999999995</v>
      </c>
      <c r="K228" s="22">
        <v>14578</v>
      </c>
      <c r="L228" s="23">
        <v>16114</v>
      </c>
      <c r="M228" s="23">
        <v>9973</v>
      </c>
      <c r="N228" s="24">
        <f>SUM(N227)</f>
        <v>22392.58</v>
      </c>
      <c r="O228" s="25">
        <f t="shared" si="36"/>
        <v>559.81450000000007</v>
      </c>
      <c r="P228" s="26">
        <f t="shared" si="37"/>
        <v>72.89</v>
      </c>
      <c r="Q228" s="27">
        <f t="shared" si="38"/>
        <v>1.8222499999999999</v>
      </c>
      <c r="R228" s="27">
        <f t="shared" si="39"/>
        <v>2799.0725000000002</v>
      </c>
      <c r="S228" s="28"/>
    </row>
    <row r="229" spans="1:19" ht="15" customHeight="1" x14ac:dyDescent="0.3">
      <c r="A229" s="29" t="s">
        <v>1018</v>
      </c>
      <c r="B229" s="18" t="s">
        <v>1012</v>
      </c>
      <c r="C229" s="19"/>
      <c r="D229" s="19"/>
      <c r="E229" s="20">
        <f t="shared" si="34"/>
        <v>0</v>
      </c>
      <c r="F229" s="20">
        <f t="shared" si="35"/>
        <v>0</v>
      </c>
      <c r="G229" s="19"/>
      <c r="H229" s="19"/>
      <c r="I229" s="21"/>
      <c r="J229" s="21"/>
      <c r="K229" s="22"/>
      <c r="L229" s="23"/>
      <c r="M229" s="23"/>
      <c r="N229" s="24">
        <v>14079.02</v>
      </c>
      <c r="O229" s="25" t="e">
        <f t="shared" si="36"/>
        <v>#DIV/0!</v>
      </c>
      <c r="P229" s="26" t="e">
        <f t="shared" si="37"/>
        <v>#DIV/0!</v>
      </c>
      <c r="Q229" s="27" t="e">
        <f t="shared" si="38"/>
        <v>#DIV/0!</v>
      </c>
      <c r="R229" s="27" t="e">
        <f t="shared" si="39"/>
        <v>#DIV/0!</v>
      </c>
      <c r="S229" s="28"/>
    </row>
    <row r="230" spans="1:19" x14ac:dyDescent="0.3">
      <c r="A230" s="29"/>
      <c r="B230" s="18" t="s">
        <v>1019</v>
      </c>
      <c r="C230" s="19"/>
      <c r="D230" s="19"/>
      <c r="E230" s="20">
        <f t="shared" si="34"/>
        <v>0</v>
      </c>
      <c r="F230" s="20">
        <f t="shared" si="35"/>
        <v>0</v>
      </c>
      <c r="G230" s="19"/>
      <c r="H230" s="19"/>
      <c r="I230" s="21"/>
      <c r="J230" s="21"/>
      <c r="K230" s="22"/>
      <c r="L230" s="23"/>
      <c r="M230" s="23"/>
      <c r="N230" s="24">
        <v>17734.349999999999</v>
      </c>
      <c r="O230" s="25" t="e">
        <f t="shared" si="36"/>
        <v>#DIV/0!</v>
      </c>
      <c r="P230" s="26" t="e">
        <f t="shared" si="37"/>
        <v>#DIV/0!</v>
      </c>
      <c r="Q230" s="27" t="e">
        <f t="shared" si="38"/>
        <v>#DIV/0!</v>
      </c>
      <c r="R230" s="27" t="e">
        <f t="shared" si="39"/>
        <v>#DIV/0!</v>
      </c>
      <c r="S230" s="28"/>
    </row>
    <row r="231" spans="1:19" x14ac:dyDescent="0.3">
      <c r="A231" s="29"/>
      <c r="B231" s="18" t="s">
        <v>61</v>
      </c>
      <c r="C231" s="19">
        <v>5</v>
      </c>
      <c r="D231" s="19">
        <v>10</v>
      </c>
      <c r="E231" s="20">
        <f t="shared" si="34"/>
        <v>50</v>
      </c>
      <c r="F231" s="20">
        <f t="shared" si="35"/>
        <v>600</v>
      </c>
      <c r="G231" s="19">
        <v>130</v>
      </c>
      <c r="H231" s="19">
        <v>470</v>
      </c>
      <c r="I231" s="21">
        <v>0.7833</v>
      </c>
      <c r="J231" s="21">
        <v>0.91739999999999999</v>
      </c>
      <c r="K231" s="22">
        <v>14851</v>
      </c>
      <c r="L231" s="23">
        <v>16189</v>
      </c>
      <c r="M231" s="23">
        <v>0</v>
      </c>
      <c r="N231" s="24">
        <f>SUM(N229:N230)</f>
        <v>31813.37</v>
      </c>
      <c r="O231" s="25">
        <f t="shared" si="36"/>
        <v>636.26739999999995</v>
      </c>
      <c r="P231" s="26">
        <f t="shared" si="37"/>
        <v>59.404000000000003</v>
      </c>
      <c r="Q231" s="27">
        <f t="shared" si="38"/>
        <v>1.4850999999999999</v>
      </c>
      <c r="R231" s="27">
        <f t="shared" si="39"/>
        <v>3181.337</v>
      </c>
      <c r="S231" s="28"/>
    </row>
    <row r="232" spans="1:19" x14ac:dyDescent="0.3">
      <c r="A232" s="29">
        <v>23</v>
      </c>
      <c r="B232" s="18" t="s">
        <v>1022</v>
      </c>
      <c r="C232" s="19"/>
      <c r="D232" s="19"/>
      <c r="E232" s="20">
        <f t="shared" si="34"/>
        <v>0</v>
      </c>
      <c r="F232" s="20">
        <f t="shared" si="35"/>
        <v>0</v>
      </c>
      <c r="G232" s="19"/>
      <c r="H232" s="19"/>
      <c r="I232" s="21"/>
      <c r="J232" s="21"/>
      <c r="K232" s="22"/>
      <c r="L232" s="23"/>
      <c r="M232" s="23"/>
      <c r="N232" s="24">
        <v>15390.78</v>
      </c>
      <c r="O232" s="25" t="e">
        <f t="shared" si="36"/>
        <v>#DIV/0!</v>
      </c>
      <c r="P232" s="26" t="e">
        <f t="shared" si="37"/>
        <v>#DIV/0!</v>
      </c>
      <c r="Q232" s="27" t="e">
        <f t="shared" si="38"/>
        <v>#DIV/0!</v>
      </c>
      <c r="R232" s="27" t="e">
        <f t="shared" si="39"/>
        <v>#DIV/0!</v>
      </c>
      <c r="S232" s="28"/>
    </row>
    <row r="233" spans="1:19" x14ac:dyDescent="0.3">
      <c r="A233" s="29"/>
      <c r="B233" s="18" t="s">
        <v>1023</v>
      </c>
      <c r="C233" s="19"/>
      <c r="D233" s="19"/>
      <c r="E233" s="20">
        <f t="shared" si="34"/>
        <v>0</v>
      </c>
      <c r="F233" s="20">
        <f t="shared" si="35"/>
        <v>0</v>
      </c>
      <c r="G233" s="19"/>
      <c r="H233" s="19"/>
      <c r="I233" s="21"/>
      <c r="J233" s="21"/>
      <c r="K233" s="22"/>
      <c r="L233" s="23"/>
      <c r="M233" s="23"/>
      <c r="N233" s="24">
        <v>12867.04</v>
      </c>
      <c r="O233" s="25" t="e">
        <f t="shared" si="36"/>
        <v>#DIV/0!</v>
      </c>
      <c r="P233" s="26" t="e">
        <f t="shared" si="37"/>
        <v>#DIV/0!</v>
      </c>
      <c r="Q233" s="27" t="e">
        <f t="shared" si="38"/>
        <v>#DIV/0!</v>
      </c>
      <c r="R233" s="27" t="e">
        <f t="shared" si="39"/>
        <v>#DIV/0!</v>
      </c>
      <c r="S233" s="28"/>
    </row>
    <row r="234" spans="1:19" x14ac:dyDescent="0.3">
      <c r="A234" s="29"/>
      <c r="B234" s="18" t="s">
        <v>61</v>
      </c>
      <c r="C234" s="19">
        <v>5</v>
      </c>
      <c r="D234" s="19">
        <v>8</v>
      </c>
      <c r="E234" s="20">
        <f t="shared" si="34"/>
        <v>40</v>
      </c>
      <c r="F234" s="20">
        <f t="shared" si="35"/>
        <v>480</v>
      </c>
      <c r="G234" s="19">
        <v>50</v>
      </c>
      <c r="H234" s="19">
        <v>430</v>
      </c>
      <c r="I234" s="21">
        <v>0.89580000000000004</v>
      </c>
      <c r="J234" s="21">
        <v>0.91259999999999997</v>
      </c>
      <c r="K234" s="22">
        <v>11229</v>
      </c>
      <c r="L234" s="23">
        <v>12305</v>
      </c>
      <c r="M234" s="23">
        <v>34756</v>
      </c>
      <c r="N234" s="24">
        <f>SUM(N232:N233)</f>
        <v>28257.82</v>
      </c>
      <c r="O234" s="25">
        <f t="shared" si="36"/>
        <v>706.44550000000004</v>
      </c>
      <c r="P234" s="26">
        <f t="shared" si="37"/>
        <v>56.145000000000003</v>
      </c>
      <c r="Q234" s="27">
        <f t="shared" si="38"/>
        <v>1.4036249999999999</v>
      </c>
      <c r="R234" s="27">
        <f t="shared" si="39"/>
        <v>3532.2275</v>
      </c>
      <c r="S234" s="28"/>
    </row>
    <row r="235" spans="1:19" x14ac:dyDescent="0.3">
      <c r="A235" s="29" t="s">
        <v>1024</v>
      </c>
      <c r="B235" s="18" t="s">
        <v>1023</v>
      </c>
      <c r="C235" s="19"/>
      <c r="D235" s="19"/>
      <c r="E235" s="20">
        <f t="shared" si="34"/>
        <v>0</v>
      </c>
      <c r="F235" s="20">
        <f t="shared" si="35"/>
        <v>0</v>
      </c>
      <c r="G235" s="19"/>
      <c r="H235" s="19"/>
      <c r="I235" s="21"/>
      <c r="J235" s="21"/>
      <c r="K235" s="22"/>
      <c r="L235" s="23"/>
      <c r="M235" s="23"/>
      <c r="N235" s="24">
        <v>13272.56</v>
      </c>
      <c r="O235" s="25" t="e">
        <f t="shared" si="36"/>
        <v>#DIV/0!</v>
      </c>
      <c r="P235" s="26" t="e">
        <f t="shared" si="37"/>
        <v>#DIV/0!</v>
      </c>
      <c r="Q235" s="27" t="e">
        <f t="shared" si="38"/>
        <v>#DIV/0!</v>
      </c>
      <c r="R235" s="27" t="e">
        <f t="shared" si="39"/>
        <v>#DIV/0!</v>
      </c>
      <c r="S235" s="28"/>
    </row>
    <row r="236" spans="1:19" x14ac:dyDescent="0.3">
      <c r="A236" s="29"/>
      <c r="B236" s="18" t="s">
        <v>1028</v>
      </c>
      <c r="C236" s="19"/>
      <c r="D236" s="19"/>
      <c r="E236" s="20">
        <f t="shared" si="34"/>
        <v>0</v>
      </c>
      <c r="F236" s="20">
        <f t="shared" si="35"/>
        <v>0</v>
      </c>
      <c r="G236" s="19"/>
      <c r="H236" s="19"/>
      <c r="I236" s="21"/>
      <c r="J236" s="21"/>
      <c r="K236" s="22"/>
      <c r="L236" s="23"/>
      <c r="M236" s="23"/>
      <c r="N236" s="24">
        <v>17593.400000000001</v>
      </c>
      <c r="O236" s="25" t="e">
        <f t="shared" si="36"/>
        <v>#DIV/0!</v>
      </c>
      <c r="P236" s="26" t="e">
        <f t="shared" si="37"/>
        <v>#DIV/0!</v>
      </c>
      <c r="Q236" s="27" t="e">
        <f t="shared" si="38"/>
        <v>#DIV/0!</v>
      </c>
      <c r="R236" s="27" t="e">
        <f t="shared" si="39"/>
        <v>#DIV/0!</v>
      </c>
      <c r="S236" s="28"/>
    </row>
    <row r="237" spans="1:19" x14ac:dyDescent="0.3">
      <c r="A237" s="29"/>
      <c r="B237" s="18" t="s">
        <v>61</v>
      </c>
      <c r="C237" s="19">
        <v>5</v>
      </c>
      <c r="D237" s="19">
        <v>10</v>
      </c>
      <c r="E237" s="20">
        <f t="shared" si="34"/>
        <v>50</v>
      </c>
      <c r="F237" s="20">
        <f t="shared" si="35"/>
        <v>600</v>
      </c>
      <c r="G237" s="19">
        <v>70</v>
      </c>
      <c r="H237" s="19">
        <v>530</v>
      </c>
      <c r="I237" s="21">
        <v>0.88329999999999997</v>
      </c>
      <c r="J237" s="21">
        <v>0.92020000000000002</v>
      </c>
      <c r="K237" s="22">
        <v>15101</v>
      </c>
      <c r="L237" s="23">
        <v>16411</v>
      </c>
      <c r="M237" s="23">
        <v>0</v>
      </c>
      <c r="N237" s="24">
        <f>SUM(N235:N236)</f>
        <v>30865.96</v>
      </c>
      <c r="O237" s="25">
        <f t="shared" si="36"/>
        <v>617.31920000000002</v>
      </c>
      <c r="P237" s="26">
        <f t="shared" si="37"/>
        <v>60.404000000000003</v>
      </c>
      <c r="Q237" s="27">
        <f t="shared" si="38"/>
        <v>1.5101</v>
      </c>
      <c r="R237" s="27">
        <f t="shared" si="39"/>
        <v>3086.596</v>
      </c>
      <c r="S237" s="28"/>
    </row>
    <row r="238" spans="1:19" x14ac:dyDescent="0.3">
      <c r="A238" s="29">
        <v>26</v>
      </c>
      <c r="B238" s="18" t="s">
        <v>1031</v>
      </c>
      <c r="C238" s="19"/>
      <c r="D238" s="19"/>
      <c r="E238" s="20">
        <f t="shared" si="34"/>
        <v>0</v>
      </c>
      <c r="F238" s="20">
        <f t="shared" si="35"/>
        <v>0</v>
      </c>
      <c r="G238" s="19"/>
      <c r="H238" s="19"/>
      <c r="I238" s="21"/>
      <c r="J238" s="21"/>
      <c r="K238" s="22"/>
      <c r="L238" s="23"/>
      <c r="M238" s="23"/>
      <c r="N238" s="24">
        <v>556.6</v>
      </c>
      <c r="O238" s="25" t="e">
        <f t="shared" si="36"/>
        <v>#DIV/0!</v>
      </c>
      <c r="P238" s="26" t="e">
        <f t="shared" si="37"/>
        <v>#DIV/0!</v>
      </c>
      <c r="Q238" s="27" t="e">
        <f t="shared" si="38"/>
        <v>#DIV/0!</v>
      </c>
      <c r="R238" s="27" t="e">
        <f t="shared" si="39"/>
        <v>#DIV/0!</v>
      </c>
      <c r="S238" s="28"/>
    </row>
    <row r="239" spans="1:19" ht="15.75" customHeight="1" x14ac:dyDescent="0.3">
      <c r="A239" s="29"/>
      <c r="B239" s="18" t="s">
        <v>1032</v>
      </c>
      <c r="C239" s="19"/>
      <c r="D239" s="19"/>
      <c r="E239" s="20">
        <f t="shared" si="34"/>
        <v>0</v>
      </c>
      <c r="F239" s="20">
        <f t="shared" si="35"/>
        <v>0</v>
      </c>
      <c r="G239" s="19"/>
      <c r="H239" s="19"/>
      <c r="I239" s="21"/>
      <c r="J239" s="21"/>
      <c r="K239" s="22"/>
      <c r="L239" s="23"/>
      <c r="M239" s="23"/>
      <c r="N239" s="24">
        <v>25112.5</v>
      </c>
      <c r="O239" s="25" t="e">
        <f t="shared" si="36"/>
        <v>#DIV/0!</v>
      </c>
      <c r="P239" s="26" t="e">
        <f t="shared" si="37"/>
        <v>#DIV/0!</v>
      </c>
      <c r="Q239" s="27" t="e">
        <f t="shared" si="38"/>
        <v>#DIV/0!</v>
      </c>
      <c r="R239" s="27" t="e">
        <f t="shared" si="39"/>
        <v>#DIV/0!</v>
      </c>
      <c r="S239" s="28"/>
    </row>
    <row r="240" spans="1:19" x14ac:dyDescent="0.3">
      <c r="A240" s="29"/>
      <c r="B240" s="18" t="s">
        <v>1013</v>
      </c>
      <c r="C240" s="19">
        <v>5</v>
      </c>
      <c r="D240" s="19">
        <v>8</v>
      </c>
      <c r="E240" s="20">
        <f t="shared" si="34"/>
        <v>40</v>
      </c>
      <c r="F240" s="20">
        <f t="shared" si="35"/>
        <v>480</v>
      </c>
      <c r="G240" s="19">
        <v>40</v>
      </c>
      <c r="H240" s="19">
        <v>440</v>
      </c>
      <c r="I240" s="21">
        <v>0.91669999999999996</v>
      </c>
      <c r="J240" s="21">
        <v>0.92090000000000005</v>
      </c>
      <c r="K240" s="22">
        <v>12559</v>
      </c>
      <c r="L240" s="23">
        <v>13637</v>
      </c>
      <c r="M240" s="23">
        <v>12395</v>
      </c>
      <c r="N240" s="24">
        <f>SUM(N238:N239)</f>
        <v>25669.1</v>
      </c>
      <c r="O240" s="25">
        <f t="shared" si="36"/>
        <v>641.72749999999996</v>
      </c>
      <c r="P240" s="26">
        <f t="shared" si="37"/>
        <v>62.795000000000002</v>
      </c>
      <c r="Q240" s="27">
        <f t="shared" si="38"/>
        <v>1.5698749999999999</v>
      </c>
      <c r="R240" s="27">
        <f t="shared" si="39"/>
        <v>3208.6374999999998</v>
      </c>
      <c r="S240" s="28"/>
    </row>
    <row r="241" spans="1:19" x14ac:dyDescent="0.3">
      <c r="A241" s="29" t="s">
        <v>1036</v>
      </c>
      <c r="B241" s="18" t="s">
        <v>1032</v>
      </c>
      <c r="C241" s="19"/>
      <c r="D241" s="19"/>
      <c r="E241" s="20">
        <f t="shared" si="34"/>
        <v>0</v>
      </c>
      <c r="F241" s="20">
        <f t="shared" si="35"/>
        <v>0</v>
      </c>
      <c r="G241" s="19"/>
      <c r="H241" s="19"/>
      <c r="I241" s="21"/>
      <c r="J241" s="21"/>
      <c r="K241" s="22"/>
      <c r="L241" s="23"/>
      <c r="M241" s="23"/>
      <c r="N241" s="24">
        <v>6137.5</v>
      </c>
      <c r="O241" s="25" t="e">
        <f t="shared" si="36"/>
        <v>#DIV/0!</v>
      </c>
      <c r="P241" s="26" t="e">
        <f t="shared" si="37"/>
        <v>#DIV/0!</v>
      </c>
      <c r="Q241" s="27" t="e">
        <f t="shared" si="38"/>
        <v>#DIV/0!</v>
      </c>
      <c r="R241" s="27" t="e">
        <f t="shared" si="39"/>
        <v>#DIV/0!</v>
      </c>
      <c r="S241" s="28"/>
    </row>
    <row r="242" spans="1:19" x14ac:dyDescent="0.3">
      <c r="A242" s="29"/>
      <c r="B242" s="18" t="s">
        <v>1037</v>
      </c>
      <c r="C242" s="19"/>
      <c r="D242" s="19"/>
      <c r="E242" s="20">
        <f t="shared" si="34"/>
        <v>0</v>
      </c>
      <c r="F242" s="20">
        <f t="shared" si="35"/>
        <v>0</v>
      </c>
      <c r="G242" s="19"/>
      <c r="H242" s="19"/>
      <c r="I242" s="21"/>
      <c r="J242" s="21"/>
      <c r="K242" s="22"/>
      <c r="L242" s="23"/>
      <c r="M242" s="23"/>
      <c r="N242" s="24">
        <v>5750</v>
      </c>
      <c r="O242" s="25" t="e">
        <f t="shared" si="36"/>
        <v>#DIV/0!</v>
      </c>
      <c r="P242" s="26" t="e">
        <f t="shared" si="37"/>
        <v>#DIV/0!</v>
      </c>
      <c r="Q242" s="27" t="e">
        <f t="shared" si="38"/>
        <v>#DIV/0!</v>
      </c>
      <c r="R242" s="27" t="e">
        <f t="shared" si="39"/>
        <v>#DIV/0!</v>
      </c>
      <c r="S242" s="28"/>
    </row>
    <row r="243" spans="1:19" x14ac:dyDescent="0.3">
      <c r="A243" s="29"/>
      <c r="B243" s="18" t="s">
        <v>1038</v>
      </c>
      <c r="C243" s="19"/>
      <c r="D243" s="19"/>
      <c r="E243" s="20">
        <f t="shared" si="34"/>
        <v>0</v>
      </c>
      <c r="F243" s="20">
        <f t="shared" si="35"/>
        <v>0</v>
      </c>
      <c r="G243" s="19"/>
      <c r="H243" s="19"/>
      <c r="I243" s="21"/>
      <c r="J243" s="21"/>
      <c r="K243" s="22"/>
      <c r="L243" s="23"/>
      <c r="M243" s="23"/>
      <c r="N243" s="24">
        <v>15800</v>
      </c>
      <c r="O243" s="25" t="e">
        <f t="shared" si="36"/>
        <v>#DIV/0!</v>
      </c>
      <c r="P243" s="26" t="e">
        <f t="shared" si="37"/>
        <v>#DIV/0!</v>
      </c>
      <c r="Q243" s="27" t="e">
        <f t="shared" si="38"/>
        <v>#DIV/0!</v>
      </c>
      <c r="R243" s="27" t="e">
        <f t="shared" si="39"/>
        <v>#DIV/0!</v>
      </c>
      <c r="S243" s="28"/>
    </row>
    <row r="244" spans="1:19" x14ac:dyDescent="0.3">
      <c r="A244" s="29"/>
      <c r="B244" s="18" t="s">
        <v>1039</v>
      </c>
      <c r="C244" s="19">
        <v>5</v>
      </c>
      <c r="D244" s="19">
        <v>10</v>
      </c>
      <c r="E244" s="20">
        <f t="shared" si="34"/>
        <v>50</v>
      </c>
      <c r="F244" s="20">
        <f t="shared" si="35"/>
        <v>600</v>
      </c>
      <c r="G244" s="19">
        <v>110</v>
      </c>
      <c r="H244" s="19">
        <v>490</v>
      </c>
      <c r="I244" s="21">
        <v>0.81669999999999998</v>
      </c>
      <c r="J244" s="21">
        <v>0.91569999999999996</v>
      </c>
      <c r="K244" s="22">
        <v>13546</v>
      </c>
      <c r="L244" s="23">
        <v>14794</v>
      </c>
      <c r="M244" s="23">
        <v>0</v>
      </c>
      <c r="N244" s="24">
        <f>SUM(N241:N243)</f>
        <v>27687.5</v>
      </c>
      <c r="O244" s="25">
        <f t="shared" si="36"/>
        <v>553.75</v>
      </c>
      <c r="P244" s="26">
        <f t="shared" si="37"/>
        <v>54.183999999999997</v>
      </c>
      <c r="Q244" s="27">
        <f t="shared" si="38"/>
        <v>1.3545999999999998</v>
      </c>
      <c r="R244" s="27">
        <f t="shared" si="39"/>
        <v>2768.75</v>
      </c>
      <c r="S244" s="28"/>
    </row>
    <row r="245" spans="1:19" x14ac:dyDescent="0.3">
      <c r="A245" s="29">
        <v>27</v>
      </c>
      <c r="B245" s="18" t="s">
        <v>1042</v>
      </c>
      <c r="C245" s="19"/>
      <c r="D245" s="19"/>
      <c r="E245" s="20">
        <f t="shared" si="34"/>
        <v>0</v>
      </c>
      <c r="F245" s="20">
        <f t="shared" si="35"/>
        <v>0</v>
      </c>
      <c r="G245" s="19"/>
      <c r="H245" s="19"/>
      <c r="I245" s="21"/>
      <c r="J245" s="21"/>
      <c r="K245" s="22"/>
      <c r="L245" s="23"/>
      <c r="M245" s="23"/>
      <c r="N245" s="24">
        <v>25210.48</v>
      </c>
      <c r="O245" s="25" t="e">
        <f t="shared" si="36"/>
        <v>#DIV/0!</v>
      </c>
      <c r="P245" s="26" t="e">
        <f t="shared" si="37"/>
        <v>#DIV/0!</v>
      </c>
      <c r="Q245" s="27" t="e">
        <f t="shared" si="38"/>
        <v>#DIV/0!</v>
      </c>
      <c r="R245" s="27" t="e">
        <f t="shared" si="39"/>
        <v>#DIV/0!</v>
      </c>
      <c r="S245" s="28"/>
    </row>
    <row r="246" spans="1:19" x14ac:dyDescent="0.3">
      <c r="A246" s="29"/>
      <c r="B246" s="18" t="s">
        <v>61</v>
      </c>
      <c r="C246" s="19">
        <v>5</v>
      </c>
      <c r="D246" s="19">
        <v>8</v>
      </c>
      <c r="E246" s="20">
        <f t="shared" si="34"/>
        <v>40</v>
      </c>
      <c r="F246" s="20">
        <f t="shared" si="35"/>
        <v>480</v>
      </c>
      <c r="G246" s="19">
        <v>50</v>
      </c>
      <c r="H246" s="19">
        <v>430</v>
      </c>
      <c r="I246" s="21">
        <v>0.89580000000000004</v>
      </c>
      <c r="J246" s="21">
        <v>0.92620000000000002</v>
      </c>
      <c r="K246" s="22">
        <v>12334</v>
      </c>
      <c r="L246" s="23">
        <v>13317</v>
      </c>
      <c r="M246" s="23">
        <v>14118</v>
      </c>
      <c r="N246" s="24">
        <f>SUM(N245)</f>
        <v>25210.48</v>
      </c>
      <c r="O246" s="25">
        <f t="shared" si="36"/>
        <v>630.26199999999994</v>
      </c>
      <c r="P246" s="26">
        <f t="shared" si="37"/>
        <v>61.67</v>
      </c>
      <c r="Q246" s="27">
        <f t="shared" si="38"/>
        <v>1.54175</v>
      </c>
      <c r="R246" s="27">
        <f t="shared" si="39"/>
        <v>3151.31</v>
      </c>
      <c r="S246" s="28"/>
    </row>
    <row r="247" spans="1:19" x14ac:dyDescent="0.3">
      <c r="A247" s="29" t="s">
        <v>1046</v>
      </c>
      <c r="B247" s="18" t="s">
        <v>1042</v>
      </c>
      <c r="C247" s="19"/>
      <c r="D247" s="19"/>
      <c r="E247" s="20">
        <f t="shared" si="34"/>
        <v>0</v>
      </c>
      <c r="F247" s="20">
        <f t="shared" si="35"/>
        <v>0</v>
      </c>
      <c r="G247" s="19"/>
      <c r="H247" s="19"/>
      <c r="I247" s="21"/>
      <c r="J247" s="21"/>
      <c r="K247" s="22"/>
      <c r="L247" s="23"/>
      <c r="M247" s="23"/>
      <c r="N247" s="24">
        <v>3229.52</v>
      </c>
      <c r="O247" s="25" t="e">
        <f t="shared" si="36"/>
        <v>#DIV/0!</v>
      </c>
      <c r="P247" s="26" t="e">
        <f t="shared" si="37"/>
        <v>#DIV/0!</v>
      </c>
      <c r="Q247" s="27" t="e">
        <f t="shared" si="38"/>
        <v>#DIV/0!</v>
      </c>
      <c r="R247" s="27" t="e">
        <f t="shared" si="39"/>
        <v>#DIV/0!</v>
      </c>
      <c r="S247" s="28"/>
    </row>
    <row r="248" spans="1:19" x14ac:dyDescent="0.3">
      <c r="A248" s="29"/>
      <c r="B248" s="18" t="s">
        <v>1047</v>
      </c>
      <c r="C248" s="19"/>
      <c r="D248" s="19"/>
      <c r="E248" s="20">
        <f t="shared" si="34"/>
        <v>0</v>
      </c>
      <c r="F248" s="20">
        <f t="shared" si="35"/>
        <v>0</v>
      </c>
      <c r="G248" s="19"/>
      <c r="H248" s="19"/>
      <c r="I248" s="21"/>
      <c r="J248" s="21"/>
      <c r="K248" s="22"/>
      <c r="L248" s="23"/>
      <c r="M248" s="23"/>
      <c r="N248" s="24">
        <v>12880</v>
      </c>
      <c r="O248" s="25" t="e">
        <f t="shared" si="36"/>
        <v>#DIV/0!</v>
      </c>
      <c r="P248" s="26" t="e">
        <f t="shared" si="37"/>
        <v>#DIV/0!</v>
      </c>
      <c r="Q248" s="27" t="e">
        <f t="shared" si="38"/>
        <v>#DIV/0!</v>
      </c>
      <c r="R248" s="27" t="e">
        <f t="shared" si="39"/>
        <v>#DIV/0!</v>
      </c>
      <c r="S248" s="28"/>
    </row>
    <row r="249" spans="1:19" x14ac:dyDescent="0.3">
      <c r="A249" s="29"/>
      <c r="B249" s="18" t="s">
        <v>1048</v>
      </c>
      <c r="C249" s="19"/>
      <c r="D249" s="19"/>
      <c r="E249" s="20">
        <f t="shared" si="34"/>
        <v>0</v>
      </c>
      <c r="F249" s="20">
        <f t="shared" si="35"/>
        <v>0</v>
      </c>
      <c r="G249" s="19"/>
      <c r="H249" s="19"/>
      <c r="I249" s="21"/>
      <c r="J249" s="21"/>
      <c r="K249" s="22"/>
      <c r="L249" s="23"/>
      <c r="M249" s="23"/>
      <c r="N249" s="24">
        <v>6490</v>
      </c>
      <c r="O249" s="25" t="e">
        <f t="shared" si="36"/>
        <v>#DIV/0!</v>
      </c>
      <c r="P249" s="26" t="e">
        <f t="shared" si="37"/>
        <v>#DIV/0!</v>
      </c>
      <c r="Q249" s="27" t="e">
        <f t="shared" si="38"/>
        <v>#DIV/0!</v>
      </c>
      <c r="R249" s="27" t="e">
        <f t="shared" si="39"/>
        <v>#DIV/0!</v>
      </c>
      <c r="S249" s="28"/>
    </row>
    <row r="250" spans="1:19" x14ac:dyDescent="0.3">
      <c r="A250" s="29"/>
      <c r="B250" s="18" t="s">
        <v>1049</v>
      </c>
      <c r="C250" s="19"/>
      <c r="D250" s="19"/>
      <c r="E250" s="20">
        <f t="shared" si="34"/>
        <v>0</v>
      </c>
      <c r="F250" s="20">
        <f t="shared" si="35"/>
        <v>0</v>
      </c>
      <c r="G250" s="19"/>
      <c r="H250" s="19"/>
      <c r="I250" s="21"/>
      <c r="J250" s="21"/>
      <c r="K250" s="22"/>
      <c r="L250" s="23"/>
      <c r="M250" s="23"/>
      <c r="N250" s="24">
        <v>9861.25</v>
      </c>
      <c r="O250" s="25" t="e">
        <f t="shared" si="36"/>
        <v>#DIV/0!</v>
      </c>
      <c r="P250" s="26" t="e">
        <f t="shared" si="37"/>
        <v>#DIV/0!</v>
      </c>
      <c r="Q250" s="27" t="e">
        <f t="shared" si="38"/>
        <v>#DIV/0!</v>
      </c>
      <c r="R250" s="27" t="e">
        <f t="shared" si="39"/>
        <v>#DIV/0!</v>
      </c>
      <c r="S250" s="28"/>
    </row>
    <row r="251" spans="1:19" x14ac:dyDescent="0.3">
      <c r="A251" s="29"/>
      <c r="B251" s="18" t="s">
        <v>1013</v>
      </c>
      <c r="C251" s="19">
        <v>5</v>
      </c>
      <c r="D251" s="19">
        <v>10</v>
      </c>
      <c r="E251" s="20">
        <f t="shared" si="34"/>
        <v>50</v>
      </c>
      <c r="F251" s="20">
        <f t="shared" si="35"/>
        <v>600</v>
      </c>
      <c r="G251" s="19">
        <v>50</v>
      </c>
      <c r="H251" s="19">
        <v>550</v>
      </c>
      <c r="I251" s="21">
        <v>0.91669999999999996</v>
      </c>
      <c r="J251" s="21">
        <v>0.93</v>
      </c>
      <c r="K251" s="22">
        <v>15882</v>
      </c>
      <c r="L251" s="23">
        <v>17077</v>
      </c>
      <c r="M251" s="23">
        <v>0</v>
      </c>
      <c r="N251" s="24">
        <f>SUM(N247:N250)</f>
        <v>32460.77</v>
      </c>
      <c r="O251" s="25">
        <f t="shared" si="36"/>
        <v>649.21540000000005</v>
      </c>
      <c r="P251" s="26">
        <f t="shared" si="37"/>
        <v>63.527999999999999</v>
      </c>
      <c r="Q251" s="27">
        <f t="shared" si="38"/>
        <v>1.5882000000000001</v>
      </c>
      <c r="R251" s="27">
        <f t="shared" si="39"/>
        <v>3246.0770000000002</v>
      </c>
      <c r="S251" s="28"/>
    </row>
    <row r="252" spans="1:19" x14ac:dyDescent="0.3">
      <c r="A252" s="29">
        <v>28</v>
      </c>
      <c r="B252" s="18" t="s">
        <v>1052</v>
      </c>
      <c r="C252" s="19"/>
      <c r="D252" s="19"/>
      <c r="E252" s="20">
        <f t="shared" si="34"/>
        <v>0</v>
      </c>
      <c r="F252" s="20">
        <f t="shared" si="35"/>
        <v>0</v>
      </c>
      <c r="G252" s="19"/>
      <c r="H252" s="19"/>
      <c r="I252" s="21"/>
      <c r="J252" s="21"/>
      <c r="K252" s="22"/>
      <c r="L252" s="23"/>
      <c r="M252" s="23"/>
      <c r="N252" s="24">
        <v>22246.75</v>
      </c>
      <c r="O252" s="25" t="e">
        <f t="shared" si="36"/>
        <v>#DIV/0!</v>
      </c>
      <c r="P252" s="26" t="e">
        <f t="shared" si="37"/>
        <v>#DIV/0!</v>
      </c>
      <c r="Q252" s="27" t="e">
        <f t="shared" si="38"/>
        <v>#DIV/0!</v>
      </c>
      <c r="R252" s="27" t="e">
        <f t="shared" si="39"/>
        <v>#DIV/0!</v>
      </c>
      <c r="S252" s="28"/>
    </row>
    <row r="253" spans="1:19" x14ac:dyDescent="0.3">
      <c r="A253" s="29"/>
      <c r="B253" s="18" t="s">
        <v>61</v>
      </c>
      <c r="C253" s="19">
        <v>5</v>
      </c>
      <c r="D253" s="19">
        <v>8</v>
      </c>
      <c r="E253" s="20">
        <f t="shared" si="34"/>
        <v>40</v>
      </c>
      <c r="F253" s="20">
        <f t="shared" si="35"/>
        <v>480</v>
      </c>
      <c r="G253" s="19">
        <v>100</v>
      </c>
      <c r="H253" s="19">
        <v>380</v>
      </c>
      <c r="I253" s="21">
        <v>0.79169999999999996</v>
      </c>
      <c r="J253" s="21">
        <v>0.93020000000000003</v>
      </c>
      <c r="K253" s="22">
        <v>10884</v>
      </c>
      <c r="L253" s="23">
        <v>11701</v>
      </c>
      <c r="M253" s="23">
        <v>24598</v>
      </c>
      <c r="N253" s="24">
        <f>SUM(N252)</f>
        <v>22246.75</v>
      </c>
      <c r="O253" s="25">
        <f t="shared" si="36"/>
        <v>556.16875000000005</v>
      </c>
      <c r="P253" s="26">
        <f t="shared" si="37"/>
        <v>54.42</v>
      </c>
      <c r="Q253" s="27">
        <f t="shared" si="38"/>
        <v>1.3605</v>
      </c>
      <c r="R253" s="27">
        <f t="shared" si="39"/>
        <v>2780.84375</v>
      </c>
      <c r="S253" s="28"/>
    </row>
    <row r="254" spans="1:19" x14ac:dyDescent="0.3">
      <c r="A254" s="29" t="s">
        <v>1053</v>
      </c>
      <c r="B254" s="18" t="s">
        <v>1056</v>
      </c>
      <c r="C254" s="19"/>
      <c r="D254" s="19"/>
      <c r="E254" s="20">
        <f t="shared" si="34"/>
        <v>0</v>
      </c>
      <c r="F254" s="20">
        <f t="shared" si="35"/>
        <v>0</v>
      </c>
      <c r="G254" s="19"/>
      <c r="H254" s="19"/>
      <c r="I254" s="21"/>
      <c r="J254" s="21"/>
      <c r="K254" s="22"/>
      <c r="L254" s="23"/>
      <c r="M254" s="23"/>
      <c r="N254" s="24">
        <v>31297.5</v>
      </c>
      <c r="O254" s="25" t="e">
        <f t="shared" si="36"/>
        <v>#DIV/0!</v>
      </c>
      <c r="P254" s="26" t="e">
        <f t="shared" si="37"/>
        <v>#DIV/0!</v>
      </c>
      <c r="Q254" s="27" t="e">
        <f t="shared" si="38"/>
        <v>#DIV/0!</v>
      </c>
      <c r="R254" s="27" t="e">
        <f t="shared" si="39"/>
        <v>#DIV/0!</v>
      </c>
      <c r="S254" s="28"/>
    </row>
    <row r="255" spans="1:19" x14ac:dyDescent="0.3">
      <c r="A255" s="29"/>
      <c r="B255" s="18" t="s">
        <v>61</v>
      </c>
      <c r="C255" s="19">
        <v>5</v>
      </c>
      <c r="D255" s="19">
        <v>10</v>
      </c>
      <c r="E255" s="20">
        <f t="shared" si="34"/>
        <v>50</v>
      </c>
      <c r="F255" s="20">
        <f t="shared" si="35"/>
        <v>600</v>
      </c>
      <c r="G255" s="19">
        <v>180</v>
      </c>
      <c r="H255" s="19">
        <v>420</v>
      </c>
      <c r="I255" s="21">
        <v>0.7</v>
      </c>
      <c r="J255" s="21">
        <v>0.90010000000000001</v>
      </c>
      <c r="K255" s="22">
        <v>8490</v>
      </c>
      <c r="L255" s="23">
        <v>9432</v>
      </c>
      <c r="M255" s="23">
        <v>0</v>
      </c>
      <c r="N255" s="24">
        <f>SUM(N254)</f>
        <v>31297.5</v>
      </c>
      <c r="O255" s="25">
        <f t="shared" si="36"/>
        <v>625.95000000000005</v>
      </c>
      <c r="P255" s="26">
        <f t="shared" si="37"/>
        <v>33.96</v>
      </c>
      <c r="Q255" s="27">
        <f t="shared" si="38"/>
        <v>0.84899999999999998</v>
      </c>
      <c r="R255" s="27">
        <f t="shared" si="39"/>
        <v>3129.75</v>
      </c>
      <c r="S255" s="28"/>
    </row>
    <row r="256" spans="1:19" x14ac:dyDescent="0.3">
      <c r="A256" s="29">
        <v>29</v>
      </c>
      <c r="B256" s="18" t="s">
        <v>1056</v>
      </c>
      <c r="C256" s="19"/>
      <c r="D256" s="19"/>
      <c r="E256" s="20">
        <f t="shared" si="34"/>
        <v>0</v>
      </c>
      <c r="F256" s="20">
        <f t="shared" si="35"/>
        <v>0</v>
      </c>
      <c r="G256" s="19"/>
      <c r="H256" s="19"/>
      <c r="I256" s="21"/>
      <c r="J256" s="21"/>
      <c r="K256" s="22"/>
      <c r="L256" s="23"/>
      <c r="M256" s="23"/>
      <c r="N256" s="24">
        <v>24877.5</v>
      </c>
      <c r="O256" s="25" t="e">
        <f t="shared" si="36"/>
        <v>#DIV/0!</v>
      </c>
      <c r="P256" s="26" t="e">
        <f t="shared" si="37"/>
        <v>#DIV/0!</v>
      </c>
      <c r="Q256" s="27" t="e">
        <f t="shared" si="38"/>
        <v>#DIV/0!</v>
      </c>
      <c r="R256" s="27" t="e">
        <f t="shared" si="39"/>
        <v>#DIV/0!</v>
      </c>
      <c r="S256" s="28"/>
    </row>
    <row r="257" spans="1:19" x14ac:dyDescent="0.3">
      <c r="A257" s="29"/>
      <c r="B257" s="18" t="s">
        <v>1058</v>
      </c>
      <c r="C257" s="19"/>
      <c r="D257" s="19"/>
      <c r="E257" s="20">
        <f t="shared" si="34"/>
        <v>0</v>
      </c>
      <c r="F257" s="20">
        <f t="shared" si="35"/>
        <v>0</v>
      </c>
      <c r="G257" s="19"/>
      <c r="H257" s="19"/>
      <c r="I257" s="21"/>
      <c r="J257" s="21"/>
      <c r="K257" s="22"/>
      <c r="L257" s="23"/>
      <c r="M257" s="23"/>
      <c r="N257" s="24">
        <v>10505</v>
      </c>
      <c r="O257" s="25" t="e">
        <f t="shared" si="36"/>
        <v>#DIV/0!</v>
      </c>
      <c r="P257" s="26" t="e">
        <f t="shared" si="37"/>
        <v>#DIV/0!</v>
      </c>
      <c r="Q257" s="27" t="e">
        <f t="shared" si="38"/>
        <v>#DIV/0!</v>
      </c>
      <c r="R257" s="27" t="e">
        <f t="shared" si="39"/>
        <v>#DIV/0!</v>
      </c>
      <c r="S257" s="28"/>
    </row>
    <row r="258" spans="1:19" x14ac:dyDescent="0.3">
      <c r="A258" s="29"/>
      <c r="B258" s="18" t="s">
        <v>61</v>
      </c>
      <c r="C258" s="19">
        <v>5</v>
      </c>
      <c r="D258" s="19">
        <v>8</v>
      </c>
      <c r="E258" s="20">
        <f t="shared" si="34"/>
        <v>40</v>
      </c>
      <c r="F258" s="20">
        <f t="shared" si="35"/>
        <v>480</v>
      </c>
      <c r="G258" s="19">
        <v>30</v>
      </c>
      <c r="H258" s="19">
        <v>450</v>
      </c>
      <c r="I258" s="21">
        <v>0.9375</v>
      </c>
      <c r="J258" s="21">
        <v>0.93130000000000002</v>
      </c>
      <c r="K258" s="22">
        <v>9598</v>
      </c>
      <c r="L258" s="23">
        <v>10306</v>
      </c>
      <c r="M258" s="23">
        <v>1166</v>
      </c>
      <c r="N258" s="24">
        <f>SUM(N256:N257)</f>
        <v>35382.5</v>
      </c>
      <c r="O258" s="25">
        <f t="shared" si="36"/>
        <v>884.5625</v>
      </c>
      <c r="P258" s="26">
        <f t="shared" si="37"/>
        <v>47.99</v>
      </c>
      <c r="Q258" s="27">
        <f t="shared" si="38"/>
        <v>1.1997500000000001</v>
      </c>
      <c r="R258" s="27">
        <f t="shared" si="39"/>
        <v>4422.8125</v>
      </c>
      <c r="S258" s="28"/>
    </row>
    <row r="259" spans="1:19" x14ac:dyDescent="0.3">
      <c r="A259" s="29" t="s">
        <v>1060</v>
      </c>
      <c r="B259" s="18" t="s">
        <v>1061</v>
      </c>
      <c r="C259" s="19"/>
      <c r="D259" s="19"/>
      <c r="E259" s="20">
        <f t="shared" si="34"/>
        <v>0</v>
      </c>
      <c r="F259" s="20">
        <f t="shared" si="35"/>
        <v>0</v>
      </c>
      <c r="G259" s="19"/>
      <c r="H259" s="19"/>
      <c r="I259" s="21"/>
      <c r="J259" s="21"/>
      <c r="K259" s="22"/>
      <c r="L259" s="23"/>
      <c r="M259" s="23"/>
      <c r="N259" s="24">
        <v>8745</v>
      </c>
      <c r="O259" s="25" t="e">
        <f t="shared" si="36"/>
        <v>#DIV/0!</v>
      </c>
      <c r="P259" s="26" t="e">
        <f t="shared" si="37"/>
        <v>#DIV/0!</v>
      </c>
      <c r="Q259" s="27" t="e">
        <f t="shared" si="38"/>
        <v>#DIV/0!</v>
      </c>
      <c r="R259" s="27" t="e">
        <f t="shared" si="39"/>
        <v>#DIV/0!</v>
      </c>
      <c r="S259" s="28"/>
    </row>
    <row r="260" spans="1:19" x14ac:dyDescent="0.3">
      <c r="A260" s="29"/>
      <c r="B260" s="18" t="s">
        <v>1062</v>
      </c>
      <c r="C260" s="19"/>
      <c r="D260" s="19"/>
      <c r="E260" s="20">
        <f t="shared" si="34"/>
        <v>0</v>
      </c>
      <c r="F260" s="20">
        <f t="shared" si="35"/>
        <v>0</v>
      </c>
      <c r="G260" s="19"/>
      <c r="H260" s="19"/>
      <c r="I260" s="21"/>
      <c r="J260" s="21"/>
      <c r="K260" s="22"/>
      <c r="L260" s="23"/>
      <c r="M260" s="23"/>
      <c r="N260" s="24">
        <v>5700</v>
      </c>
      <c r="O260" s="25" t="e">
        <f t="shared" si="36"/>
        <v>#DIV/0!</v>
      </c>
      <c r="P260" s="26" t="e">
        <f t="shared" si="37"/>
        <v>#DIV/0!</v>
      </c>
      <c r="Q260" s="27" t="e">
        <f t="shared" si="38"/>
        <v>#DIV/0!</v>
      </c>
      <c r="R260" s="27" t="e">
        <f t="shared" si="39"/>
        <v>#DIV/0!</v>
      </c>
      <c r="S260" s="28"/>
    </row>
    <row r="261" spans="1:19" x14ac:dyDescent="0.3">
      <c r="A261" s="29"/>
      <c r="B261" s="18" t="s">
        <v>1063</v>
      </c>
      <c r="C261" s="19"/>
      <c r="D261" s="19"/>
      <c r="E261" s="20">
        <f t="shared" si="34"/>
        <v>0</v>
      </c>
      <c r="F261" s="20">
        <f t="shared" si="35"/>
        <v>0</v>
      </c>
      <c r="G261" s="19"/>
      <c r="H261" s="19"/>
      <c r="I261" s="21"/>
      <c r="J261" s="21"/>
      <c r="K261" s="22"/>
      <c r="L261" s="23"/>
      <c r="M261" s="23"/>
      <c r="N261" s="24">
        <v>17400</v>
      </c>
      <c r="O261" s="25" t="e">
        <f t="shared" si="36"/>
        <v>#DIV/0!</v>
      </c>
      <c r="P261" s="26" t="e">
        <f t="shared" si="37"/>
        <v>#DIV/0!</v>
      </c>
      <c r="Q261" s="27" t="e">
        <f t="shared" si="38"/>
        <v>#DIV/0!</v>
      </c>
      <c r="R261" s="27" t="e">
        <f t="shared" si="39"/>
        <v>#DIV/0!</v>
      </c>
      <c r="S261" s="28"/>
    </row>
    <row r="262" spans="1:19" x14ac:dyDescent="0.3">
      <c r="A262" s="29"/>
      <c r="B262" s="18" t="s">
        <v>1064</v>
      </c>
      <c r="C262" s="19"/>
      <c r="D262" s="19"/>
      <c r="E262" s="20">
        <f t="shared" si="34"/>
        <v>0</v>
      </c>
      <c r="F262" s="20">
        <f t="shared" si="35"/>
        <v>0</v>
      </c>
      <c r="G262" s="19"/>
      <c r="H262" s="19"/>
      <c r="I262" s="21"/>
      <c r="J262" s="21"/>
      <c r="K262" s="22"/>
      <c r="L262" s="23"/>
      <c r="M262" s="23"/>
      <c r="N262" s="24">
        <v>10668</v>
      </c>
      <c r="O262" s="25" t="e">
        <f t="shared" si="36"/>
        <v>#DIV/0!</v>
      </c>
      <c r="P262" s="26" t="e">
        <f t="shared" si="37"/>
        <v>#DIV/0!</v>
      </c>
      <c r="Q262" s="27" t="e">
        <f t="shared" si="38"/>
        <v>#DIV/0!</v>
      </c>
      <c r="R262" s="27" t="e">
        <f t="shared" si="39"/>
        <v>#DIV/0!</v>
      </c>
      <c r="S262" s="28"/>
    </row>
    <row r="263" spans="1:19" x14ac:dyDescent="0.3">
      <c r="A263" s="29"/>
      <c r="B263" s="18" t="s">
        <v>61</v>
      </c>
      <c r="C263" s="19">
        <v>5</v>
      </c>
      <c r="D263" s="19">
        <v>10</v>
      </c>
      <c r="E263" s="20">
        <f t="shared" si="34"/>
        <v>50</v>
      </c>
      <c r="F263" s="20">
        <f t="shared" si="35"/>
        <v>600</v>
      </c>
      <c r="G263" s="19">
        <v>50</v>
      </c>
      <c r="H263" s="19">
        <v>550</v>
      </c>
      <c r="I263" s="21">
        <v>0.91669999999999996</v>
      </c>
      <c r="J263" s="21">
        <v>0.92989999999999995</v>
      </c>
      <c r="K263" s="22">
        <v>11532</v>
      </c>
      <c r="L263" s="23">
        <v>12401</v>
      </c>
      <c r="M263" s="23">
        <v>0</v>
      </c>
      <c r="N263" s="24">
        <f>SUM(N259:N262)</f>
        <v>42513</v>
      </c>
      <c r="O263" s="25">
        <f t="shared" si="36"/>
        <v>850.26</v>
      </c>
      <c r="P263" s="26">
        <f t="shared" si="37"/>
        <v>46.128</v>
      </c>
      <c r="Q263" s="27">
        <f t="shared" si="38"/>
        <v>1.1532</v>
      </c>
      <c r="R263" s="27">
        <f t="shared" si="39"/>
        <v>4251.3</v>
      </c>
      <c r="S263" s="28"/>
    </row>
    <row r="264" spans="1:19" x14ac:dyDescent="0.3">
      <c r="A264" s="29">
        <v>30</v>
      </c>
      <c r="B264" s="18" t="s">
        <v>1068</v>
      </c>
      <c r="C264" s="19"/>
      <c r="D264" s="19"/>
      <c r="E264" s="20">
        <f t="shared" si="34"/>
        <v>0</v>
      </c>
      <c r="F264" s="20">
        <f t="shared" si="35"/>
        <v>0</v>
      </c>
      <c r="G264" s="19"/>
      <c r="H264" s="19"/>
      <c r="I264" s="21"/>
      <c r="J264" s="21"/>
      <c r="K264" s="22"/>
      <c r="L264" s="23"/>
      <c r="M264" s="23"/>
      <c r="N264" s="24">
        <v>34680.800000000003</v>
      </c>
      <c r="O264" s="25" t="e">
        <f t="shared" si="36"/>
        <v>#DIV/0!</v>
      </c>
      <c r="P264" s="26" t="e">
        <f t="shared" si="37"/>
        <v>#DIV/0!</v>
      </c>
      <c r="Q264" s="27" t="e">
        <f t="shared" si="38"/>
        <v>#DIV/0!</v>
      </c>
      <c r="R264" s="27" t="e">
        <f t="shared" si="39"/>
        <v>#DIV/0!</v>
      </c>
      <c r="S264" s="28"/>
    </row>
    <row r="265" spans="1:19" x14ac:dyDescent="0.3">
      <c r="A265" s="29"/>
      <c r="B265" s="18" t="s">
        <v>61</v>
      </c>
      <c r="C265" s="19">
        <v>5</v>
      </c>
      <c r="D265" s="19">
        <v>8</v>
      </c>
      <c r="E265" s="20">
        <f t="shared" si="34"/>
        <v>40</v>
      </c>
      <c r="F265" s="20">
        <f t="shared" si="35"/>
        <v>480</v>
      </c>
      <c r="G265" s="19">
        <v>40</v>
      </c>
      <c r="H265" s="19">
        <v>440</v>
      </c>
      <c r="I265" s="21">
        <v>0.91669999999999996</v>
      </c>
      <c r="J265" s="21">
        <v>0.93420000000000003</v>
      </c>
      <c r="K265" s="22">
        <v>9408</v>
      </c>
      <c r="L265" s="23">
        <v>10070</v>
      </c>
      <c r="M265" s="23">
        <v>0</v>
      </c>
      <c r="N265" s="24">
        <f>SUM(N264)</f>
        <v>34680.800000000003</v>
      </c>
      <c r="O265" s="25">
        <f t="shared" si="36"/>
        <v>867.0200000000001</v>
      </c>
      <c r="P265" s="26">
        <f t="shared" si="37"/>
        <v>47.04</v>
      </c>
      <c r="Q265" s="27">
        <f t="shared" si="38"/>
        <v>1.1759999999999999</v>
      </c>
      <c r="R265" s="27">
        <f t="shared" si="39"/>
        <v>4335.1000000000004</v>
      </c>
      <c r="S265" s="28"/>
    </row>
    <row r="266" spans="1:19" x14ac:dyDescent="0.3">
      <c r="A266" s="29" t="s">
        <v>1069</v>
      </c>
      <c r="B266" s="18" t="s">
        <v>1072</v>
      </c>
      <c r="C266" s="19"/>
      <c r="D266" s="19"/>
      <c r="E266" s="20">
        <f t="shared" si="34"/>
        <v>0</v>
      </c>
      <c r="F266" s="20">
        <f t="shared" si="35"/>
        <v>0</v>
      </c>
      <c r="G266" s="19"/>
      <c r="H266" s="19"/>
      <c r="I266" s="21"/>
      <c r="J266" s="21"/>
      <c r="K266" s="22"/>
      <c r="L266" s="23"/>
      <c r="M266" s="23"/>
      <c r="N266" s="24">
        <v>17964.8</v>
      </c>
      <c r="O266" s="25" t="e">
        <f t="shared" si="36"/>
        <v>#DIV/0!</v>
      </c>
      <c r="P266" s="26" t="e">
        <f t="shared" si="37"/>
        <v>#DIV/0!</v>
      </c>
      <c r="Q266" s="27" t="e">
        <f t="shared" si="38"/>
        <v>#DIV/0!</v>
      </c>
      <c r="R266" s="27" t="e">
        <f t="shared" si="39"/>
        <v>#DIV/0!</v>
      </c>
      <c r="S266" s="28"/>
    </row>
    <row r="267" spans="1:19" x14ac:dyDescent="0.3">
      <c r="A267" s="29"/>
      <c r="B267" s="18" t="s">
        <v>1073</v>
      </c>
      <c r="C267" s="19"/>
      <c r="D267" s="19"/>
      <c r="E267" s="20">
        <f t="shared" si="34"/>
        <v>0</v>
      </c>
      <c r="F267" s="20">
        <f t="shared" si="35"/>
        <v>0</v>
      </c>
      <c r="G267" s="19"/>
      <c r="H267" s="19"/>
      <c r="I267" s="21"/>
      <c r="J267" s="21"/>
      <c r="K267" s="22"/>
      <c r="L267" s="23"/>
      <c r="M267" s="23"/>
      <c r="N267" s="24">
        <v>19250</v>
      </c>
      <c r="O267" s="25" t="e">
        <f t="shared" si="36"/>
        <v>#DIV/0!</v>
      </c>
      <c r="P267" s="26" t="e">
        <f t="shared" si="37"/>
        <v>#DIV/0!</v>
      </c>
      <c r="Q267" s="27" t="e">
        <f t="shared" si="38"/>
        <v>#DIV/0!</v>
      </c>
      <c r="R267" s="27" t="e">
        <f t="shared" si="39"/>
        <v>#DIV/0!</v>
      </c>
      <c r="S267" s="28"/>
    </row>
    <row r="268" spans="1:19" x14ac:dyDescent="0.3">
      <c r="A268" s="29"/>
      <c r="B268" s="18" t="s">
        <v>61</v>
      </c>
      <c r="C268" s="19">
        <v>5</v>
      </c>
      <c r="D268" s="19">
        <v>10</v>
      </c>
      <c r="E268" s="20">
        <f t="shared" si="34"/>
        <v>50</v>
      </c>
      <c r="F268" s="20">
        <f t="shared" si="35"/>
        <v>600</v>
      </c>
      <c r="G268" s="19">
        <v>120</v>
      </c>
      <c r="H268" s="19">
        <v>480</v>
      </c>
      <c r="I268" s="21">
        <v>0.8</v>
      </c>
      <c r="J268" s="21">
        <v>0.9173</v>
      </c>
      <c r="K268" s="22">
        <v>10930</v>
      </c>
      <c r="L268" s="23">
        <v>11916</v>
      </c>
      <c r="M268" s="23">
        <v>0</v>
      </c>
      <c r="N268" s="24">
        <f>SUM(N266:N267)</f>
        <v>37214.800000000003</v>
      </c>
      <c r="O268" s="25">
        <f t="shared" si="36"/>
        <v>744.29600000000005</v>
      </c>
      <c r="P268" s="26">
        <f t="shared" si="37"/>
        <v>43.72</v>
      </c>
      <c r="Q268" s="27">
        <f t="shared" si="38"/>
        <v>1.093</v>
      </c>
      <c r="R268" s="27">
        <f t="shared" si="39"/>
        <v>3721.4800000000005</v>
      </c>
      <c r="S268" s="28"/>
    </row>
    <row r="269" spans="1:19" x14ac:dyDescent="0.3">
      <c r="A269" s="29"/>
      <c r="B269" s="18"/>
      <c r="C269" s="19"/>
      <c r="D269" s="19"/>
      <c r="E269" s="20">
        <f t="shared" si="34"/>
        <v>0</v>
      </c>
      <c r="F269" s="20">
        <f t="shared" si="35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6"/>
        <v>#DIV/0!</v>
      </c>
      <c r="P269" s="26" t="e">
        <f t="shared" si="37"/>
        <v>#DIV/0!</v>
      </c>
      <c r="Q269" s="27" t="e">
        <f t="shared" si="38"/>
        <v>#DIV/0!</v>
      </c>
      <c r="R269" s="27" t="e">
        <f t="shared" si="39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4"/>
        <v>0</v>
      </c>
      <c r="F270" s="20">
        <f t="shared" si="35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6"/>
        <v>#DIV/0!</v>
      </c>
      <c r="P270" s="26" t="e">
        <f t="shared" si="37"/>
        <v>#DIV/0!</v>
      </c>
      <c r="Q270" s="27" t="e">
        <f t="shared" si="38"/>
        <v>#DIV/0!</v>
      </c>
      <c r="R270" s="27" t="e">
        <f t="shared" si="39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4"/>
        <v>0</v>
      </c>
      <c r="F271" s="20">
        <f t="shared" si="35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6"/>
        <v>#DIV/0!</v>
      </c>
      <c r="P271" s="26" t="e">
        <f t="shared" si="37"/>
        <v>#DIV/0!</v>
      </c>
      <c r="Q271" s="27" t="e">
        <f t="shared" si="38"/>
        <v>#DIV/0!</v>
      </c>
      <c r="R271" s="27" t="e">
        <f t="shared" si="39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4"/>
        <v>0</v>
      </c>
      <c r="F272" s="20">
        <f t="shared" si="35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6"/>
        <v>#DIV/0!</v>
      </c>
      <c r="P272" s="26" t="e">
        <f t="shared" si="37"/>
        <v>#DIV/0!</v>
      </c>
      <c r="Q272" s="27" t="e">
        <f t="shared" si="38"/>
        <v>#DIV/0!</v>
      </c>
      <c r="R272" s="27" t="e">
        <f t="shared" si="39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4"/>
        <v>0</v>
      </c>
      <c r="F273" s="20">
        <f t="shared" si="35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6"/>
        <v>#DIV/0!</v>
      </c>
      <c r="P273" s="26" t="e">
        <f t="shared" si="37"/>
        <v>#DIV/0!</v>
      </c>
      <c r="Q273" s="27" t="e">
        <f t="shared" si="38"/>
        <v>#DIV/0!</v>
      </c>
      <c r="R273" s="27" t="e">
        <f t="shared" si="39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4"/>
        <v>0</v>
      </c>
      <c r="F274" s="20">
        <f t="shared" si="35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6"/>
        <v>#DIV/0!</v>
      </c>
      <c r="P274" s="26" t="e">
        <f t="shared" si="37"/>
        <v>#DIV/0!</v>
      </c>
      <c r="Q274" s="27" t="e">
        <f t="shared" si="38"/>
        <v>#DIV/0!</v>
      </c>
      <c r="R274" s="27" t="e">
        <f t="shared" si="39"/>
        <v>#DIV/0!</v>
      </c>
      <c r="S274" s="28"/>
    </row>
    <row r="275" spans="1:19" x14ac:dyDescent="0.3">
      <c r="A275" s="29"/>
      <c r="B275" s="18"/>
      <c r="C275" s="19"/>
      <c r="D275" s="19"/>
      <c r="E275" s="20">
        <f t="shared" si="34"/>
        <v>0</v>
      </c>
      <c r="F275" s="20">
        <f t="shared" si="35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6"/>
        <v>#DIV/0!</v>
      </c>
      <c r="P275" s="26" t="e">
        <f t="shared" si="37"/>
        <v>#DIV/0!</v>
      </c>
      <c r="Q275" s="27" t="e">
        <f t="shared" si="38"/>
        <v>#DIV/0!</v>
      </c>
      <c r="R275" s="27" t="e">
        <f t="shared" si="39"/>
        <v>#DIV/0!</v>
      </c>
      <c r="S275" s="28"/>
    </row>
    <row r="276" spans="1:19" ht="17.25" thickBot="1" x14ac:dyDescent="0.35">
      <c r="A276" s="29"/>
      <c r="B276" s="18"/>
      <c r="C276" s="19"/>
      <c r="D276" s="19"/>
      <c r="E276" s="20">
        <f>C276*D276</f>
        <v>0</v>
      </c>
      <c r="F276" s="20">
        <f>SUM(G276:H276)</f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36"/>
        <v>#DIV/0!</v>
      </c>
      <c r="P276" s="26" t="e">
        <f t="shared" si="37"/>
        <v>#DIV/0!</v>
      </c>
      <c r="Q276" s="27" t="e">
        <f t="shared" si="38"/>
        <v>#DIV/0!</v>
      </c>
      <c r="R276" s="27" t="e">
        <f t="shared" si="39"/>
        <v>#DIV/0!</v>
      </c>
      <c r="S276" s="28"/>
    </row>
    <row r="277" spans="1:19" ht="16.5" customHeight="1" x14ac:dyDescent="0.3">
      <c r="A277" s="205" t="s">
        <v>23</v>
      </c>
      <c r="B277" s="206"/>
      <c r="C277" s="209">
        <f t="shared" ref="C277:H277" si="40">SUM(C147:C276)</f>
        <v>195</v>
      </c>
      <c r="D277" s="209">
        <f t="shared" si="40"/>
        <v>360</v>
      </c>
      <c r="E277" s="209">
        <f t="shared" si="40"/>
        <v>1752</v>
      </c>
      <c r="F277" s="209">
        <f t="shared" si="40"/>
        <v>21600</v>
      </c>
      <c r="G277" s="209">
        <f t="shared" si="40"/>
        <v>3265</v>
      </c>
      <c r="H277" s="209">
        <f t="shared" si="40"/>
        <v>18335</v>
      </c>
      <c r="I277" s="198">
        <f>H146/D277</f>
        <v>0.84884259259259254</v>
      </c>
      <c r="J277" s="198">
        <f>K277/L277</f>
        <v>0.92804614447141676</v>
      </c>
      <c r="K277" s="187">
        <f>SUM(K147:K276)</f>
        <v>467558</v>
      </c>
      <c r="L277" s="187">
        <f>SUM(L147:L276)</f>
        <v>503809</v>
      </c>
      <c r="M277" s="187">
        <f>SUM(M147:M276)</f>
        <v>571066</v>
      </c>
      <c r="N277" s="200">
        <f>SUMIF(B147:B276,A277,N147:N276)</f>
        <v>1233099.7999999998</v>
      </c>
      <c r="O277" s="202">
        <f t="shared" si="36"/>
        <v>703.82408675799081</v>
      </c>
      <c r="P277" s="187">
        <f>((K277*200000)/E277)/1000000</f>
        <v>53.374200913242014</v>
      </c>
      <c r="Q277" s="189">
        <f t="shared" si="38"/>
        <v>1.2987722222222222</v>
      </c>
      <c r="R277" s="191">
        <f t="shared" si="39"/>
        <v>3425.2772222222216</v>
      </c>
      <c r="S277" s="193"/>
    </row>
    <row r="278" spans="1:19" ht="16.5" customHeight="1" thickBot="1" x14ac:dyDescent="0.35">
      <c r="A278" s="207"/>
      <c r="B278" s="208"/>
      <c r="C278" s="210"/>
      <c r="D278" s="210"/>
      <c r="E278" s="210"/>
      <c r="F278" s="210"/>
      <c r="G278" s="210"/>
      <c r="H278" s="210"/>
      <c r="I278" s="199"/>
      <c r="J278" s="199"/>
      <c r="K278" s="188"/>
      <c r="L278" s="188"/>
      <c r="M278" s="188"/>
      <c r="N278" s="201"/>
      <c r="O278" s="188"/>
      <c r="P278" s="188"/>
      <c r="Q278" s="190"/>
      <c r="R278" s="192"/>
      <c r="S278" s="194"/>
    </row>
    <row r="279" spans="1:19" ht="16.5" customHeight="1" x14ac:dyDescent="0.3">
      <c r="A279" s="195" t="s">
        <v>878</v>
      </c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</row>
    <row r="280" spans="1:19" ht="16.5" customHeight="1" x14ac:dyDescent="0.3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7.25" thickBot="1" x14ac:dyDescent="0.35">
      <c r="A281" s="196" t="s">
        <v>0</v>
      </c>
      <c r="B281" s="196"/>
      <c r="C281" s="1"/>
      <c r="D281" s="1"/>
      <c r="E281" s="1"/>
      <c r="F281" s="1"/>
      <c r="G281" s="1"/>
      <c r="H281" s="1"/>
      <c r="I281" s="2"/>
      <c r="J281" s="2"/>
      <c r="K281" s="3"/>
      <c r="L281" s="3"/>
      <c r="M281" s="3"/>
      <c r="N281" s="3"/>
      <c r="O281" s="3"/>
      <c r="P281" s="197" t="str">
        <f>P3</f>
        <v>작성자 김숙영</v>
      </c>
      <c r="Q281" s="197"/>
      <c r="R281" s="197"/>
      <c r="S281" s="197"/>
    </row>
    <row r="282" spans="1:19" ht="23.25" customHeight="1" x14ac:dyDescent="0.3">
      <c r="A282" s="173"/>
      <c r="B282" s="174"/>
      <c r="C282" s="171" t="s">
        <v>3</v>
      </c>
      <c r="D282" s="171" t="s">
        <v>4</v>
      </c>
      <c r="E282" s="179" t="s">
        <v>5</v>
      </c>
      <c r="F282" s="179" t="s">
        <v>6</v>
      </c>
      <c r="G282" s="181" t="s">
        <v>7</v>
      </c>
      <c r="H282" s="181" t="s">
        <v>8</v>
      </c>
      <c r="I282" s="185" t="s">
        <v>9</v>
      </c>
      <c r="J282" s="185" t="s">
        <v>10</v>
      </c>
      <c r="K282" s="171" t="s">
        <v>11</v>
      </c>
      <c r="L282" s="171" t="s">
        <v>12</v>
      </c>
      <c r="M282" s="171" t="s">
        <v>13</v>
      </c>
      <c r="N282" s="171" t="s">
        <v>14</v>
      </c>
      <c r="O282" s="171" t="s">
        <v>15</v>
      </c>
      <c r="P282" s="171" t="s">
        <v>16</v>
      </c>
      <c r="Q282" s="171" t="s">
        <v>17</v>
      </c>
      <c r="R282" s="171" t="s">
        <v>18</v>
      </c>
      <c r="S282" s="183" t="s">
        <v>19</v>
      </c>
    </row>
    <row r="283" spans="1:19" ht="23.25" customHeight="1" thickBot="1" x14ac:dyDescent="0.35">
      <c r="A283" s="175"/>
      <c r="B283" s="176"/>
      <c r="C283" s="172"/>
      <c r="D283" s="172"/>
      <c r="E283" s="180"/>
      <c r="F283" s="180"/>
      <c r="G283" s="182"/>
      <c r="H283" s="182"/>
      <c r="I283" s="186"/>
      <c r="J283" s="186"/>
      <c r="K283" s="172"/>
      <c r="L283" s="172"/>
      <c r="M283" s="172"/>
      <c r="N283" s="172"/>
      <c r="O283" s="172"/>
      <c r="P283" s="172"/>
      <c r="Q283" s="172"/>
      <c r="R283" s="172"/>
      <c r="S283" s="184"/>
    </row>
    <row r="284" spans="1:19" ht="16.5" customHeight="1" x14ac:dyDescent="0.3">
      <c r="A284" s="175"/>
      <c r="B284" s="176"/>
      <c r="C284" s="5"/>
      <c r="D284" s="5"/>
      <c r="E284" s="5"/>
      <c r="F284" s="5"/>
      <c r="G284" s="5"/>
      <c r="H284" s="5"/>
      <c r="I284" s="6">
        <v>0.75</v>
      </c>
      <c r="J284" s="6">
        <v>0.94499999999999995</v>
      </c>
      <c r="K284" s="5"/>
      <c r="L284" s="5"/>
      <c r="M284" s="5"/>
      <c r="N284" s="5"/>
      <c r="O284" s="5">
        <v>600</v>
      </c>
      <c r="P284" s="5">
        <v>100</v>
      </c>
      <c r="Q284" s="5">
        <v>2.7</v>
      </c>
      <c r="R284" s="5"/>
      <c r="S284" s="7" t="s">
        <v>21</v>
      </c>
    </row>
    <row r="285" spans="1:19" ht="16.5" customHeight="1" thickBot="1" x14ac:dyDescent="0.35">
      <c r="A285" s="177"/>
      <c r="B285" s="178"/>
      <c r="C285" s="9">
        <f>'6월'!C290</f>
        <v>395</v>
      </c>
      <c r="D285" s="9">
        <f>'6월'!D290</f>
        <v>720</v>
      </c>
      <c r="E285" s="9">
        <f>'6월'!E290</f>
        <v>3552</v>
      </c>
      <c r="F285" s="9">
        <f>'6월'!F290</f>
        <v>43200</v>
      </c>
      <c r="G285" s="10">
        <f>'6월'!G290/60</f>
        <v>140.41666666666666</v>
      </c>
      <c r="H285" s="10">
        <f>'6월'!H290/60</f>
        <v>579.58333333333337</v>
      </c>
      <c r="I285" s="11">
        <f>H285/'6월'!D290</f>
        <v>0.80497685185185186</v>
      </c>
      <c r="J285" s="11">
        <f>'6월'!J290</f>
        <v>0.92595059585094963</v>
      </c>
      <c r="K285" s="12">
        <f>'6월'!K290</f>
        <v>1352599</v>
      </c>
      <c r="L285" s="12">
        <f>'6월'!L290</f>
        <v>1460768</v>
      </c>
      <c r="M285" s="12">
        <f>'6월'!M290</f>
        <v>1363307</v>
      </c>
      <c r="N285" s="12">
        <f>'6월'!N290</f>
        <v>2175216.8999999994</v>
      </c>
      <c r="O285" s="12">
        <f>'6월'!O290</f>
        <v>612.39214527027013</v>
      </c>
      <c r="P285" s="12">
        <f>'6월'!P290</f>
        <v>76.159853603603608</v>
      </c>
      <c r="Q285" s="32">
        <f>'6월'!Q290</f>
        <v>1.8786097222222222</v>
      </c>
      <c r="R285" s="32">
        <f>'6월'!R290</f>
        <v>3021.1345833333326</v>
      </c>
      <c r="S285" s="17" t="s">
        <v>22</v>
      </c>
    </row>
    <row r="286" spans="1:19" ht="16.5" customHeight="1" x14ac:dyDescent="0.3">
      <c r="A286" s="134" t="s">
        <v>25</v>
      </c>
      <c r="B286" s="135"/>
      <c r="C286" s="138">
        <f>'6월'!C138</f>
        <v>200</v>
      </c>
      <c r="D286" s="140">
        <f>'6월'!D138</f>
        <v>360</v>
      </c>
      <c r="E286" s="140">
        <f>'6월'!E138</f>
        <v>1800</v>
      </c>
      <c r="F286" s="140">
        <f>'6월'!F138</f>
        <v>21600</v>
      </c>
      <c r="G286" s="140">
        <f>'6월'!G138</f>
        <v>5160</v>
      </c>
      <c r="H286" s="140">
        <f>'6월'!H138</f>
        <v>16440</v>
      </c>
      <c r="I286" s="163">
        <f>'6월'!I138</f>
        <v>0.76111111111111107</v>
      </c>
      <c r="J286" s="163">
        <f>'6월'!J138</f>
        <v>0.92484735500684978</v>
      </c>
      <c r="K286" s="165">
        <f>'6월'!K138</f>
        <v>885041</v>
      </c>
      <c r="L286" s="165">
        <f>'6월'!L138</f>
        <v>956959</v>
      </c>
      <c r="M286" s="165">
        <f>'6월'!M138</f>
        <v>792241</v>
      </c>
      <c r="N286" s="165">
        <f>'6월'!N138</f>
        <v>942117.09999999986</v>
      </c>
      <c r="O286" s="167">
        <f>'6월'!O138</f>
        <v>523.3983888888888</v>
      </c>
      <c r="P286" s="169">
        <f>'6월'!P138</f>
        <v>98.337888888888898</v>
      </c>
      <c r="Q286" s="159">
        <f>'6월'!Q138</f>
        <v>2.458447222222222</v>
      </c>
      <c r="R286" s="159">
        <f>'6월'!R138</f>
        <v>2616.991944444444</v>
      </c>
      <c r="S286" s="161"/>
    </row>
    <row r="287" spans="1:19" ht="16.5" customHeight="1" thickBot="1" x14ac:dyDescent="0.35">
      <c r="A287" s="136"/>
      <c r="B287" s="137"/>
      <c r="C287" s="139"/>
      <c r="D287" s="141"/>
      <c r="E287" s="141"/>
      <c r="F287" s="141"/>
      <c r="G287" s="141"/>
      <c r="H287" s="141"/>
      <c r="I287" s="164"/>
      <c r="J287" s="164"/>
      <c r="K287" s="166"/>
      <c r="L287" s="166"/>
      <c r="M287" s="166"/>
      <c r="N287" s="166"/>
      <c r="O287" s="168"/>
      <c r="P287" s="170"/>
      <c r="Q287" s="160"/>
      <c r="R287" s="160"/>
      <c r="S287" s="162"/>
    </row>
    <row r="288" spans="1:19" ht="16.5" customHeight="1" x14ac:dyDescent="0.3">
      <c r="A288" s="134" t="s">
        <v>26</v>
      </c>
      <c r="B288" s="135"/>
      <c r="C288" s="138">
        <f>'6월'!C277</f>
        <v>195</v>
      </c>
      <c r="D288" s="140">
        <f>'6월'!D277</f>
        <v>360</v>
      </c>
      <c r="E288" s="140">
        <f>'6월'!E277</f>
        <v>1752</v>
      </c>
      <c r="F288" s="140">
        <f>'6월'!F277</f>
        <v>21600</v>
      </c>
      <c r="G288" s="140">
        <f>'6월'!G277</f>
        <v>3265</v>
      </c>
      <c r="H288" s="140">
        <f>'6월'!H277</f>
        <v>18335</v>
      </c>
      <c r="I288" s="163">
        <f>'6월'!I277</f>
        <v>0.84884259259259254</v>
      </c>
      <c r="J288" s="163">
        <f>'6월'!J277</f>
        <v>0.92804614447141676</v>
      </c>
      <c r="K288" s="165">
        <f>'6월'!K277</f>
        <v>467558</v>
      </c>
      <c r="L288" s="165">
        <f>'6월'!L277</f>
        <v>503809</v>
      </c>
      <c r="M288" s="165">
        <f>'6월'!M277</f>
        <v>571066</v>
      </c>
      <c r="N288" s="165">
        <f>'6월'!N277</f>
        <v>1233099.7999999998</v>
      </c>
      <c r="O288" s="167">
        <f>'6월'!O277</f>
        <v>703.82408675799081</v>
      </c>
      <c r="P288" s="169">
        <f>'6월'!P277</f>
        <v>53.374200913242014</v>
      </c>
      <c r="Q288" s="159">
        <f>'6월'!Q277</f>
        <v>1.2987722222222222</v>
      </c>
      <c r="R288" s="159">
        <f>'6월'!R277</f>
        <v>3425.2772222222216</v>
      </c>
      <c r="S288" s="161"/>
    </row>
    <row r="289" spans="1:19" ht="16.5" customHeight="1" thickBot="1" x14ac:dyDescent="0.35">
      <c r="A289" s="136"/>
      <c r="B289" s="137"/>
      <c r="C289" s="139"/>
      <c r="D289" s="141"/>
      <c r="E289" s="141"/>
      <c r="F289" s="141"/>
      <c r="G289" s="141"/>
      <c r="H289" s="141"/>
      <c r="I289" s="164"/>
      <c r="J289" s="164"/>
      <c r="K289" s="166"/>
      <c r="L289" s="166"/>
      <c r="M289" s="166"/>
      <c r="N289" s="166"/>
      <c r="O289" s="168"/>
      <c r="P289" s="170"/>
      <c r="Q289" s="160"/>
      <c r="R289" s="160"/>
      <c r="S289" s="162"/>
    </row>
    <row r="290" spans="1:19" ht="16.5" customHeight="1" x14ac:dyDescent="0.3">
      <c r="A290" s="152" t="s">
        <v>27</v>
      </c>
      <c r="B290" s="153"/>
      <c r="C290" s="146">
        <f t="shared" ref="C290:H290" si="41">SUM(C286:C289)</f>
        <v>395</v>
      </c>
      <c r="D290" s="146">
        <f t="shared" si="41"/>
        <v>720</v>
      </c>
      <c r="E290" s="146">
        <f t="shared" si="41"/>
        <v>3552</v>
      </c>
      <c r="F290" s="146">
        <f t="shared" si="41"/>
        <v>43200</v>
      </c>
      <c r="G290" s="146">
        <f t="shared" si="41"/>
        <v>8425</v>
      </c>
      <c r="H290" s="146">
        <f t="shared" si="41"/>
        <v>34775</v>
      </c>
      <c r="I290" s="148">
        <f>'6월'!H285/D290</f>
        <v>0.80497685185185186</v>
      </c>
      <c r="J290" s="148">
        <f>K290/L290</f>
        <v>0.92595059585094963</v>
      </c>
      <c r="K290" s="150">
        <f>SUM(K286:K289)</f>
        <v>1352599</v>
      </c>
      <c r="L290" s="150">
        <f>SUM(L286:L289)</f>
        <v>1460768</v>
      </c>
      <c r="M290" s="150">
        <f>SUM(M286:M289)</f>
        <v>1363307</v>
      </c>
      <c r="N290" s="156">
        <f>SUM(N286:N289)</f>
        <v>2175216.8999999994</v>
      </c>
      <c r="O290" s="158">
        <f>N290/E290</f>
        <v>612.39214527027013</v>
      </c>
      <c r="P290" s="150">
        <f>((K290*200000)/E290)/1000000</f>
        <v>76.159853603603608</v>
      </c>
      <c r="Q290" s="142">
        <f>(K290/D290)/1000</f>
        <v>1.8786097222222222</v>
      </c>
      <c r="R290" s="144">
        <f>N290/D290</f>
        <v>3021.1345833333326</v>
      </c>
      <c r="S290" s="33" t="s">
        <v>28</v>
      </c>
    </row>
    <row r="291" spans="1:19" ht="16.5" customHeight="1" thickBot="1" x14ac:dyDescent="0.35">
      <c r="A291" s="154"/>
      <c r="B291" s="155"/>
      <c r="C291" s="147"/>
      <c r="D291" s="147"/>
      <c r="E291" s="147"/>
      <c r="F291" s="147"/>
      <c r="G291" s="147"/>
      <c r="H291" s="147"/>
      <c r="I291" s="149"/>
      <c r="J291" s="149"/>
      <c r="K291" s="151"/>
      <c r="L291" s="151"/>
      <c r="M291" s="151"/>
      <c r="N291" s="157"/>
      <c r="O291" s="151"/>
      <c r="P291" s="151"/>
      <c r="Q291" s="143"/>
      <c r="R291" s="145"/>
      <c r="S291" s="34">
        <f>('6월'!K290/'6월'!N290/0.02466+1.44)/1.2</f>
        <v>22.213199073388655</v>
      </c>
    </row>
    <row r="292" spans="1:19" x14ac:dyDescent="0.3">
      <c r="A292" s="35"/>
      <c r="B292" s="36"/>
      <c r="S292" s="39"/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C298" s="40"/>
      <c r="D298" s="40"/>
      <c r="E298" s="40"/>
      <c r="F298" s="40"/>
      <c r="G298" s="40"/>
      <c r="H298" s="40"/>
      <c r="I298" s="41"/>
      <c r="J298" s="41"/>
      <c r="K298" s="42"/>
      <c r="L298" s="43"/>
      <c r="M298" s="44"/>
      <c r="N298" s="39"/>
      <c r="O298" s="42"/>
      <c r="P298" s="45"/>
      <c r="Q298" s="46"/>
      <c r="R298" s="4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2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47"/>
      <c r="B306" s="48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9"/>
      <c r="B307" s="50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51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35"/>
      <c r="B312" s="36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39"/>
    </row>
    <row r="313" spans="1:19" x14ac:dyDescent="0.3">
      <c r="A313" s="35"/>
      <c r="B313" s="36"/>
      <c r="C313" s="52"/>
      <c r="D313" s="52"/>
      <c r="E313" s="52"/>
      <c r="F313" s="52"/>
      <c r="G313" s="52"/>
      <c r="H313" s="52"/>
      <c r="I313" s="53"/>
      <c r="J313" s="53"/>
      <c r="K313" s="54"/>
      <c r="L313" s="54"/>
      <c r="M313" s="55"/>
      <c r="N313" s="51"/>
      <c r="O313" s="56"/>
      <c r="P313" s="57"/>
      <c r="Q313" s="58"/>
      <c r="R313" s="58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6"/>
      <c r="L315" s="56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42"/>
      <c r="P316" s="45"/>
      <c r="Q316" s="46"/>
      <c r="R316" s="46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40"/>
      <c r="D318" s="40"/>
      <c r="E318" s="40"/>
      <c r="F318" s="40"/>
      <c r="G318" s="40"/>
      <c r="H318" s="40"/>
      <c r="I318" s="41"/>
      <c r="J318" s="41"/>
      <c r="K318" s="42"/>
      <c r="L318" s="42"/>
      <c r="M318" s="44"/>
      <c r="N318" s="39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3"/>
      <c r="M320" s="44"/>
      <c r="N320" s="39"/>
      <c r="O320" s="42"/>
      <c r="P320" s="45"/>
      <c r="Q320" s="46"/>
      <c r="R320" s="46"/>
      <c r="S320" s="39"/>
    </row>
    <row r="321" spans="1:19" x14ac:dyDescent="0.3">
      <c r="A321" s="47"/>
      <c r="B321" s="48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ht="16.5" customHeight="1" x14ac:dyDescent="0.3">
      <c r="A322" s="120"/>
      <c r="B322" s="59"/>
      <c r="C322" s="40"/>
      <c r="D322" s="40"/>
      <c r="E322" s="40"/>
      <c r="F322" s="40"/>
      <c r="G322" s="40"/>
      <c r="H322" s="40"/>
      <c r="I322" s="41"/>
      <c r="J322" s="41"/>
      <c r="K322" s="42"/>
      <c r="L322" s="42"/>
      <c r="M322" s="44"/>
      <c r="N322" s="39"/>
      <c r="O322" s="42"/>
      <c r="P322" s="45"/>
      <c r="Q322" s="46"/>
      <c r="R322" s="46"/>
      <c r="S322" s="59"/>
    </row>
    <row r="323" spans="1:19" ht="16.5" customHeight="1" x14ac:dyDescent="0.3">
      <c r="A323" s="121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x14ac:dyDescent="0.3">
      <c r="A324" s="35"/>
      <c r="B324" s="36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60"/>
    </row>
    <row r="325" spans="1:19" ht="23.25" customHeight="1" x14ac:dyDescent="0.3">
      <c r="A325" s="122"/>
      <c r="B325" s="61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2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3"/>
    </row>
    <row r="327" spans="1:19" x14ac:dyDescent="0.3">
      <c r="A327" s="35"/>
      <c r="B327" s="36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39"/>
    </row>
    <row r="328" spans="1:19" ht="25.5" x14ac:dyDescent="0.3">
      <c r="A328" s="35"/>
      <c r="B328" s="36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39"/>
    </row>
    <row r="329" spans="1:19" ht="25.5" x14ac:dyDescent="0.3">
      <c r="A329" s="64"/>
      <c r="B329" s="65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x14ac:dyDescent="0.3">
      <c r="A330" s="35"/>
      <c r="B330" s="36"/>
      <c r="C330" s="40"/>
      <c r="D330" s="40"/>
      <c r="E330" s="40"/>
      <c r="F330" s="40"/>
      <c r="G330" s="40"/>
      <c r="H330" s="40"/>
      <c r="I330" s="66"/>
      <c r="J330" s="66"/>
      <c r="K330" s="67"/>
      <c r="L330" s="67"/>
      <c r="M330" s="67"/>
      <c r="N330" s="67"/>
      <c r="O330" s="67"/>
      <c r="P330" s="60"/>
      <c r="Q330" s="60"/>
      <c r="R330" s="60"/>
      <c r="S330" s="39"/>
    </row>
    <row r="331" spans="1:19" x14ac:dyDescent="0.3">
      <c r="A331" s="35"/>
      <c r="B331" s="36"/>
      <c r="C331" s="68"/>
      <c r="D331" s="68"/>
      <c r="E331" s="69"/>
      <c r="F331" s="69"/>
      <c r="G331" s="70"/>
      <c r="H331" s="70"/>
      <c r="I331" s="71"/>
      <c r="J331" s="71"/>
      <c r="K331" s="68"/>
      <c r="L331" s="68"/>
      <c r="M331" s="68"/>
      <c r="N331" s="68"/>
      <c r="O331" s="68"/>
      <c r="P331" s="68"/>
      <c r="Q331" s="68"/>
      <c r="R331" s="68"/>
      <c r="S331" s="39"/>
    </row>
    <row r="332" spans="1:19" x14ac:dyDescent="0.3">
      <c r="A332" s="35"/>
      <c r="B332" s="36"/>
      <c r="C332" s="61"/>
      <c r="D332" s="61"/>
      <c r="E332" s="72"/>
      <c r="F332" s="72"/>
      <c r="G332" s="73"/>
      <c r="H332" s="73"/>
      <c r="I332" s="74"/>
      <c r="J332" s="74"/>
      <c r="K332" s="61"/>
      <c r="L332" s="61"/>
      <c r="M332" s="61"/>
      <c r="N332" s="61"/>
      <c r="O332" s="61"/>
      <c r="P332" s="61"/>
      <c r="Q332" s="61"/>
      <c r="R332" s="61"/>
      <c r="S332" s="39"/>
    </row>
    <row r="333" spans="1:19" x14ac:dyDescent="0.3">
      <c r="A333" s="35"/>
      <c r="B333" s="36"/>
      <c r="C333" s="40"/>
      <c r="D333" s="40"/>
      <c r="E333" s="40"/>
      <c r="F333" s="40"/>
      <c r="G333" s="40"/>
      <c r="H333" s="40"/>
      <c r="I333" s="41"/>
      <c r="J333" s="41"/>
      <c r="K333" s="42"/>
      <c r="L333" s="42"/>
      <c r="M333" s="44"/>
      <c r="N333" s="39"/>
      <c r="O333" s="42"/>
      <c r="P333" s="45"/>
      <c r="Q333" s="46"/>
      <c r="R333" s="46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47"/>
      <c r="B336" s="48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35"/>
      <c r="B337" s="36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75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7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39"/>
    </row>
    <row r="340" spans="1:19" x14ac:dyDescent="0.3">
      <c r="A340" s="123"/>
      <c r="B340" s="78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79"/>
    </row>
    <row r="341" spans="1:19" x14ac:dyDescent="0.3">
      <c r="A341" s="123"/>
      <c r="B341" s="80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36"/>
      <c r="D343" s="36"/>
      <c r="E343" s="36"/>
      <c r="F343" s="36"/>
      <c r="G343" s="36"/>
      <c r="H343" s="36"/>
      <c r="I343" s="81"/>
      <c r="J343" s="81"/>
      <c r="K343" s="43"/>
      <c r="L343" s="43"/>
      <c r="M343" s="43"/>
      <c r="N343" s="43"/>
      <c r="O343" s="82"/>
      <c r="P343" s="83"/>
      <c r="Q343" s="84"/>
      <c r="R343" s="84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40"/>
      <c r="D345" s="40"/>
      <c r="E345" s="40"/>
      <c r="F345" s="40"/>
      <c r="G345" s="40"/>
      <c r="H345" s="40"/>
      <c r="I345" s="66"/>
      <c r="J345" s="66"/>
      <c r="K345" s="67"/>
      <c r="L345" s="67"/>
      <c r="M345" s="67"/>
      <c r="N345" s="67"/>
      <c r="O345" s="67"/>
      <c r="P345" s="40"/>
      <c r="Q345" s="85"/>
      <c r="R345" s="85"/>
      <c r="S345" s="79"/>
    </row>
    <row r="346" spans="1:19" x14ac:dyDescent="0.3">
      <c r="A346" s="123"/>
      <c r="B346" s="80"/>
      <c r="C346" s="78"/>
      <c r="D346" s="78"/>
      <c r="E346" s="78"/>
      <c r="F346" s="78"/>
      <c r="G346" s="78"/>
      <c r="H346" s="78"/>
      <c r="I346" s="78"/>
      <c r="J346" s="78"/>
      <c r="K346" s="78"/>
      <c r="L346" s="86"/>
      <c r="M346" s="86"/>
      <c r="N346" s="86"/>
      <c r="O346" s="86"/>
      <c r="P346" s="87"/>
      <c r="Q346" s="87"/>
      <c r="R346" s="87"/>
      <c r="S346" s="79"/>
    </row>
    <row r="347" spans="1:19" x14ac:dyDescent="0.3">
      <c r="A347" s="123"/>
      <c r="B347" s="80"/>
      <c r="C347" s="87"/>
      <c r="D347" s="87"/>
      <c r="E347" s="87"/>
      <c r="F347" s="87"/>
      <c r="G347" s="87"/>
      <c r="H347" s="87"/>
      <c r="I347" s="88"/>
      <c r="J347" s="88"/>
      <c r="K347" s="86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ht="16.5" customHeight="1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ht="23.25" customHeight="1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145:A146"/>
    <mergeCell ref="A277:B278"/>
    <mergeCell ref="C277:C278"/>
    <mergeCell ref="D277:D278"/>
    <mergeCell ref="E277:E278"/>
    <mergeCell ref="F277:F278"/>
    <mergeCell ref="G277:G278"/>
    <mergeCell ref="H277:H278"/>
    <mergeCell ref="I277:I278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P277:P278"/>
    <mergeCell ref="Q277:Q278"/>
    <mergeCell ref="R277:R278"/>
    <mergeCell ref="S277:S278"/>
    <mergeCell ref="A279:S280"/>
    <mergeCell ref="A281:B281"/>
    <mergeCell ref="P281:S281"/>
    <mergeCell ref="J277:J278"/>
    <mergeCell ref="K277:K278"/>
    <mergeCell ref="L277:L278"/>
    <mergeCell ref="M277:M278"/>
    <mergeCell ref="N277:N278"/>
    <mergeCell ref="O277:O278"/>
    <mergeCell ref="Q282:Q283"/>
    <mergeCell ref="R282:R283"/>
    <mergeCell ref="S282:S283"/>
    <mergeCell ref="H282:H283"/>
    <mergeCell ref="I282:I283"/>
    <mergeCell ref="J282:J283"/>
    <mergeCell ref="K282:K283"/>
    <mergeCell ref="L282:L283"/>
    <mergeCell ref="M282:M283"/>
    <mergeCell ref="A286:B287"/>
    <mergeCell ref="C286:C287"/>
    <mergeCell ref="D286:D287"/>
    <mergeCell ref="E286:E287"/>
    <mergeCell ref="F286:F287"/>
    <mergeCell ref="G286:G287"/>
    <mergeCell ref="N282:N283"/>
    <mergeCell ref="O282:O283"/>
    <mergeCell ref="P282:P283"/>
    <mergeCell ref="A282:B285"/>
    <mergeCell ref="C282:C283"/>
    <mergeCell ref="D282:D283"/>
    <mergeCell ref="E282:E283"/>
    <mergeCell ref="F282:F283"/>
    <mergeCell ref="G282:G283"/>
    <mergeCell ref="N286:N287"/>
    <mergeCell ref="O286:O287"/>
    <mergeCell ref="P286:P287"/>
    <mergeCell ref="Q286:Q287"/>
    <mergeCell ref="R286:R287"/>
    <mergeCell ref="S286:S287"/>
    <mergeCell ref="H286:H287"/>
    <mergeCell ref="I286:I287"/>
    <mergeCell ref="J286:J287"/>
    <mergeCell ref="K286:K287"/>
    <mergeCell ref="L286:L287"/>
    <mergeCell ref="M286:M287"/>
    <mergeCell ref="R288:R289"/>
    <mergeCell ref="S288:S289"/>
    <mergeCell ref="H288:H289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A288:B289"/>
    <mergeCell ref="C288:C289"/>
    <mergeCell ref="D288:D289"/>
    <mergeCell ref="E288:E289"/>
    <mergeCell ref="F288:F289"/>
    <mergeCell ref="G288:G289"/>
    <mergeCell ref="Q290:Q291"/>
    <mergeCell ref="R290:R291"/>
    <mergeCell ref="H290:H291"/>
    <mergeCell ref="I290:I291"/>
    <mergeCell ref="J290:J291"/>
    <mergeCell ref="K290:K291"/>
    <mergeCell ref="L290:L291"/>
    <mergeCell ref="M290:M291"/>
    <mergeCell ref="A290:B291"/>
    <mergeCell ref="C290:C291"/>
    <mergeCell ref="D290:D291"/>
    <mergeCell ref="E290:E291"/>
    <mergeCell ref="F290:F291"/>
    <mergeCell ref="G290:G291"/>
    <mergeCell ref="N290:N291"/>
    <mergeCell ref="O290:O291"/>
    <mergeCell ref="P290:P291"/>
    <mergeCell ref="Q288:Q289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9" max="19" man="1"/>
    <brk id="278" max="19" man="1"/>
    <brk id="35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topLeftCell="A94" zoomScaleNormal="100" zoomScaleSheetLayoutView="80" workbookViewId="0">
      <selection activeCell="N104" sqref="N104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1074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199</v>
      </c>
      <c r="D7" s="9">
        <f>D138</f>
        <v>350</v>
      </c>
      <c r="E7" s="9">
        <f>E138</f>
        <v>1742</v>
      </c>
      <c r="F7" s="9">
        <f>F138</f>
        <v>21000</v>
      </c>
      <c r="G7" s="10">
        <f>G138/60</f>
        <v>83.166666666666671</v>
      </c>
      <c r="H7" s="10">
        <f>H138/60</f>
        <v>266.83333333333331</v>
      </c>
      <c r="I7" s="11">
        <f>H7/D138</f>
        <v>0.76238095238095238</v>
      </c>
      <c r="J7" s="11">
        <f t="shared" ref="J7:R7" si="0">J138</f>
        <v>0.92618742199217408</v>
      </c>
      <c r="K7" s="12">
        <f t="shared" si="0"/>
        <v>802170</v>
      </c>
      <c r="L7" s="12">
        <f t="shared" si="0"/>
        <v>866099</v>
      </c>
      <c r="M7" s="12">
        <f t="shared" si="0"/>
        <v>836367</v>
      </c>
      <c r="N7" s="12">
        <f t="shared" si="0"/>
        <v>877018.23</v>
      </c>
      <c r="O7" s="13">
        <f t="shared" si="0"/>
        <v>503.45478185993113</v>
      </c>
      <c r="P7" s="14">
        <f t="shared" si="0"/>
        <v>92.097588978185996</v>
      </c>
      <c r="Q7" s="15">
        <f t="shared" si="0"/>
        <v>2.2919142857142858</v>
      </c>
      <c r="R7" s="16">
        <f t="shared" si="0"/>
        <v>2505.7663714285713</v>
      </c>
      <c r="S7" s="17" t="s">
        <v>22</v>
      </c>
    </row>
    <row r="8" spans="1:19" ht="16.5" customHeight="1" x14ac:dyDescent="0.3">
      <c r="A8" s="130">
        <v>3</v>
      </c>
      <c r="B8" s="18" t="s">
        <v>575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21044.799999999999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61</v>
      </c>
      <c r="C9" s="19">
        <v>5</v>
      </c>
      <c r="D9" s="19">
        <v>8</v>
      </c>
      <c r="E9" s="20">
        <f t="shared" si="1"/>
        <v>40</v>
      </c>
      <c r="F9" s="20">
        <f t="shared" si="2"/>
        <v>480</v>
      </c>
      <c r="G9" s="19">
        <v>50</v>
      </c>
      <c r="H9" s="19">
        <v>430</v>
      </c>
      <c r="I9" s="21">
        <v>0.89580000000000004</v>
      </c>
      <c r="J9" s="21">
        <v>0.91790000000000005</v>
      </c>
      <c r="K9" s="22">
        <v>29505</v>
      </c>
      <c r="L9" s="23">
        <v>32143</v>
      </c>
      <c r="M9" s="23">
        <v>107169</v>
      </c>
      <c r="N9" s="24">
        <f>SUM(N8)</f>
        <v>21044.799999999999</v>
      </c>
      <c r="O9" s="25">
        <f t="shared" si="3"/>
        <v>526.12</v>
      </c>
      <c r="P9" s="26">
        <f t="shared" si="4"/>
        <v>147.52500000000001</v>
      </c>
      <c r="Q9" s="27">
        <f t="shared" si="5"/>
        <v>3.6881249999999999</v>
      </c>
      <c r="R9" s="27">
        <f t="shared" si="6"/>
        <v>2630.6</v>
      </c>
      <c r="S9" s="28"/>
    </row>
    <row r="10" spans="1:19" x14ac:dyDescent="0.3">
      <c r="A10" s="29" t="s">
        <v>64</v>
      </c>
      <c r="B10" s="18" t="s">
        <v>575</v>
      </c>
      <c r="C10" s="19"/>
      <c r="D10" s="19"/>
      <c r="E10" s="20">
        <f t="shared" si="1"/>
        <v>0</v>
      </c>
      <c r="F10" s="20">
        <f t="shared" si="2"/>
        <v>0</v>
      </c>
      <c r="G10" s="19"/>
      <c r="H10" s="19"/>
      <c r="I10" s="21"/>
      <c r="J10" s="21"/>
      <c r="K10" s="22"/>
      <c r="L10" s="23"/>
      <c r="M10" s="23"/>
      <c r="N10" s="24">
        <v>10606.4</v>
      </c>
      <c r="O10" s="25" t="e">
        <f t="shared" si="3"/>
        <v>#DIV/0!</v>
      </c>
      <c r="P10" s="26" t="e">
        <f t="shared" si="4"/>
        <v>#DIV/0!</v>
      </c>
      <c r="Q10" s="27" t="e">
        <f t="shared" si="5"/>
        <v>#DIV/0!</v>
      </c>
      <c r="R10" s="27" t="e">
        <f t="shared" si="6"/>
        <v>#DIV/0!</v>
      </c>
      <c r="S10" s="28"/>
    </row>
    <row r="11" spans="1:19" x14ac:dyDescent="0.3">
      <c r="A11" s="29"/>
      <c r="B11" s="18" t="s">
        <v>102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16104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61</v>
      </c>
      <c r="C12" s="19">
        <v>5</v>
      </c>
      <c r="D12" s="19">
        <v>10</v>
      </c>
      <c r="E12" s="20">
        <f t="shared" si="1"/>
        <v>50</v>
      </c>
      <c r="F12" s="20">
        <f t="shared" si="2"/>
        <v>600</v>
      </c>
      <c r="G12" s="19">
        <v>60</v>
      </c>
      <c r="H12" s="19">
        <v>540</v>
      </c>
      <c r="I12" s="21">
        <v>0.9</v>
      </c>
      <c r="J12" s="21">
        <v>0.93720000000000003</v>
      </c>
      <c r="K12" s="22">
        <v>37448</v>
      </c>
      <c r="L12" s="23">
        <v>39956</v>
      </c>
      <c r="M12" s="23">
        <v>74988</v>
      </c>
      <c r="N12" s="24">
        <f>SUM(N10:N11)</f>
        <v>26710.400000000001</v>
      </c>
      <c r="O12" s="25">
        <f t="shared" si="3"/>
        <v>534.20800000000008</v>
      </c>
      <c r="P12" s="26">
        <f t="shared" si="4"/>
        <v>149.792</v>
      </c>
      <c r="Q12" s="27">
        <f t="shared" si="5"/>
        <v>3.7448000000000001</v>
      </c>
      <c r="R12" s="27">
        <f t="shared" si="6"/>
        <v>2671.04</v>
      </c>
      <c r="S12" s="28"/>
    </row>
    <row r="13" spans="1:19" x14ac:dyDescent="0.3">
      <c r="A13" s="29">
        <v>4</v>
      </c>
      <c r="B13" s="18" t="s">
        <v>102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11681.5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1077</v>
      </c>
      <c r="C14" s="19"/>
      <c r="D14" s="19"/>
      <c r="E14" s="20">
        <f t="shared" si="1"/>
        <v>0</v>
      </c>
      <c r="F14" s="20">
        <f t="shared" si="2"/>
        <v>0</v>
      </c>
      <c r="G14" s="19"/>
      <c r="H14" s="19"/>
      <c r="I14" s="21"/>
      <c r="J14" s="21"/>
      <c r="K14" s="22"/>
      <c r="L14" s="23"/>
      <c r="M14" s="23"/>
      <c r="N14" s="24">
        <v>5989.5</v>
      </c>
      <c r="O14" s="25" t="e">
        <f t="shared" si="3"/>
        <v>#DIV/0!</v>
      </c>
      <c r="P14" s="26" t="e">
        <f t="shared" si="4"/>
        <v>#DIV/0!</v>
      </c>
      <c r="Q14" s="27" t="e">
        <f t="shared" si="5"/>
        <v>#DIV/0!</v>
      </c>
      <c r="R14" s="27" t="e">
        <f t="shared" si="6"/>
        <v>#DIV/0!</v>
      </c>
      <c r="S14" s="28"/>
    </row>
    <row r="15" spans="1:19" x14ac:dyDescent="0.3">
      <c r="A15" s="29"/>
      <c r="B15" s="18" t="s">
        <v>61</v>
      </c>
      <c r="C15" s="19">
        <v>4</v>
      </c>
      <c r="D15" s="19">
        <v>8</v>
      </c>
      <c r="E15" s="20">
        <f t="shared" si="1"/>
        <v>32</v>
      </c>
      <c r="F15" s="20">
        <f t="shared" si="2"/>
        <v>480</v>
      </c>
      <c r="G15" s="19">
        <v>110</v>
      </c>
      <c r="H15" s="19">
        <v>370</v>
      </c>
      <c r="I15" s="21">
        <v>0.77080000000000004</v>
      </c>
      <c r="J15" s="21">
        <v>0.89239999999999997</v>
      </c>
      <c r="K15" s="22">
        <v>23098</v>
      </c>
      <c r="L15" s="23">
        <v>25883</v>
      </c>
      <c r="M15" s="23">
        <v>51104</v>
      </c>
      <c r="N15" s="24">
        <f>SUM(N13:N14)</f>
        <v>17671</v>
      </c>
      <c r="O15" s="25">
        <f t="shared" si="3"/>
        <v>552.21875</v>
      </c>
      <c r="P15" s="26">
        <f t="shared" si="4"/>
        <v>144.36250000000001</v>
      </c>
      <c r="Q15" s="27">
        <f t="shared" si="5"/>
        <v>2.8872499999999999</v>
      </c>
      <c r="R15" s="27">
        <f t="shared" si="6"/>
        <v>2208.875</v>
      </c>
      <c r="S15" s="28"/>
    </row>
    <row r="16" spans="1:19" x14ac:dyDescent="0.3">
      <c r="A16" s="29" t="s">
        <v>74</v>
      </c>
      <c r="B16" s="18" t="s">
        <v>766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2420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1079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14701.7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61</v>
      </c>
      <c r="C18" s="19">
        <v>5</v>
      </c>
      <c r="D18" s="19">
        <v>10</v>
      </c>
      <c r="E18" s="20">
        <f t="shared" si="1"/>
        <v>50</v>
      </c>
      <c r="F18" s="20">
        <f t="shared" si="2"/>
        <v>600</v>
      </c>
      <c r="G18" s="19">
        <v>200</v>
      </c>
      <c r="H18" s="19">
        <v>400</v>
      </c>
      <c r="I18" s="21">
        <v>0.66669999999999996</v>
      </c>
      <c r="J18" s="21">
        <v>0.92500000000000004</v>
      </c>
      <c r="K18" s="22">
        <v>29164</v>
      </c>
      <c r="L18" s="23">
        <v>31529</v>
      </c>
      <c r="M18" s="23">
        <v>0</v>
      </c>
      <c r="N18" s="24">
        <f>SUM(N16:N17)</f>
        <v>17121.7</v>
      </c>
      <c r="O18" s="25">
        <f t="shared" si="3"/>
        <v>342.43400000000003</v>
      </c>
      <c r="P18" s="26">
        <f t="shared" si="4"/>
        <v>116.65600000000001</v>
      </c>
      <c r="Q18" s="27">
        <f t="shared" si="5"/>
        <v>2.9163999999999999</v>
      </c>
      <c r="R18" s="27">
        <f t="shared" si="6"/>
        <v>1712.17</v>
      </c>
      <c r="S18" s="28"/>
    </row>
    <row r="19" spans="1:19" ht="16.5" customHeight="1" x14ac:dyDescent="0.3">
      <c r="A19" s="29">
        <v>5</v>
      </c>
      <c r="B19" s="18" t="s">
        <v>75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4854.9799999999996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67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8166.08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66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5506.02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61</v>
      </c>
      <c r="C22" s="19">
        <v>5</v>
      </c>
      <c r="D22" s="19">
        <v>8</v>
      </c>
      <c r="E22" s="20">
        <f t="shared" si="1"/>
        <v>40</v>
      </c>
      <c r="F22" s="20">
        <f t="shared" si="2"/>
        <v>480</v>
      </c>
      <c r="G22" s="19">
        <v>60</v>
      </c>
      <c r="H22" s="19">
        <v>420</v>
      </c>
      <c r="I22" s="21">
        <v>0.875</v>
      </c>
      <c r="J22" s="21">
        <v>0.94469999999999998</v>
      </c>
      <c r="K22" s="22">
        <v>33330</v>
      </c>
      <c r="L22" s="23">
        <v>35281</v>
      </c>
      <c r="M22" s="23">
        <v>15558</v>
      </c>
      <c r="N22" s="24">
        <f>SUM(N19:N21)</f>
        <v>18527.080000000002</v>
      </c>
      <c r="O22" s="25">
        <f t="shared" si="3"/>
        <v>463.17700000000002</v>
      </c>
      <c r="P22" s="26">
        <f t="shared" si="4"/>
        <v>166.65</v>
      </c>
      <c r="Q22" s="27">
        <f t="shared" si="5"/>
        <v>4.1662499999999998</v>
      </c>
      <c r="R22" s="27">
        <f t="shared" si="6"/>
        <v>2315.8850000000002</v>
      </c>
      <c r="S22" s="28"/>
    </row>
    <row r="23" spans="1:19" ht="16.5" customHeight="1" x14ac:dyDescent="0.3">
      <c r="A23" s="29" t="s">
        <v>584</v>
      </c>
      <c r="B23" s="18" t="s">
        <v>66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17718.09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420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768.35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1085</v>
      </c>
      <c r="C25" s="19">
        <v>5</v>
      </c>
      <c r="D25" s="19">
        <v>10</v>
      </c>
      <c r="E25" s="20">
        <f t="shared" si="1"/>
        <v>50</v>
      </c>
      <c r="F25" s="20">
        <f t="shared" si="2"/>
        <v>600</v>
      </c>
      <c r="G25" s="19">
        <v>170</v>
      </c>
      <c r="H25" s="19">
        <v>430</v>
      </c>
      <c r="I25" s="21">
        <v>0.7167</v>
      </c>
      <c r="J25" s="21">
        <v>0.9294</v>
      </c>
      <c r="K25" s="22">
        <v>33257</v>
      </c>
      <c r="L25" s="23">
        <v>35785</v>
      </c>
      <c r="M25" s="23">
        <v>0</v>
      </c>
      <c r="N25" s="24">
        <f>SUM(N23:N24)</f>
        <v>18486.439999999999</v>
      </c>
      <c r="O25" s="25">
        <f t="shared" si="3"/>
        <v>369.72879999999998</v>
      </c>
      <c r="P25" s="26">
        <f t="shared" si="4"/>
        <v>133.02799999999999</v>
      </c>
      <c r="Q25" s="27">
        <f t="shared" si="5"/>
        <v>3.3256999999999999</v>
      </c>
      <c r="R25" s="27">
        <f t="shared" si="6"/>
        <v>1848.6439999999998</v>
      </c>
      <c r="S25" s="28"/>
    </row>
    <row r="26" spans="1:19" x14ac:dyDescent="0.3">
      <c r="A26" s="29">
        <v>6</v>
      </c>
      <c r="B26" s="18" t="s">
        <v>124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17652.37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61</v>
      </c>
      <c r="C27" s="19">
        <v>5</v>
      </c>
      <c r="D27" s="19">
        <v>8</v>
      </c>
      <c r="E27" s="20">
        <f t="shared" si="1"/>
        <v>40</v>
      </c>
      <c r="F27" s="20">
        <f t="shared" si="2"/>
        <v>480</v>
      </c>
      <c r="G27" s="19">
        <v>60</v>
      </c>
      <c r="H27" s="19">
        <v>420</v>
      </c>
      <c r="I27" s="21">
        <v>0.875</v>
      </c>
      <c r="J27" s="21">
        <v>0.90300000000000002</v>
      </c>
      <c r="K27" s="22">
        <v>15606</v>
      </c>
      <c r="L27" s="23">
        <v>17282</v>
      </c>
      <c r="M27" s="23">
        <v>14379</v>
      </c>
      <c r="N27" s="24">
        <f>SUM(N26)</f>
        <v>17652.37</v>
      </c>
      <c r="O27" s="25">
        <f t="shared" si="3"/>
        <v>441.30924999999996</v>
      </c>
      <c r="P27" s="26">
        <f t="shared" si="4"/>
        <v>78.03</v>
      </c>
      <c r="Q27" s="27">
        <f t="shared" si="5"/>
        <v>1.95075</v>
      </c>
      <c r="R27" s="27">
        <f t="shared" si="6"/>
        <v>2206.5462499999999</v>
      </c>
      <c r="S27" s="28"/>
    </row>
    <row r="28" spans="1:19" x14ac:dyDescent="0.3">
      <c r="A28" s="29" t="s">
        <v>100</v>
      </c>
      <c r="B28" s="18" t="s">
        <v>124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23131.33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61</v>
      </c>
      <c r="C29" s="19">
        <v>5</v>
      </c>
      <c r="D29" s="19">
        <v>10</v>
      </c>
      <c r="E29" s="20">
        <f t="shared" si="1"/>
        <v>50</v>
      </c>
      <c r="F29" s="20">
        <f t="shared" si="2"/>
        <v>600</v>
      </c>
      <c r="G29" s="19">
        <v>60</v>
      </c>
      <c r="H29" s="19">
        <v>540</v>
      </c>
      <c r="I29" s="21">
        <v>0.9</v>
      </c>
      <c r="J29" s="21">
        <v>0.9133</v>
      </c>
      <c r="K29" s="22">
        <v>20450</v>
      </c>
      <c r="L29" s="23">
        <v>22392</v>
      </c>
      <c r="M29" s="23">
        <v>0</v>
      </c>
      <c r="N29" s="24">
        <f>SUM(N28)</f>
        <v>23131.33</v>
      </c>
      <c r="O29" s="25">
        <f t="shared" si="3"/>
        <v>462.62660000000005</v>
      </c>
      <c r="P29" s="26">
        <f t="shared" si="4"/>
        <v>81.8</v>
      </c>
      <c r="Q29" s="27">
        <f t="shared" si="5"/>
        <v>2.0449999999999999</v>
      </c>
      <c r="R29" s="27">
        <f t="shared" si="6"/>
        <v>2313.1330000000003</v>
      </c>
      <c r="S29" s="28"/>
    </row>
    <row r="30" spans="1:19" x14ac:dyDescent="0.3">
      <c r="A30" s="29">
        <v>7</v>
      </c>
      <c r="B30" s="18" t="s">
        <v>124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12882.96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61</v>
      </c>
      <c r="C31" s="19">
        <v>5</v>
      </c>
      <c r="D31" s="19">
        <v>8</v>
      </c>
      <c r="E31" s="20">
        <f t="shared" si="1"/>
        <v>40</v>
      </c>
      <c r="F31" s="20">
        <f t="shared" si="2"/>
        <v>480</v>
      </c>
      <c r="G31" s="19">
        <v>150</v>
      </c>
      <c r="H31" s="19">
        <v>330</v>
      </c>
      <c r="I31" s="21">
        <v>0.6875</v>
      </c>
      <c r="J31" s="21">
        <v>0.92849999999999999</v>
      </c>
      <c r="K31" s="22">
        <v>11389</v>
      </c>
      <c r="L31" s="23">
        <v>12266</v>
      </c>
      <c r="M31" s="23">
        <v>34856</v>
      </c>
      <c r="N31" s="24">
        <f>SUM(N30)</f>
        <v>12882.96</v>
      </c>
      <c r="O31" s="25">
        <f t="shared" si="3"/>
        <v>322.07399999999996</v>
      </c>
      <c r="P31" s="26">
        <f t="shared" si="4"/>
        <v>56.945</v>
      </c>
      <c r="Q31" s="27">
        <f t="shared" si="5"/>
        <v>1.4236249999999999</v>
      </c>
      <c r="R31" s="27">
        <f t="shared" si="6"/>
        <v>1610.37</v>
      </c>
      <c r="S31" s="28"/>
    </row>
    <row r="32" spans="1:19" ht="16.5" customHeight="1" x14ac:dyDescent="0.3">
      <c r="A32" s="29" t="s">
        <v>1090</v>
      </c>
      <c r="B32" s="18" t="s">
        <v>1091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25765.599999999999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88</v>
      </c>
      <c r="C33" s="19">
        <v>5</v>
      </c>
      <c r="D33" s="19">
        <v>10</v>
      </c>
      <c r="E33" s="20">
        <f t="shared" si="1"/>
        <v>50</v>
      </c>
      <c r="F33" s="20">
        <f t="shared" si="2"/>
        <v>600</v>
      </c>
      <c r="G33" s="19">
        <v>190</v>
      </c>
      <c r="H33" s="19">
        <v>410</v>
      </c>
      <c r="I33" s="21">
        <v>0.68330000000000002</v>
      </c>
      <c r="J33" s="21">
        <v>0.89249999999999996</v>
      </c>
      <c r="K33" s="22">
        <v>12581</v>
      </c>
      <c r="L33" s="23">
        <v>14096</v>
      </c>
      <c r="M33" s="23">
        <v>0</v>
      </c>
      <c r="N33" s="24">
        <f>SUM(N32)</f>
        <v>25765.599999999999</v>
      </c>
      <c r="O33" s="25">
        <f t="shared" si="3"/>
        <v>515.31200000000001</v>
      </c>
      <c r="P33" s="26">
        <f t="shared" si="4"/>
        <v>50.323999999999998</v>
      </c>
      <c r="Q33" s="27">
        <f t="shared" si="5"/>
        <v>1.2581</v>
      </c>
      <c r="R33" s="27">
        <f t="shared" si="6"/>
        <v>2576.56</v>
      </c>
      <c r="S33" s="28"/>
    </row>
    <row r="34" spans="1:19" x14ac:dyDescent="0.3">
      <c r="A34" s="29">
        <v>10</v>
      </c>
      <c r="B34" s="18" t="s">
        <v>1091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3491.6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1095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9756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1096</v>
      </c>
      <c r="C36" s="19"/>
      <c r="D36" s="19"/>
      <c r="E36" s="20">
        <f t="shared" si="1"/>
        <v>0</v>
      </c>
      <c r="F36" s="20">
        <f t="shared" si="2"/>
        <v>0</v>
      </c>
      <c r="G36" s="19"/>
      <c r="H36" s="19"/>
      <c r="I36" s="21"/>
      <c r="J36" s="21"/>
      <c r="K36" s="22"/>
      <c r="L36" s="23"/>
      <c r="M36" s="23"/>
      <c r="N36" s="24">
        <v>3468.8</v>
      </c>
      <c r="O36" s="25" t="e">
        <f t="shared" si="3"/>
        <v>#DIV/0!</v>
      </c>
      <c r="P36" s="26" t="e">
        <f t="shared" si="4"/>
        <v>#DIV/0!</v>
      </c>
      <c r="Q36" s="27" t="e">
        <f t="shared" si="5"/>
        <v>#DIV/0!</v>
      </c>
      <c r="R36" s="27" t="e">
        <f t="shared" si="6"/>
        <v>#DIV/0!</v>
      </c>
      <c r="S36" s="28"/>
    </row>
    <row r="37" spans="1:19" ht="16.5" customHeight="1" x14ac:dyDescent="0.3">
      <c r="A37" s="29"/>
      <c r="B37" s="18" t="s">
        <v>88</v>
      </c>
      <c r="C37" s="19">
        <v>5</v>
      </c>
      <c r="D37" s="19">
        <v>8</v>
      </c>
      <c r="E37" s="20">
        <f t="shared" si="1"/>
        <v>40</v>
      </c>
      <c r="F37" s="20">
        <f t="shared" si="2"/>
        <v>480</v>
      </c>
      <c r="G37" s="19">
        <v>110</v>
      </c>
      <c r="H37" s="19">
        <v>370</v>
      </c>
      <c r="I37" s="21">
        <v>0.77080000000000004</v>
      </c>
      <c r="J37" s="21">
        <v>0.92559999999999998</v>
      </c>
      <c r="K37" s="22">
        <v>14306</v>
      </c>
      <c r="L37" s="23">
        <v>15456</v>
      </c>
      <c r="M37" s="23">
        <v>39070</v>
      </c>
      <c r="N37" s="24">
        <f>SUM(N34:N36)</f>
        <v>16716.400000000001</v>
      </c>
      <c r="O37" s="25">
        <f t="shared" si="3"/>
        <v>417.91</v>
      </c>
      <c r="P37" s="26">
        <f t="shared" si="4"/>
        <v>71.53</v>
      </c>
      <c r="Q37" s="27">
        <f t="shared" si="5"/>
        <v>1.7882499999999999</v>
      </c>
      <c r="R37" s="27">
        <f t="shared" si="6"/>
        <v>2089.5500000000002</v>
      </c>
      <c r="S37" s="28"/>
    </row>
    <row r="38" spans="1:19" x14ac:dyDescent="0.3">
      <c r="A38" s="29" t="s">
        <v>1097</v>
      </c>
      <c r="B38" s="18" t="s">
        <v>1098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23059.200000000001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88</v>
      </c>
      <c r="C39" s="19">
        <v>5</v>
      </c>
      <c r="D39" s="19">
        <v>10</v>
      </c>
      <c r="E39" s="20">
        <f t="shared" si="1"/>
        <v>50</v>
      </c>
      <c r="F39" s="20">
        <f t="shared" si="2"/>
        <v>600</v>
      </c>
      <c r="G39" s="19">
        <v>50</v>
      </c>
      <c r="H39" s="19">
        <v>550</v>
      </c>
      <c r="I39" s="21">
        <v>0.91669999999999996</v>
      </c>
      <c r="J39" s="21">
        <v>0.92230000000000001</v>
      </c>
      <c r="K39" s="22">
        <v>21972</v>
      </c>
      <c r="L39" s="23">
        <v>23823</v>
      </c>
      <c r="M39" s="23">
        <v>0</v>
      </c>
      <c r="N39" s="24">
        <f>SUM(N38)</f>
        <v>23059.200000000001</v>
      </c>
      <c r="O39" s="25">
        <f t="shared" si="3"/>
        <v>461.18400000000003</v>
      </c>
      <c r="P39" s="26">
        <f t="shared" si="4"/>
        <v>87.888000000000005</v>
      </c>
      <c r="Q39" s="27">
        <f t="shared" si="5"/>
        <v>2.1971999999999996</v>
      </c>
      <c r="R39" s="27">
        <f t="shared" si="6"/>
        <v>2305.92</v>
      </c>
      <c r="S39" s="28"/>
    </row>
    <row r="40" spans="1:19" ht="16.5" customHeight="1" x14ac:dyDescent="0.3">
      <c r="A40" s="29">
        <v>11</v>
      </c>
      <c r="B40" s="18" t="s">
        <v>1098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3142.4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1100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12555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88</v>
      </c>
      <c r="C42" s="19">
        <v>5</v>
      </c>
      <c r="D42" s="19">
        <v>8</v>
      </c>
      <c r="E42" s="20">
        <f t="shared" si="1"/>
        <v>40</v>
      </c>
      <c r="F42" s="20">
        <f t="shared" si="2"/>
        <v>480</v>
      </c>
      <c r="G42" s="19">
        <v>170</v>
      </c>
      <c r="H42" s="19">
        <v>310</v>
      </c>
      <c r="I42" s="21">
        <v>0.64580000000000004</v>
      </c>
      <c r="J42" s="21">
        <v>0.91869999999999996</v>
      </c>
      <c r="K42" s="22">
        <v>18490</v>
      </c>
      <c r="L42" s="23">
        <v>20127</v>
      </c>
      <c r="M42" s="23">
        <v>31462</v>
      </c>
      <c r="N42" s="24">
        <f>SUM(N40:N41)</f>
        <v>15697.4</v>
      </c>
      <c r="O42" s="25">
        <f t="shared" si="3"/>
        <v>392.435</v>
      </c>
      <c r="P42" s="26">
        <f t="shared" si="4"/>
        <v>92.45</v>
      </c>
      <c r="Q42" s="27">
        <f t="shared" si="5"/>
        <v>2.3112499999999998</v>
      </c>
      <c r="R42" s="27">
        <f t="shared" si="6"/>
        <v>1962.175</v>
      </c>
      <c r="S42" s="28"/>
    </row>
    <row r="43" spans="1:19" x14ac:dyDescent="0.3">
      <c r="A43" s="29" t="s">
        <v>1104</v>
      </c>
      <c r="B43" s="18" t="s">
        <v>1100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22944.6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1105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2204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88</v>
      </c>
      <c r="C45" s="19">
        <v>5</v>
      </c>
      <c r="D45" s="19">
        <v>10</v>
      </c>
      <c r="E45" s="20">
        <f t="shared" si="1"/>
        <v>50</v>
      </c>
      <c r="F45" s="20">
        <f t="shared" si="2"/>
        <v>600</v>
      </c>
      <c r="G45" s="19">
        <v>170</v>
      </c>
      <c r="H45" s="19">
        <v>430</v>
      </c>
      <c r="I45" s="21">
        <v>0.7167</v>
      </c>
      <c r="J45" s="21">
        <v>0.92749999999999999</v>
      </c>
      <c r="K45" s="22">
        <v>29205</v>
      </c>
      <c r="L45" s="23">
        <v>31488</v>
      </c>
      <c r="M45" s="23">
        <v>0</v>
      </c>
      <c r="N45" s="24">
        <f>SUM(N43:N44)</f>
        <v>25148.6</v>
      </c>
      <c r="O45" s="25">
        <f t="shared" si="3"/>
        <v>502.97199999999998</v>
      </c>
      <c r="P45" s="26">
        <f t="shared" si="4"/>
        <v>116.82</v>
      </c>
      <c r="Q45" s="27">
        <f t="shared" si="5"/>
        <v>2.9205000000000001</v>
      </c>
      <c r="R45" s="27">
        <f t="shared" si="6"/>
        <v>2514.8599999999997</v>
      </c>
      <c r="S45" s="28"/>
    </row>
    <row r="46" spans="1:19" x14ac:dyDescent="0.3">
      <c r="A46" s="29">
        <v>12</v>
      </c>
      <c r="B46" s="18" t="s">
        <v>1108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25508.400000000001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88</v>
      </c>
      <c r="C47" s="19">
        <v>5</v>
      </c>
      <c r="D47" s="19">
        <v>8</v>
      </c>
      <c r="E47" s="20">
        <f t="shared" si="1"/>
        <v>40</v>
      </c>
      <c r="F47" s="20">
        <f t="shared" si="2"/>
        <v>480</v>
      </c>
      <c r="G47" s="19">
        <v>100</v>
      </c>
      <c r="H47" s="19">
        <v>380</v>
      </c>
      <c r="I47" s="21">
        <v>0.79169999999999996</v>
      </c>
      <c r="J47" s="21">
        <v>0.96279999999999999</v>
      </c>
      <c r="K47" s="22">
        <v>10253</v>
      </c>
      <c r="L47" s="23">
        <v>10649</v>
      </c>
      <c r="M47" s="23">
        <v>26414</v>
      </c>
      <c r="N47" s="24">
        <f>SUM(N46)</f>
        <v>25508.400000000001</v>
      </c>
      <c r="O47" s="25">
        <f t="shared" si="3"/>
        <v>637.71</v>
      </c>
      <c r="P47" s="26">
        <f t="shared" si="4"/>
        <v>51.265000000000001</v>
      </c>
      <c r="Q47" s="27">
        <f t="shared" si="5"/>
        <v>1.281625</v>
      </c>
      <c r="R47" s="27">
        <f t="shared" si="6"/>
        <v>3188.55</v>
      </c>
      <c r="S47" s="28"/>
    </row>
    <row r="48" spans="1:19" x14ac:dyDescent="0.3">
      <c r="A48" s="29" t="s">
        <v>1109</v>
      </c>
      <c r="B48" s="18" t="s">
        <v>1105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6356.8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1110</v>
      </c>
      <c r="C49" s="19"/>
      <c r="D49" s="19"/>
      <c r="E49" s="20">
        <f t="shared" si="1"/>
        <v>0</v>
      </c>
      <c r="F49" s="20">
        <f t="shared" si="2"/>
        <v>0</v>
      </c>
      <c r="G49" s="19"/>
      <c r="H49" s="19"/>
      <c r="I49" s="21"/>
      <c r="J49" s="21"/>
      <c r="K49" s="22"/>
      <c r="L49" s="23"/>
      <c r="M49" s="23"/>
      <c r="N49" s="24">
        <v>20532</v>
      </c>
      <c r="O49" s="25" t="e">
        <f t="shared" si="3"/>
        <v>#DIV/0!</v>
      </c>
      <c r="P49" s="26" t="e">
        <f t="shared" si="4"/>
        <v>#DIV/0!</v>
      </c>
      <c r="Q49" s="27" t="e">
        <f t="shared" si="5"/>
        <v>#DIV/0!</v>
      </c>
      <c r="R49" s="27" t="e">
        <f t="shared" si="6"/>
        <v>#DIV/0!</v>
      </c>
      <c r="S49" s="28"/>
    </row>
    <row r="50" spans="1:19" x14ac:dyDescent="0.3">
      <c r="A50" s="29"/>
      <c r="B50" s="18" t="s">
        <v>88</v>
      </c>
      <c r="C50" s="19">
        <v>5</v>
      </c>
      <c r="D50" s="19">
        <v>10</v>
      </c>
      <c r="E50" s="20">
        <f t="shared" si="1"/>
        <v>50</v>
      </c>
      <c r="F50" s="20">
        <f t="shared" si="2"/>
        <v>600</v>
      </c>
      <c r="G50" s="19">
        <v>170</v>
      </c>
      <c r="H50" s="19">
        <v>430</v>
      </c>
      <c r="I50" s="21">
        <v>0.7167</v>
      </c>
      <c r="J50" s="21">
        <v>0.90429999999999999</v>
      </c>
      <c r="K50" s="22">
        <v>12337</v>
      </c>
      <c r="L50" s="23">
        <v>13643</v>
      </c>
      <c r="M50" s="23">
        <v>0</v>
      </c>
      <c r="N50" s="24">
        <f>SUM(N48:N49)</f>
        <v>26888.799999999999</v>
      </c>
      <c r="O50" s="25">
        <f t="shared" si="3"/>
        <v>537.77599999999995</v>
      </c>
      <c r="P50" s="26">
        <f t="shared" si="4"/>
        <v>49.347999999999999</v>
      </c>
      <c r="Q50" s="27">
        <f t="shared" si="5"/>
        <v>1.2337</v>
      </c>
      <c r="R50" s="27">
        <f t="shared" si="6"/>
        <v>2688.88</v>
      </c>
      <c r="S50" s="28"/>
    </row>
    <row r="51" spans="1:19" x14ac:dyDescent="0.3">
      <c r="A51" s="29">
        <v>13</v>
      </c>
      <c r="B51" s="18" t="s">
        <v>1112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23424.799999999999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88</v>
      </c>
      <c r="C52" s="19">
        <v>5</v>
      </c>
      <c r="D52" s="19">
        <v>8</v>
      </c>
      <c r="E52" s="20">
        <f t="shared" si="1"/>
        <v>40</v>
      </c>
      <c r="F52" s="20">
        <f t="shared" si="2"/>
        <v>480</v>
      </c>
      <c r="G52" s="19">
        <v>70</v>
      </c>
      <c r="H52" s="19">
        <v>410</v>
      </c>
      <c r="I52" s="21">
        <v>0.85419999999999996</v>
      </c>
      <c r="J52" s="21">
        <v>0.91149999999999998</v>
      </c>
      <c r="K52" s="22">
        <v>13690</v>
      </c>
      <c r="L52" s="23">
        <v>15020</v>
      </c>
      <c r="M52" s="23">
        <v>46743</v>
      </c>
      <c r="N52" s="24">
        <f>SUM(N51)</f>
        <v>23424.799999999999</v>
      </c>
      <c r="O52" s="25">
        <f t="shared" si="3"/>
        <v>585.62</v>
      </c>
      <c r="P52" s="26">
        <f t="shared" si="4"/>
        <v>68.45</v>
      </c>
      <c r="Q52" s="27">
        <f t="shared" si="5"/>
        <v>1.7112499999999999</v>
      </c>
      <c r="R52" s="27">
        <f t="shared" si="6"/>
        <v>2928.1</v>
      </c>
      <c r="S52" s="28"/>
    </row>
    <row r="53" spans="1:19" ht="16.5" customHeight="1" x14ac:dyDescent="0.3">
      <c r="A53" s="29" t="s">
        <v>1116</v>
      </c>
      <c r="B53" s="18" t="s">
        <v>1117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18743.2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1118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5850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x14ac:dyDescent="0.3">
      <c r="A55" s="29"/>
      <c r="B55" s="18" t="s">
        <v>88</v>
      </c>
      <c r="C55" s="19">
        <v>5</v>
      </c>
      <c r="D55" s="19">
        <v>10</v>
      </c>
      <c r="E55" s="20">
        <f t="shared" si="1"/>
        <v>50</v>
      </c>
      <c r="F55" s="20">
        <f t="shared" si="2"/>
        <v>600</v>
      </c>
      <c r="G55" s="19">
        <v>110</v>
      </c>
      <c r="H55" s="19">
        <v>490</v>
      </c>
      <c r="I55" s="21">
        <v>0.81669999999999998</v>
      </c>
      <c r="J55" s="21">
        <v>0.79100000000000004</v>
      </c>
      <c r="K55" s="22">
        <v>14578</v>
      </c>
      <c r="L55" s="23">
        <v>18430</v>
      </c>
      <c r="M55" s="23">
        <v>0</v>
      </c>
      <c r="N55" s="24">
        <f>SUM(N53:N54)</f>
        <v>24593.200000000001</v>
      </c>
      <c r="O55" s="25">
        <f t="shared" si="3"/>
        <v>491.86400000000003</v>
      </c>
      <c r="P55" s="26">
        <f t="shared" si="4"/>
        <v>58.311999999999998</v>
      </c>
      <c r="Q55" s="27">
        <f t="shared" si="5"/>
        <v>1.4578</v>
      </c>
      <c r="R55" s="27">
        <f t="shared" si="6"/>
        <v>2459.3200000000002</v>
      </c>
      <c r="S55" s="28"/>
    </row>
    <row r="56" spans="1:19" x14ac:dyDescent="0.3">
      <c r="A56" s="29">
        <v>14</v>
      </c>
      <c r="B56" s="18" t="s">
        <v>1122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5490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1123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11893.18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1124</v>
      </c>
      <c r="C58" s="19">
        <v>5</v>
      </c>
      <c r="D58" s="19">
        <v>8</v>
      </c>
      <c r="E58" s="20">
        <f t="shared" ref="E58:E59" si="7">C58*D58</f>
        <v>40</v>
      </c>
      <c r="F58" s="20">
        <f t="shared" ref="F58:F59" si="8">SUM(G58:H58)</f>
        <v>480</v>
      </c>
      <c r="G58" s="19">
        <v>180</v>
      </c>
      <c r="H58" s="19">
        <v>300</v>
      </c>
      <c r="I58" s="21">
        <v>0.625</v>
      </c>
      <c r="J58" s="21">
        <v>0.92049999999999998</v>
      </c>
      <c r="K58" s="22">
        <v>15297</v>
      </c>
      <c r="L58" s="23">
        <v>16617</v>
      </c>
      <c r="M58" s="23">
        <v>57146</v>
      </c>
      <c r="N58" s="24">
        <f>SUM(N56:N57)</f>
        <v>17383.18</v>
      </c>
      <c r="O58" s="25">
        <f t="shared" si="3"/>
        <v>434.5795</v>
      </c>
      <c r="P58" s="26">
        <f t="shared" si="4"/>
        <v>76.484999999999999</v>
      </c>
      <c r="Q58" s="27">
        <f t="shared" si="5"/>
        <v>1.9121250000000001</v>
      </c>
      <c r="R58" s="27">
        <f t="shared" si="6"/>
        <v>2172.8975</v>
      </c>
      <c r="S58" s="28"/>
    </row>
    <row r="59" spans="1:19" x14ac:dyDescent="0.3">
      <c r="A59" s="29" t="s">
        <v>1126</v>
      </c>
      <c r="B59" s="18" t="s">
        <v>1123</v>
      </c>
      <c r="C59" s="19"/>
      <c r="D59" s="19"/>
      <c r="E59" s="20">
        <f t="shared" si="7"/>
        <v>0</v>
      </c>
      <c r="F59" s="20">
        <f t="shared" si="8"/>
        <v>0</v>
      </c>
      <c r="G59" s="19"/>
      <c r="H59" s="19"/>
      <c r="I59" s="21"/>
      <c r="J59" s="21"/>
      <c r="K59" s="22"/>
      <c r="L59" s="23"/>
      <c r="M59" s="23"/>
      <c r="N59" s="24">
        <v>31393.82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1127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329.4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61</v>
      </c>
      <c r="C61" s="19">
        <v>5</v>
      </c>
      <c r="D61" s="19">
        <v>10</v>
      </c>
      <c r="E61" s="20">
        <f t="shared" si="1"/>
        <v>50</v>
      </c>
      <c r="F61" s="20">
        <f t="shared" si="2"/>
        <v>600</v>
      </c>
      <c r="G61" s="19">
        <v>90</v>
      </c>
      <c r="H61" s="19">
        <v>510</v>
      </c>
      <c r="I61" s="21">
        <v>0.85</v>
      </c>
      <c r="J61" s="21">
        <v>0.9294</v>
      </c>
      <c r="K61" s="22">
        <v>31703</v>
      </c>
      <c r="L61" s="23">
        <v>34113</v>
      </c>
      <c r="M61" s="23">
        <v>0</v>
      </c>
      <c r="N61" s="24">
        <f>SUM(N59:N60)</f>
        <v>31723.22</v>
      </c>
      <c r="O61" s="25">
        <f t="shared" si="3"/>
        <v>634.46440000000007</v>
      </c>
      <c r="P61" s="26">
        <f t="shared" si="4"/>
        <v>126.812</v>
      </c>
      <c r="Q61" s="27">
        <f t="shared" si="5"/>
        <v>3.1703000000000001</v>
      </c>
      <c r="R61" s="27">
        <f t="shared" si="6"/>
        <v>3172.3220000000001</v>
      </c>
      <c r="S61" s="28"/>
    </row>
    <row r="62" spans="1:19" x14ac:dyDescent="0.3">
      <c r="A62" s="29">
        <v>17</v>
      </c>
      <c r="B62" s="18" t="s">
        <v>1129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3940.6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1130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4851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1131</v>
      </c>
      <c r="C64" s="19"/>
      <c r="D64" s="19"/>
      <c r="E64" s="20">
        <f t="shared" si="1"/>
        <v>0</v>
      </c>
      <c r="F64" s="20">
        <f t="shared" si="2"/>
        <v>0</v>
      </c>
      <c r="G64" s="19"/>
      <c r="H64" s="19"/>
      <c r="I64" s="21"/>
      <c r="J64" s="21"/>
      <c r="K64" s="22"/>
      <c r="L64" s="23"/>
      <c r="M64" s="23"/>
      <c r="N64" s="24">
        <v>4520.1000000000004</v>
      </c>
      <c r="O64" s="25" t="e">
        <f t="shared" si="3"/>
        <v>#DIV/0!</v>
      </c>
      <c r="P64" s="26" t="e">
        <f t="shared" si="4"/>
        <v>#DIV/0!</v>
      </c>
      <c r="Q64" s="27" t="e">
        <f t="shared" si="5"/>
        <v>#DIV/0!</v>
      </c>
      <c r="R64" s="27" t="e">
        <f t="shared" si="6"/>
        <v>#DIV/0!</v>
      </c>
      <c r="S64" s="28"/>
    </row>
    <row r="65" spans="1:19" x14ac:dyDescent="0.3">
      <c r="A65" s="29"/>
      <c r="B65" s="18" t="s">
        <v>1124</v>
      </c>
      <c r="C65" s="19">
        <v>5</v>
      </c>
      <c r="D65" s="19">
        <v>8</v>
      </c>
      <c r="E65" s="20">
        <f t="shared" si="1"/>
        <v>40</v>
      </c>
      <c r="F65" s="20">
        <f t="shared" si="2"/>
        <v>480</v>
      </c>
      <c r="G65" s="19">
        <v>210</v>
      </c>
      <c r="H65" s="19">
        <v>270</v>
      </c>
      <c r="I65" s="21">
        <v>0.5625</v>
      </c>
      <c r="J65" s="21">
        <v>0.94220000000000004</v>
      </c>
      <c r="K65" s="22">
        <v>17002</v>
      </c>
      <c r="L65" s="23">
        <v>18045</v>
      </c>
      <c r="M65" s="23">
        <v>39747</v>
      </c>
      <c r="N65" s="24">
        <f>SUM(N62:N64)</f>
        <v>13311.7</v>
      </c>
      <c r="O65" s="25">
        <f t="shared" si="3"/>
        <v>332.79250000000002</v>
      </c>
      <c r="P65" s="26">
        <f t="shared" si="4"/>
        <v>85.01</v>
      </c>
      <c r="Q65" s="27">
        <f t="shared" si="5"/>
        <v>2.1252499999999999</v>
      </c>
      <c r="R65" s="27">
        <f t="shared" si="6"/>
        <v>1663.9625000000001</v>
      </c>
      <c r="S65" s="28"/>
    </row>
    <row r="66" spans="1:19" x14ac:dyDescent="0.3">
      <c r="A66" s="29" t="s">
        <v>1132</v>
      </c>
      <c r="B66" s="18" t="s">
        <v>1133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11251.8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61</v>
      </c>
      <c r="C67" s="19">
        <v>5</v>
      </c>
      <c r="D67" s="19">
        <v>10</v>
      </c>
      <c r="E67" s="20">
        <f t="shared" si="1"/>
        <v>50</v>
      </c>
      <c r="F67" s="20">
        <f t="shared" si="2"/>
        <v>600</v>
      </c>
      <c r="G67" s="19">
        <v>300</v>
      </c>
      <c r="H67" s="19">
        <v>300</v>
      </c>
      <c r="I67" s="21">
        <v>0.5</v>
      </c>
      <c r="J67" s="21">
        <v>0.90400000000000003</v>
      </c>
      <c r="K67" s="22">
        <v>22198</v>
      </c>
      <c r="L67" s="23">
        <v>24554</v>
      </c>
      <c r="M67" s="23">
        <v>0</v>
      </c>
      <c r="N67" s="24">
        <f>SUM(N66)</f>
        <v>11251.8</v>
      </c>
      <c r="O67" s="25">
        <f t="shared" si="3"/>
        <v>225.03599999999997</v>
      </c>
      <c r="P67" s="26">
        <f t="shared" si="4"/>
        <v>88.792000000000002</v>
      </c>
      <c r="Q67" s="27">
        <f t="shared" si="5"/>
        <v>2.2198000000000002</v>
      </c>
      <c r="R67" s="27">
        <f t="shared" si="6"/>
        <v>1125.1799999999998</v>
      </c>
      <c r="S67" s="28"/>
    </row>
    <row r="68" spans="1:19" x14ac:dyDescent="0.3">
      <c r="A68" s="29">
        <v>18</v>
      </c>
      <c r="B68" s="18" t="s">
        <v>1136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9516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1137</v>
      </c>
      <c r="C69" s="19">
        <v>5</v>
      </c>
      <c r="D69" s="19">
        <v>8</v>
      </c>
      <c r="E69" s="20">
        <f t="shared" si="1"/>
        <v>40</v>
      </c>
      <c r="F69" s="20">
        <f t="shared" si="2"/>
        <v>480</v>
      </c>
      <c r="G69" s="19">
        <v>260</v>
      </c>
      <c r="H69" s="19">
        <v>220</v>
      </c>
      <c r="I69" s="21">
        <v>0.45829999999999999</v>
      </c>
      <c r="J69" s="21">
        <v>0.91200000000000003</v>
      </c>
      <c r="K69" s="22">
        <v>15432</v>
      </c>
      <c r="L69" s="23">
        <v>16920</v>
      </c>
      <c r="M69" s="23">
        <v>63742</v>
      </c>
      <c r="N69" s="24">
        <f>SUM(N68)</f>
        <v>9516</v>
      </c>
      <c r="O69" s="25">
        <f t="shared" si="3"/>
        <v>237.9</v>
      </c>
      <c r="P69" s="26">
        <f t="shared" si="4"/>
        <v>77.16</v>
      </c>
      <c r="Q69" s="27">
        <f t="shared" si="5"/>
        <v>1.929</v>
      </c>
      <c r="R69" s="27">
        <f t="shared" si="6"/>
        <v>1189.5</v>
      </c>
      <c r="S69" s="28"/>
    </row>
    <row r="70" spans="1:19" x14ac:dyDescent="0.3">
      <c r="A70" s="29" t="s">
        <v>1139</v>
      </c>
      <c r="B70" s="18" t="s">
        <v>1140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11205.34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1141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11550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61</v>
      </c>
      <c r="C72" s="19">
        <v>5</v>
      </c>
      <c r="D72" s="19">
        <v>10</v>
      </c>
      <c r="E72" s="20">
        <f t="shared" si="1"/>
        <v>50</v>
      </c>
      <c r="F72" s="20">
        <f t="shared" si="2"/>
        <v>600</v>
      </c>
      <c r="G72" s="19">
        <v>180</v>
      </c>
      <c r="H72" s="19">
        <v>420</v>
      </c>
      <c r="I72" s="21">
        <v>0.7</v>
      </c>
      <c r="J72" s="21">
        <v>0.93069999999999997</v>
      </c>
      <c r="K72" s="22">
        <v>31811</v>
      </c>
      <c r="L72" s="23">
        <v>34180</v>
      </c>
      <c r="M72" s="23">
        <v>0</v>
      </c>
      <c r="N72" s="24">
        <f>SUM(N70:N71)</f>
        <v>22755.34</v>
      </c>
      <c r="O72" s="25">
        <f t="shared" si="3"/>
        <v>455.10680000000002</v>
      </c>
      <c r="P72" s="26">
        <f t="shared" si="4"/>
        <v>127.244</v>
      </c>
      <c r="Q72" s="27">
        <f t="shared" si="5"/>
        <v>3.1810999999999998</v>
      </c>
      <c r="R72" s="27">
        <f t="shared" si="6"/>
        <v>2275.5340000000001</v>
      </c>
      <c r="S72" s="28"/>
    </row>
    <row r="73" spans="1:19" x14ac:dyDescent="0.3">
      <c r="A73" s="29">
        <v>19</v>
      </c>
      <c r="B73" s="18" t="s">
        <v>1144</v>
      </c>
      <c r="C73" s="19"/>
      <c r="D73" s="19"/>
      <c r="E73" s="20">
        <f t="shared" ref="E73:E136" si="9">C73*D73</f>
        <v>0</v>
      </c>
      <c r="F73" s="20">
        <f t="shared" ref="F73:F75" si="10">SUM(G73:H73)</f>
        <v>0</v>
      </c>
      <c r="G73" s="19"/>
      <c r="H73" s="19"/>
      <c r="I73" s="21"/>
      <c r="J73" s="21"/>
      <c r="K73" s="22"/>
      <c r="L73" s="23"/>
      <c r="M73" s="23"/>
      <c r="N73" s="24">
        <v>12313.2</v>
      </c>
      <c r="O73" s="25" t="e">
        <f t="shared" ref="O73:O74" si="11">N73/E73</f>
        <v>#DIV/0!</v>
      </c>
      <c r="P73" s="26" t="e">
        <f t="shared" ref="P73:P74" si="12">((K73*200000)/E73)/1000000</f>
        <v>#DIV/0!</v>
      </c>
      <c r="Q73" s="27" t="e">
        <f t="shared" ref="Q73:Q74" si="13">(K73/D73)/1000</f>
        <v>#DIV/0!</v>
      </c>
      <c r="R73" s="27" t="e">
        <f t="shared" ref="R73:R74" si="14">N73/D73</f>
        <v>#DIV/0!</v>
      </c>
      <c r="S73" s="28"/>
    </row>
    <row r="74" spans="1:19" x14ac:dyDescent="0.3">
      <c r="A74" s="29"/>
      <c r="B74" s="18" t="s">
        <v>1145</v>
      </c>
      <c r="C74" s="19"/>
      <c r="D74" s="19"/>
      <c r="E74" s="20">
        <f t="shared" si="9"/>
        <v>0</v>
      </c>
      <c r="F74" s="20">
        <f t="shared" si="10"/>
        <v>0</v>
      </c>
      <c r="G74" s="19"/>
      <c r="H74" s="19"/>
      <c r="I74" s="21"/>
      <c r="J74" s="21"/>
      <c r="K74" s="22"/>
      <c r="L74" s="23"/>
      <c r="M74" s="23"/>
      <c r="N74" s="24">
        <v>13375.3</v>
      </c>
      <c r="O74" s="25" t="e">
        <f t="shared" si="11"/>
        <v>#DIV/0!</v>
      </c>
      <c r="P74" s="26" t="e">
        <f t="shared" si="12"/>
        <v>#DIV/0!</v>
      </c>
      <c r="Q74" s="27" t="e">
        <f t="shared" si="13"/>
        <v>#DIV/0!</v>
      </c>
      <c r="R74" s="27" t="e">
        <f t="shared" si="14"/>
        <v>#DIV/0!</v>
      </c>
      <c r="S74" s="28"/>
    </row>
    <row r="75" spans="1:19" x14ac:dyDescent="0.3">
      <c r="A75" s="29"/>
      <c r="B75" s="18" t="s">
        <v>1146</v>
      </c>
      <c r="C75" s="19">
        <v>5</v>
      </c>
      <c r="D75" s="19">
        <v>8</v>
      </c>
      <c r="E75" s="20">
        <f t="shared" si="9"/>
        <v>40</v>
      </c>
      <c r="F75" s="20">
        <f t="shared" si="10"/>
        <v>480</v>
      </c>
      <c r="G75" s="19">
        <v>100</v>
      </c>
      <c r="H75" s="19">
        <v>380</v>
      </c>
      <c r="I75" s="21">
        <v>0.79169999999999996</v>
      </c>
      <c r="J75" s="21">
        <v>0.94030000000000002</v>
      </c>
      <c r="K75" s="22">
        <v>12036</v>
      </c>
      <c r="L75" s="23">
        <v>12800</v>
      </c>
      <c r="M75" s="23">
        <v>8591</v>
      </c>
      <c r="N75" s="24">
        <f>SUM(N73:N74)</f>
        <v>25688.5</v>
      </c>
      <c r="O75" s="25">
        <f>N75/E75</f>
        <v>642.21249999999998</v>
      </c>
      <c r="P75" s="26">
        <f>((K75*200000)/E75)/1000000</f>
        <v>60.18</v>
      </c>
      <c r="Q75" s="27">
        <f>(K75/D75)/1000</f>
        <v>1.5044999999999999</v>
      </c>
      <c r="R75" s="27">
        <f>N75/D75</f>
        <v>3211.0625</v>
      </c>
      <c r="S75" s="28"/>
    </row>
    <row r="76" spans="1:19" x14ac:dyDescent="0.3">
      <c r="A76" s="29" t="s">
        <v>1151</v>
      </c>
      <c r="B76" s="18" t="s">
        <v>1152</v>
      </c>
      <c r="C76" s="19"/>
      <c r="D76" s="19"/>
      <c r="E76" s="20">
        <f t="shared" si="9"/>
        <v>0</v>
      </c>
      <c r="F76" s="20">
        <f t="shared" ref="F76:F136" si="15">SUM(G76:H76)</f>
        <v>0</v>
      </c>
      <c r="G76" s="19"/>
      <c r="H76" s="19"/>
      <c r="I76" s="21"/>
      <c r="J76" s="21"/>
      <c r="K76" s="22"/>
      <c r="L76" s="23"/>
      <c r="M76" s="23"/>
      <c r="N76" s="24">
        <v>17695.259999999998</v>
      </c>
      <c r="O76" s="25" t="e">
        <f t="shared" ref="O76:O89" si="16">N76/E76</f>
        <v>#DIV/0!</v>
      </c>
      <c r="P76" s="26" t="e">
        <f t="shared" ref="P76:P89" si="17">((K76*200000)/E76)/1000000</f>
        <v>#DIV/0!</v>
      </c>
      <c r="Q76" s="27" t="e">
        <f t="shared" ref="Q76:Q89" si="18">(K76/D76)/1000</f>
        <v>#DIV/0!</v>
      </c>
      <c r="R76" s="27" t="e">
        <f t="shared" ref="R76:R89" si="19">N76/D76</f>
        <v>#DIV/0!</v>
      </c>
      <c r="S76" s="28"/>
    </row>
    <row r="77" spans="1:19" x14ac:dyDescent="0.3">
      <c r="A77" s="29"/>
      <c r="B77" s="18" t="s">
        <v>1153</v>
      </c>
      <c r="C77" s="19"/>
      <c r="D77" s="19"/>
      <c r="E77" s="20">
        <f t="shared" si="9"/>
        <v>0</v>
      </c>
      <c r="F77" s="20">
        <f t="shared" si="15"/>
        <v>0</v>
      </c>
      <c r="G77" s="19"/>
      <c r="H77" s="19"/>
      <c r="I77" s="21"/>
      <c r="J77" s="21"/>
      <c r="K77" s="22"/>
      <c r="L77" s="23"/>
      <c r="M77" s="23"/>
      <c r="N77" s="24">
        <v>17607.45</v>
      </c>
      <c r="O77" s="25" t="e">
        <f t="shared" si="16"/>
        <v>#DIV/0!</v>
      </c>
      <c r="P77" s="26" t="e">
        <f t="shared" si="17"/>
        <v>#DIV/0!</v>
      </c>
      <c r="Q77" s="27" t="e">
        <f t="shared" si="18"/>
        <v>#DIV/0!</v>
      </c>
      <c r="R77" s="27" t="e">
        <f t="shared" si="19"/>
        <v>#DIV/0!</v>
      </c>
      <c r="S77" s="28"/>
    </row>
    <row r="78" spans="1:19" x14ac:dyDescent="0.3">
      <c r="A78" s="29"/>
      <c r="B78" s="18" t="s">
        <v>61</v>
      </c>
      <c r="C78" s="19">
        <v>5</v>
      </c>
      <c r="D78" s="19">
        <v>10</v>
      </c>
      <c r="E78" s="20">
        <f t="shared" si="9"/>
        <v>50</v>
      </c>
      <c r="F78" s="20">
        <f t="shared" si="15"/>
        <v>600</v>
      </c>
      <c r="G78" s="19">
        <v>90</v>
      </c>
      <c r="H78" s="19">
        <v>510</v>
      </c>
      <c r="I78" s="21">
        <v>0.85</v>
      </c>
      <c r="J78" s="21">
        <v>0.94789999999999996</v>
      </c>
      <c r="K78" s="22">
        <v>19640</v>
      </c>
      <c r="L78" s="23">
        <v>20719</v>
      </c>
      <c r="M78" s="23">
        <v>0</v>
      </c>
      <c r="N78" s="24">
        <f>SUM(N76:N77)</f>
        <v>35302.71</v>
      </c>
      <c r="O78" s="25">
        <f t="shared" si="16"/>
        <v>706.05420000000004</v>
      </c>
      <c r="P78" s="26">
        <f t="shared" si="17"/>
        <v>78.56</v>
      </c>
      <c r="Q78" s="27">
        <f t="shared" si="18"/>
        <v>1.964</v>
      </c>
      <c r="R78" s="27">
        <f t="shared" si="19"/>
        <v>3530.2709999999997</v>
      </c>
      <c r="S78" s="28"/>
    </row>
    <row r="79" spans="1:19" x14ac:dyDescent="0.3">
      <c r="A79" s="29">
        <v>20</v>
      </c>
      <c r="B79" s="18" t="s">
        <v>1153</v>
      </c>
      <c r="C79" s="19"/>
      <c r="D79" s="19"/>
      <c r="E79" s="20">
        <f t="shared" si="9"/>
        <v>0</v>
      </c>
      <c r="F79" s="20">
        <f t="shared" si="15"/>
        <v>0</v>
      </c>
      <c r="G79" s="19"/>
      <c r="H79" s="19"/>
      <c r="I79" s="21"/>
      <c r="J79" s="21"/>
      <c r="K79" s="22"/>
      <c r="L79" s="23"/>
      <c r="M79" s="23"/>
      <c r="N79" s="24">
        <v>7490.7</v>
      </c>
      <c r="O79" s="25" t="e">
        <f t="shared" si="16"/>
        <v>#DIV/0!</v>
      </c>
      <c r="P79" s="26" t="e">
        <f t="shared" si="17"/>
        <v>#DIV/0!</v>
      </c>
      <c r="Q79" s="27" t="e">
        <f t="shared" si="18"/>
        <v>#DIV/0!</v>
      </c>
      <c r="R79" s="27" t="e">
        <f t="shared" si="19"/>
        <v>#DIV/0!</v>
      </c>
      <c r="S79" s="28"/>
    </row>
    <row r="80" spans="1:19" x14ac:dyDescent="0.3">
      <c r="A80" s="29"/>
      <c r="B80" s="18" t="s">
        <v>1155</v>
      </c>
      <c r="C80" s="19"/>
      <c r="D80" s="19"/>
      <c r="E80" s="20">
        <f t="shared" si="9"/>
        <v>0</v>
      </c>
      <c r="F80" s="20">
        <f t="shared" si="15"/>
        <v>0</v>
      </c>
      <c r="G80" s="19"/>
      <c r="H80" s="19"/>
      <c r="I80" s="21"/>
      <c r="J80" s="21"/>
      <c r="K80" s="22"/>
      <c r="L80" s="23"/>
      <c r="M80" s="23"/>
      <c r="N80" s="24">
        <v>3905.8</v>
      </c>
      <c r="O80" s="25" t="e">
        <f t="shared" si="16"/>
        <v>#DIV/0!</v>
      </c>
      <c r="P80" s="26" t="e">
        <f t="shared" si="17"/>
        <v>#DIV/0!</v>
      </c>
      <c r="Q80" s="27" t="e">
        <f t="shared" si="18"/>
        <v>#DIV/0!</v>
      </c>
      <c r="R80" s="27" t="e">
        <f t="shared" si="19"/>
        <v>#DIV/0!</v>
      </c>
      <c r="S80" s="28"/>
    </row>
    <row r="81" spans="1:19" x14ac:dyDescent="0.3">
      <c r="A81" s="29"/>
      <c r="B81" s="18" t="s">
        <v>1156</v>
      </c>
      <c r="C81" s="19"/>
      <c r="D81" s="19"/>
      <c r="E81" s="20">
        <f t="shared" si="9"/>
        <v>0</v>
      </c>
      <c r="F81" s="20">
        <f t="shared" si="15"/>
        <v>0</v>
      </c>
      <c r="G81" s="19"/>
      <c r="H81" s="19"/>
      <c r="I81" s="21"/>
      <c r="J81" s="21"/>
      <c r="K81" s="22"/>
      <c r="L81" s="23"/>
      <c r="M81" s="23"/>
      <c r="N81" s="24">
        <v>13664.8</v>
      </c>
      <c r="O81" s="25" t="e">
        <f t="shared" si="16"/>
        <v>#DIV/0!</v>
      </c>
      <c r="P81" s="26" t="e">
        <f t="shared" si="17"/>
        <v>#DIV/0!</v>
      </c>
      <c r="Q81" s="27" t="e">
        <f t="shared" si="18"/>
        <v>#DIV/0!</v>
      </c>
      <c r="R81" s="27" t="e">
        <f t="shared" si="19"/>
        <v>#DIV/0!</v>
      </c>
      <c r="S81" s="28"/>
    </row>
    <row r="82" spans="1:19" x14ac:dyDescent="0.3">
      <c r="A82" s="29"/>
      <c r="B82" s="18" t="s">
        <v>61</v>
      </c>
      <c r="C82" s="19">
        <v>5</v>
      </c>
      <c r="D82" s="19">
        <v>8</v>
      </c>
      <c r="E82" s="20">
        <f t="shared" si="9"/>
        <v>40</v>
      </c>
      <c r="F82" s="20">
        <f t="shared" si="15"/>
        <v>480</v>
      </c>
      <c r="G82" s="19">
        <v>90</v>
      </c>
      <c r="H82" s="19">
        <v>390</v>
      </c>
      <c r="I82" s="21">
        <v>0.8125</v>
      </c>
      <c r="J82" s="21">
        <v>0.9486</v>
      </c>
      <c r="K82" s="22">
        <v>14323</v>
      </c>
      <c r="L82" s="23">
        <v>15099</v>
      </c>
      <c r="M82" s="23">
        <v>62324</v>
      </c>
      <c r="N82" s="24">
        <f>SUM(N79:N81)</f>
        <v>25061.3</v>
      </c>
      <c r="O82" s="25">
        <f t="shared" si="16"/>
        <v>626.53250000000003</v>
      </c>
      <c r="P82" s="26">
        <f t="shared" si="17"/>
        <v>71.614999999999995</v>
      </c>
      <c r="Q82" s="27">
        <f t="shared" si="18"/>
        <v>1.790375</v>
      </c>
      <c r="R82" s="27">
        <f t="shared" si="19"/>
        <v>3132.6624999999999</v>
      </c>
      <c r="S82" s="28"/>
    </row>
    <row r="83" spans="1:19" x14ac:dyDescent="0.3">
      <c r="A83" s="29" t="s">
        <v>1158</v>
      </c>
      <c r="B83" s="18" t="s">
        <v>1156</v>
      </c>
      <c r="C83" s="19"/>
      <c r="D83" s="19"/>
      <c r="E83" s="20">
        <f t="shared" si="9"/>
        <v>0</v>
      </c>
      <c r="F83" s="20">
        <f t="shared" si="15"/>
        <v>0</v>
      </c>
      <c r="G83" s="19"/>
      <c r="H83" s="19"/>
      <c r="I83" s="21"/>
      <c r="J83" s="21"/>
      <c r="K83" s="22"/>
      <c r="L83" s="23"/>
      <c r="M83" s="23"/>
      <c r="N83" s="24">
        <v>20298.8</v>
      </c>
      <c r="O83" s="25" t="e">
        <f t="shared" si="16"/>
        <v>#DIV/0!</v>
      </c>
      <c r="P83" s="26" t="e">
        <f t="shared" si="17"/>
        <v>#DIV/0!</v>
      </c>
      <c r="Q83" s="27" t="e">
        <f t="shared" si="18"/>
        <v>#DIV/0!</v>
      </c>
      <c r="R83" s="27" t="e">
        <f t="shared" si="19"/>
        <v>#DIV/0!</v>
      </c>
      <c r="S83" s="28"/>
    </row>
    <row r="84" spans="1:19" x14ac:dyDescent="0.3">
      <c r="A84" s="29"/>
      <c r="B84" s="18" t="s">
        <v>1157</v>
      </c>
      <c r="C84" s="19"/>
      <c r="D84" s="19"/>
      <c r="E84" s="20">
        <f t="shared" si="9"/>
        <v>0</v>
      </c>
      <c r="F84" s="20">
        <f t="shared" si="15"/>
        <v>0</v>
      </c>
      <c r="G84" s="19"/>
      <c r="H84" s="19"/>
      <c r="I84" s="21"/>
      <c r="J84" s="21"/>
      <c r="K84" s="22"/>
      <c r="L84" s="23"/>
      <c r="M84" s="23"/>
      <c r="N84" s="24">
        <v>3549</v>
      </c>
      <c r="O84" s="25" t="e">
        <f t="shared" si="16"/>
        <v>#DIV/0!</v>
      </c>
      <c r="P84" s="26" t="e">
        <f t="shared" si="17"/>
        <v>#DIV/0!</v>
      </c>
      <c r="Q84" s="27" t="e">
        <f t="shared" si="18"/>
        <v>#DIV/0!</v>
      </c>
      <c r="R84" s="27" t="e">
        <f t="shared" si="19"/>
        <v>#DIV/0!</v>
      </c>
      <c r="S84" s="28"/>
    </row>
    <row r="85" spans="1:19" x14ac:dyDescent="0.3">
      <c r="A85" s="29"/>
      <c r="B85" s="18" t="s">
        <v>61</v>
      </c>
      <c r="C85" s="19">
        <v>5</v>
      </c>
      <c r="D85" s="19">
        <v>10</v>
      </c>
      <c r="E85" s="20">
        <f t="shared" si="9"/>
        <v>50</v>
      </c>
      <c r="F85" s="20">
        <f t="shared" si="15"/>
        <v>600</v>
      </c>
      <c r="G85" s="19">
        <v>190</v>
      </c>
      <c r="H85" s="19">
        <v>410</v>
      </c>
      <c r="I85" s="21">
        <v>0.68330000000000002</v>
      </c>
      <c r="J85" s="21">
        <v>0.92700000000000005</v>
      </c>
      <c r="K85" s="22">
        <v>19889</v>
      </c>
      <c r="L85" s="23">
        <v>21454</v>
      </c>
      <c r="M85" s="23">
        <v>0</v>
      </c>
      <c r="N85" s="24">
        <f>SUM(N83:N84)</f>
        <v>23847.8</v>
      </c>
      <c r="O85" s="25">
        <f t="shared" si="16"/>
        <v>476.95599999999996</v>
      </c>
      <c r="P85" s="26">
        <f t="shared" si="17"/>
        <v>79.555999999999997</v>
      </c>
      <c r="Q85" s="27">
        <f t="shared" si="18"/>
        <v>1.9889000000000001</v>
      </c>
      <c r="R85" s="27">
        <f t="shared" si="19"/>
        <v>2384.7799999999997</v>
      </c>
      <c r="S85" s="28"/>
    </row>
    <row r="86" spans="1:19" x14ac:dyDescent="0.3">
      <c r="A86" s="29">
        <v>21</v>
      </c>
      <c r="B86" s="18" t="s">
        <v>1157</v>
      </c>
      <c r="C86" s="19"/>
      <c r="D86" s="19"/>
      <c r="E86" s="20">
        <f t="shared" si="9"/>
        <v>0</v>
      </c>
      <c r="F86" s="20">
        <f t="shared" si="15"/>
        <v>0</v>
      </c>
      <c r="G86" s="19"/>
      <c r="H86" s="19"/>
      <c r="I86" s="21"/>
      <c r="J86" s="21"/>
      <c r="K86" s="22"/>
      <c r="L86" s="23"/>
      <c r="M86" s="23"/>
      <c r="N86" s="24">
        <v>30930</v>
      </c>
      <c r="O86" s="25" t="e">
        <f t="shared" si="16"/>
        <v>#DIV/0!</v>
      </c>
      <c r="P86" s="26" t="e">
        <f t="shared" si="17"/>
        <v>#DIV/0!</v>
      </c>
      <c r="Q86" s="27" t="e">
        <f t="shared" si="18"/>
        <v>#DIV/0!</v>
      </c>
      <c r="R86" s="27" t="e">
        <f t="shared" si="19"/>
        <v>#DIV/0!</v>
      </c>
      <c r="S86" s="28"/>
    </row>
    <row r="87" spans="1:19" x14ac:dyDescent="0.3">
      <c r="A87" s="29"/>
      <c r="B87" s="18" t="s">
        <v>1161</v>
      </c>
      <c r="C87" s="19">
        <v>5</v>
      </c>
      <c r="D87" s="19">
        <v>8</v>
      </c>
      <c r="E87" s="20">
        <f t="shared" si="9"/>
        <v>40</v>
      </c>
      <c r="F87" s="20">
        <f t="shared" si="15"/>
        <v>480</v>
      </c>
      <c r="G87" s="19">
        <v>150</v>
      </c>
      <c r="H87" s="19">
        <v>330</v>
      </c>
      <c r="I87" s="21">
        <v>0.6875</v>
      </c>
      <c r="J87" s="21">
        <v>0.95199999999999996</v>
      </c>
      <c r="K87" s="22">
        <v>32881</v>
      </c>
      <c r="L87" s="23">
        <v>34538</v>
      </c>
      <c r="M87" s="23">
        <v>40114</v>
      </c>
      <c r="N87" s="24">
        <f>SUM(N86)</f>
        <v>30930</v>
      </c>
      <c r="O87" s="25">
        <f t="shared" si="16"/>
        <v>773.25</v>
      </c>
      <c r="P87" s="26">
        <f t="shared" si="17"/>
        <v>164.405</v>
      </c>
      <c r="Q87" s="27">
        <f t="shared" si="18"/>
        <v>4.110125</v>
      </c>
      <c r="R87" s="27">
        <f t="shared" si="19"/>
        <v>3866.25</v>
      </c>
      <c r="S87" s="28"/>
    </row>
    <row r="88" spans="1:19" x14ac:dyDescent="0.3">
      <c r="A88" s="29" t="s">
        <v>1162</v>
      </c>
      <c r="B88" s="18" t="s">
        <v>1163</v>
      </c>
      <c r="C88" s="19"/>
      <c r="D88" s="19"/>
      <c r="E88" s="20">
        <f t="shared" si="9"/>
        <v>0</v>
      </c>
      <c r="F88" s="20">
        <f t="shared" si="15"/>
        <v>0</v>
      </c>
      <c r="G88" s="19"/>
      <c r="H88" s="19"/>
      <c r="I88" s="21"/>
      <c r="J88" s="21"/>
      <c r="K88" s="22"/>
      <c r="L88" s="23"/>
      <c r="M88" s="23"/>
      <c r="N88" s="24">
        <v>32219.25</v>
      </c>
      <c r="O88" s="25" t="e">
        <f t="shared" si="16"/>
        <v>#DIV/0!</v>
      </c>
      <c r="P88" s="26" t="e">
        <f t="shared" si="17"/>
        <v>#DIV/0!</v>
      </c>
      <c r="Q88" s="27" t="e">
        <f t="shared" si="18"/>
        <v>#DIV/0!</v>
      </c>
      <c r="R88" s="27" t="e">
        <f t="shared" si="19"/>
        <v>#DIV/0!</v>
      </c>
      <c r="S88" s="28"/>
    </row>
    <row r="89" spans="1:19" x14ac:dyDescent="0.3">
      <c r="A89" s="29"/>
      <c r="B89" s="18" t="s">
        <v>61</v>
      </c>
      <c r="C89" s="19">
        <v>5</v>
      </c>
      <c r="D89" s="19">
        <v>10</v>
      </c>
      <c r="E89" s="20">
        <f t="shared" si="9"/>
        <v>50</v>
      </c>
      <c r="F89" s="20">
        <f t="shared" si="15"/>
        <v>600</v>
      </c>
      <c r="G89" s="19">
        <v>120</v>
      </c>
      <c r="H89" s="19">
        <v>480</v>
      </c>
      <c r="I89" s="21">
        <v>0.8</v>
      </c>
      <c r="J89" s="21">
        <v>0.94669999999999999</v>
      </c>
      <c r="K89" s="22">
        <v>15891</v>
      </c>
      <c r="L89" s="23">
        <v>16786</v>
      </c>
      <c r="M89" s="23">
        <v>0</v>
      </c>
      <c r="N89" s="24">
        <f>SUM(N88)</f>
        <v>32219.25</v>
      </c>
      <c r="O89" s="25">
        <f t="shared" si="16"/>
        <v>644.38499999999999</v>
      </c>
      <c r="P89" s="26">
        <f t="shared" si="17"/>
        <v>63.564</v>
      </c>
      <c r="Q89" s="27">
        <f t="shared" si="18"/>
        <v>1.5891</v>
      </c>
      <c r="R89" s="27">
        <f t="shared" si="19"/>
        <v>3221.9250000000002</v>
      </c>
      <c r="S89" s="28"/>
    </row>
    <row r="90" spans="1:19" x14ac:dyDescent="0.3">
      <c r="A90" s="29">
        <v>24</v>
      </c>
      <c r="B90" s="18" t="s">
        <v>1166</v>
      </c>
      <c r="C90" s="19"/>
      <c r="D90" s="19"/>
      <c r="E90" s="20">
        <f t="shared" si="9"/>
        <v>0</v>
      </c>
      <c r="F90" s="20">
        <f t="shared" si="15"/>
        <v>0</v>
      </c>
      <c r="G90" s="19"/>
      <c r="H90" s="19"/>
      <c r="I90" s="21"/>
      <c r="J90" s="21"/>
      <c r="K90" s="22"/>
      <c r="L90" s="23"/>
      <c r="M90" s="23"/>
      <c r="N90" s="24">
        <v>30029.65</v>
      </c>
      <c r="O90" s="25" t="e">
        <f>N90/E90</f>
        <v>#DIV/0!</v>
      </c>
      <c r="P90" s="26" t="e">
        <f>((K90*200000)/E90)/1000000</f>
        <v>#DIV/0!</v>
      </c>
      <c r="Q90" s="27" t="e">
        <f>(K90/D90)/1000</f>
        <v>#DIV/0!</v>
      </c>
      <c r="R90" s="27" t="e">
        <f>N90/D90</f>
        <v>#DIV/0!</v>
      </c>
      <c r="S90" s="28"/>
    </row>
    <row r="91" spans="1:19" x14ac:dyDescent="0.3">
      <c r="A91" s="29"/>
      <c r="B91" s="18" t="s">
        <v>61</v>
      </c>
      <c r="C91" s="19">
        <v>5</v>
      </c>
      <c r="D91" s="19">
        <v>8</v>
      </c>
      <c r="E91" s="20">
        <f t="shared" si="9"/>
        <v>40</v>
      </c>
      <c r="F91" s="20">
        <f t="shared" si="15"/>
        <v>480</v>
      </c>
      <c r="G91" s="19">
        <v>50</v>
      </c>
      <c r="H91" s="19">
        <v>430</v>
      </c>
      <c r="I91" s="21">
        <v>0.89580000000000004</v>
      </c>
      <c r="J91" s="21">
        <v>0.95430000000000004</v>
      </c>
      <c r="K91" s="22">
        <v>14811</v>
      </c>
      <c r="L91" s="23">
        <v>15520</v>
      </c>
      <c r="M91" s="23">
        <v>23190</v>
      </c>
      <c r="N91" s="24">
        <f>SUM(N90)</f>
        <v>30029.65</v>
      </c>
      <c r="O91" s="25">
        <f t="shared" ref="O91:O138" si="20">N91/E91</f>
        <v>750.74125000000004</v>
      </c>
      <c r="P91" s="26">
        <f t="shared" ref="P91:P138" si="21">((K91*200000)/E91)/1000000</f>
        <v>74.055000000000007</v>
      </c>
      <c r="Q91" s="27">
        <f t="shared" ref="Q91:Q138" si="22">(K91/D91)/1000</f>
        <v>1.851375</v>
      </c>
      <c r="R91" s="27">
        <f t="shared" ref="R91:R138" si="23">N91/D91</f>
        <v>3753.7062500000002</v>
      </c>
      <c r="S91" s="28"/>
    </row>
    <row r="92" spans="1:19" x14ac:dyDescent="0.3">
      <c r="A92" s="29" t="s">
        <v>1168</v>
      </c>
      <c r="B92" s="18" t="s">
        <v>1163</v>
      </c>
      <c r="C92" s="19"/>
      <c r="D92" s="19"/>
      <c r="E92" s="20">
        <f t="shared" si="9"/>
        <v>0</v>
      </c>
      <c r="F92" s="20">
        <f t="shared" si="15"/>
        <v>0</v>
      </c>
      <c r="G92" s="19"/>
      <c r="H92" s="19"/>
      <c r="I92" s="21"/>
      <c r="J92" s="21"/>
      <c r="K92" s="22"/>
      <c r="L92" s="23"/>
      <c r="M92" s="23"/>
      <c r="N92" s="24">
        <v>30541.35</v>
      </c>
      <c r="O92" s="25" t="e">
        <f t="shared" si="20"/>
        <v>#DIV/0!</v>
      </c>
      <c r="P92" s="26" t="e">
        <f t="shared" si="21"/>
        <v>#DIV/0!</v>
      </c>
      <c r="Q92" s="27" t="e">
        <f t="shared" si="22"/>
        <v>#DIV/0!</v>
      </c>
      <c r="R92" s="27" t="e">
        <f t="shared" si="23"/>
        <v>#DIV/0!</v>
      </c>
      <c r="S92" s="28"/>
    </row>
    <row r="93" spans="1:19" x14ac:dyDescent="0.3">
      <c r="A93" s="29"/>
      <c r="B93" s="18" t="s">
        <v>61</v>
      </c>
      <c r="C93" s="19">
        <v>5</v>
      </c>
      <c r="D93" s="19">
        <v>10</v>
      </c>
      <c r="E93" s="20">
        <f t="shared" si="9"/>
        <v>50</v>
      </c>
      <c r="F93" s="20">
        <f t="shared" si="15"/>
        <v>600</v>
      </c>
      <c r="G93" s="19">
        <v>150</v>
      </c>
      <c r="H93" s="19">
        <v>450</v>
      </c>
      <c r="I93" s="21">
        <v>0.75</v>
      </c>
      <c r="J93" s="21">
        <v>0.96160000000000001</v>
      </c>
      <c r="K93" s="22">
        <v>15063</v>
      </c>
      <c r="L93" s="23">
        <v>15664</v>
      </c>
      <c r="M93" s="23">
        <v>0</v>
      </c>
      <c r="N93" s="24">
        <f>SUM(N92)</f>
        <v>30541.35</v>
      </c>
      <c r="O93" s="25">
        <f t="shared" si="20"/>
        <v>610.827</v>
      </c>
      <c r="P93" s="26">
        <f t="shared" si="21"/>
        <v>60.252000000000002</v>
      </c>
      <c r="Q93" s="27">
        <f t="shared" si="22"/>
        <v>1.5063</v>
      </c>
      <c r="R93" s="27">
        <f t="shared" si="23"/>
        <v>3054.1349999999998</v>
      </c>
      <c r="S93" s="28"/>
    </row>
    <row r="94" spans="1:19" x14ac:dyDescent="0.3">
      <c r="A94" s="29">
        <v>25</v>
      </c>
      <c r="B94" s="18" t="s">
        <v>1171</v>
      </c>
      <c r="C94" s="19"/>
      <c r="D94" s="19"/>
      <c r="E94" s="20">
        <f t="shared" si="9"/>
        <v>0</v>
      </c>
      <c r="F94" s="20">
        <f t="shared" si="15"/>
        <v>0</v>
      </c>
      <c r="G94" s="19"/>
      <c r="H94" s="19"/>
      <c r="I94" s="21"/>
      <c r="J94" s="21"/>
      <c r="K94" s="22"/>
      <c r="L94" s="23"/>
      <c r="M94" s="23"/>
      <c r="N94" s="24">
        <v>19361.45</v>
      </c>
      <c r="O94" s="25" t="e">
        <f t="shared" si="20"/>
        <v>#DIV/0!</v>
      </c>
      <c r="P94" s="26" t="e">
        <f t="shared" si="21"/>
        <v>#DIV/0!</v>
      </c>
      <c r="Q94" s="27" t="e">
        <f t="shared" si="22"/>
        <v>#DIV/0!</v>
      </c>
      <c r="R94" s="27" t="e">
        <f t="shared" si="23"/>
        <v>#DIV/0!</v>
      </c>
      <c r="S94" s="28"/>
    </row>
    <row r="95" spans="1:19" x14ac:dyDescent="0.3">
      <c r="A95" s="29"/>
      <c r="B95" s="18" t="s">
        <v>61</v>
      </c>
      <c r="C95" s="19">
        <v>5</v>
      </c>
      <c r="D95" s="19">
        <v>8</v>
      </c>
      <c r="E95" s="20">
        <f t="shared" si="9"/>
        <v>40</v>
      </c>
      <c r="F95" s="20">
        <f t="shared" si="15"/>
        <v>480</v>
      </c>
      <c r="G95" s="19">
        <v>110</v>
      </c>
      <c r="H95" s="19">
        <v>370</v>
      </c>
      <c r="I95" s="21">
        <v>0.77080000000000004</v>
      </c>
      <c r="J95" s="21">
        <v>0.89290000000000003</v>
      </c>
      <c r="K95" s="22">
        <v>10804</v>
      </c>
      <c r="L95" s="23">
        <v>12100</v>
      </c>
      <c r="M95" s="23">
        <v>31223</v>
      </c>
      <c r="N95" s="24">
        <f>SUM(N94)</f>
        <v>19361.45</v>
      </c>
      <c r="O95" s="25">
        <f t="shared" si="20"/>
        <v>484.03625</v>
      </c>
      <c r="P95" s="26">
        <f t="shared" si="21"/>
        <v>54.02</v>
      </c>
      <c r="Q95" s="27">
        <f t="shared" si="22"/>
        <v>1.3505</v>
      </c>
      <c r="R95" s="27">
        <f t="shared" si="23"/>
        <v>2420.1812500000001</v>
      </c>
      <c r="S95" s="28"/>
    </row>
    <row r="96" spans="1:19" x14ac:dyDescent="0.3">
      <c r="A96" s="29" t="s">
        <v>1174</v>
      </c>
      <c r="B96" s="18" t="s">
        <v>1175</v>
      </c>
      <c r="C96" s="19"/>
      <c r="D96" s="19"/>
      <c r="E96" s="20">
        <f t="shared" si="9"/>
        <v>0</v>
      </c>
      <c r="F96" s="20">
        <f t="shared" si="15"/>
        <v>0</v>
      </c>
      <c r="G96" s="19"/>
      <c r="H96" s="19"/>
      <c r="I96" s="21"/>
      <c r="J96" s="21"/>
      <c r="K96" s="22"/>
      <c r="L96" s="23"/>
      <c r="M96" s="23"/>
      <c r="N96" s="24">
        <v>14415</v>
      </c>
      <c r="O96" s="25" t="e">
        <f t="shared" si="20"/>
        <v>#DIV/0!</v>
      </c>
      <c r="P96" s="26" t="e">
        <f t="shared" si="21"/>
        <v>#DIV/0!</v>
      </c>
      <c r="Q96" s="27" t="e">
        <f t="shared" si="22"/>
        <v>#DIV/0!</v>
      </c>
      <c r="R96" s="27" t="e">
        <f t="shared" si="23"/>
        <v>#DIV/0!</v>
      </c>
      <c r="S96" s="28"/>
    </row>
    <row r="97" spans="1:19" x14ac:dyDescent="0.3">
      <c r="A97" s="29"/>
      <c r="B97" s="18" t="s">
        <v>1176</v>
      </c>
      <c r="C97" s="19"/>
      <c r="D97" s="19"/>
      <c r="E97" s="20">
        <f t="shared" si="9"/>
        <v>0</v>
      </c>
      <c r="F97" s="20">
        <f t="shared" si="15"/>
        <v>0</v>
      </c>
      <c r="G97" s="19"/>
      <c r="H97" s="19"/>
      <c r="I97" s="21"/>
      <c r="J97" s="21"/>
      <c r="K97" s="22"/>
      <c r="L97" s="23"/>
      <c r="M97" s="23"/>
      <c r="N97" s="24">
        <v>10097.450000000001</v>
      </c>
      <c r="O97" s="25" t="e">
        <f t="shared" si="20"/>
        <v>#DIV/0!</v>
      </c>
      <c r="P97" s="26" t="e">
        <f t="shared" si="21"/>
        <v>#DIV/0!</v>
      </c>
      <c r="Q97" s="27" t="e">
        <f t="shared" si="22"/>
        <v>#DIV/0!</v>
      </c>
      <c r="R97" s="27" t="e">
        <f t="shared" si="23"/>
        <v>#DIV/0!</v>
      </c>
      <c r="S97" s="28"/>
    </row>
    <row r="98" spans="1:19" x14ac:dyDescent="0.3">
      <c r="A98" s="29"/>
      <c r="B98" s="18" t="s">
        <v>61</v>
      </c>
      <c r="C98" s="19">
        <v>5</v>
      </c>
      <c r="D98" s="19">
        <v>10</v>
      </c>
      <c r="E98" s="20">
        <f t="shared" si="9"/>
        <v>50</v>
      </c>
      <c r="F98" s="20">
        <f t="shared" si="15"/>
        <v>600</v>
      </c>
      <c r="G98" s="19">
        <v>130</v>
      </c>
      <c r="H98" s="19">
        <v>470</v>
      </c>
      <c r="I98" s="21">
        <v>0.7833</v>
      </c>
      <c r="J98" s="21">
        <v>0.93210000000000004</v>
      </c>
      <c r="K98" s="22">
        <v>19875</v>
      </c>
      <c r="L98" s="23">
        <v>21323</v>
      </c>
      <c r="M98" s="23">
        <v>0</v>
      </c>
      <c r="N98" s="24">
        <f>SUM(N96:N97)</f>
        <v>24512.45</v>
      </c>
      <c r="O98" s="25">
        <f t="shared" si="20"/>
        <v>490.24900000000002</v>
      </c>
      <c r="P98" s="26">
        <f t="shared" si="21"/>
        <v>79.5</v>
      </c>
      <c r="Q98" s="27">
        <f t="shared" si="22"/>
        <v>1.9875</v>
      </c>
      <c r="R98" s="27">
        <f t="shared" si="23"/>
        <v>2451.2449999999999</v>
      </c>
      <c r="S98" s="28"/>
    </row>
    <row r="99" spans="1:19" x14ac:dyDescent="0.3">
      <c r="A99" s="29">
        <v>26</v>
      </c>
      <c r="B99" s="18" t="s">
        <v>1180</v>
      </c>
      <c r="C99" s="19"/>
      <c r="D99" s="19"/>
      <c r="E99" s="20">
        <f t="shared" si="9"/>
        <v>0</v>
      </c>
      <c r="F99" s="20">
        <f t="shared" si="15"/>
        <v>0</v>
      </c>
      <c r="G99" s="19"/>
      <c r="H99" s="19"/>
      <c r="I99" s="21"/>
      <c r="J99" s="21"/>
      <c r="K99" s="22"/>
      <c r="L99" s="23"/>
      <c r="M99" s="23"/>
      <c r="N99" s="24">
        <v>20098.099999999999</v>
      </c>
      <c r="O99" s="25" t="e">
        <f t="shared" si="20"/>
        <v>#DIV/0!</v>
      </c>
      <c r="P99" s="26" t="e">
        <f t="shared" si="21"/>
        <v>#DIV/0!</v>
      </c>
      <c r="Q99" s="27" t="e">
        <f t="shared" si="22"/>
        <v>#DIV/0!</v>
      </c>
      <c r="R99" s="27" t="e">
        <f t="shared" si="23"/>
        <v>#DIV/0!</v>
      </c>
      <c r="S99" s="28"/>
    </row>
    <row r="100" spans="1:19" x14ac:dyDescent="0.3">
      <c r="A100" s="29"/>
      <c r="B100" s="18" t="s">
        <v>1181</v>
      </c>
      <c r="C100" s="19"/>
      <c r="D100" s="19"/>
      <c r="E100" s="20">
        <f t="shared" si="9"/>
        <v>0</v>
      </c>
      <c r="F100" s="20">
        <f t="shared" si="15"/>
        <v>0</v>
      </c>
      <c r="G100" s="19"/>
      <c r="H100" s="19"/>
      <c r="I100" s="21"/>
      <c r="J100" s="21"/>
      <c r="K100" s="22"/>
      <c r="L100" s="23"/>
      <c r="M100" s="23"/>
      <c r="N100" s="24">
        <v>2456.25</v>
      </c>
      <c r="O100" s="25" t="e">
        <f t="shared" si="20"/>
        <v>#DIV/0!</v>
      </c>
      <c r="P100" s="26" t="e">
        <f t="shared" si="21"/>
        <v>#DIV/0!</v>
      </c>
      <c r="Q100" s="27" t="e">
        <f t="shared" si="22"/>
        <v>#DIV/0!</v>
      </c>
      <c r="R100" s="27" t="e">
        <f t="shared" si="23"/>
        <v>#DIV/0!</v>
      </c>
      <c r="S100" s="28"/>
    </row>
    <row r="101" spans="1:19" x14ac:dyDescent="0.3">
      <c r="A101" s="29"/>
      <c r="B101" s="18" t="s">
        <v>61</v>
      </c>
      <c r="C101" s="19">
        <v>5</v>
      </c>
      <c r="D101" s="19">
        <v>8</v>
      </c>
      <c r="E101" s="20">
        <f t="shared" si="9"/>
        <v>40</v>
      </c>
      <c r="F101" s="20">
        <f t="shared" si="15"/>
        <v>480</v>
      </c>
      <c r="G101" s="19">
        <v>90</v>
      </c>
      <c r="H101" s="19">
        <v>390</v>
      </c>
      <c r="I101" s="21">
        <v>0.8125</v>
      </c>
      <c r="J101" s="21">
        <v>0.97850000000000004</v>
      </c>
      <c r="K101" s="22">
        <v>18288</v>
      </c>
      <c r="L101" s="23">
        <v>18689</v>
      </c>
      <c r="M101" s="23">
        <v>32162</v>
      </c>
      <c r="N101" s="24">
        <f>SUM(N99:N100)</f>
        <v>22554.35</v>
      </c>
      <c r="O101" s="25">
        <f t="shared" si="20"/>
        <v>563.85874999999999</v>
      </c>
      <c r="P101" s="26">
        <f t="shared" si="21"/>
        <v>91.44</v>
      </c>
      <c r="Q101" s="27">
        <f t="shared" si="22"/>
        <v>2.286</v>
      </c>
      <c r="R101" s="27">
        <f t="shared" si="23"/>
        <v>2819.2937499999998</v>
      </c>
      <c r="S101" s="28"/>
    </row>
    <row r="102" spans="1:19" x14ac:dyDescent="0.3">
      <c r="A102" s="29" t="s">
        <v>1184</v>
      </c>
      <c r="B102" s="18" t="s">
        <v>1181</v>
      </c>
      <c r="C102" s="19"/>
      <c r="D102" s="19"/>
      <c r="E102" s="20">
        <f t="shared" si="9"/>
        <v>0</v>
      </c>
      <c r="F102" s="20">
        <f t="shared" si="15"/>
        <v>0</v>
      </c>
      <c r="G102" s="19"/>
      <c r="H102" s="19"/>
      <c r="I102" s="21"/>
      <c r="J102" s="21"/>
      <c r="K102" s="22"/>
      <c r="L102" s="23"/>
      <c r="M102" s="23"/>
      <c r="N102" s="24">
        <v>12462.5</v>
      </c>
      <c r="O102" s="25" t="e">
        <f t="shared" si="20"/>
        <v>#DIV/0!</v>
      </c>
      <c r="P102" s="26" t="e">
        <f t="shared" si="21"/>
        <v>#DIV/0!</v>
      </c>
      <c r="Q102" s="27" t="e">
        <f t="shared" si="22"/>
        <v>#DIV/0!</v>
      </c>
      <c r="R102" s="27" t="e">
        <f t="shared" si="23"/>
        <v>#DIV/0!</v>
      </c>
      <c r="S102" s="28"/>
    </row>
    <row r="103" spans="1:19" x14ac:dyDescent="0.3">
      <c r="A103" s="29"/>
      <c r="B103" s="18" t="s">
        <v>1185</v>
      </c>
      <c r="C103" s="19"/>
      <c r="D103" s="19"/>
      <c r="E103" s="20">
        <f t="shared" si="9"/>
        <v>0</v>
      </c>
      <c r="F103" s="20">
        <f t="shared" si="15"/>
        <v>0</v>
      </c>
      <c r="G103" s="19"/>
      <c r="H103" s="19"/>
      <c r="I103" s="21"/>
      <c r="J103" s="21"/>
      <c r="K103" s="22"/>
      <c r="L103" s="23"/>
      <c r="M103" s="23"/>
      <c r="N103" s="24">
        <v>18731.25</v>
      </c>
      <c r="O103" s="25" t="e">
        <f t="shared" si="20"/>
        <v>#DIV/0!</v>
      </c>
      <c r="P103" s="26" t="e">
        <f t="shared" si="21"/>
        <v>#DIV/0!</v>
      </c>
      <c r="Q103" s="27" t="e">
        <f t="shared" si="22"/>
        <v>#DIV/0!</v>
      </c>
      <c r="R103" s="27" t="e">
        <f t="shared" si="23"/>
        <v>#DIV/0!</v>
      </c>
      <c r="S103" s="28"/>
    </row>
    <row r="104" spans="1:19" x14ac:dyDescent="0.3">
      <c r="A104" s="29"/>
      <c r="B104" s="18" t="s">
        <v>61</v>
      </c>
      <c r="C104" s="19">
        <v>5</v>
      </c>
      <c r="D104" s="19">
        <v>10</v>
      </c>
      <c r="E104" s="20">
        <f t="shared" si="9"/>
        <v>50</v>
      </c>
      <c r="F104" s="20">
        <f t="shared" si="15"/>
        <v>600</v>
      </c>
      <c r="G104" s="19">
        <v>60</v>
      </c>
      <c r="H104" s="19">
        <v>540</v>
      </c>
      <c r="I104" s="21">
        <v>0.9</v>
      </c>
      <c r="J104" s="21">
        <v>0.97489999999999999</v>
      </c>
      <c r="K104" s="22">
        <v>25293</v>
      </c>
      <c r="L104" s="23">
        <v>25943</v>
      </c>
      <c r="M104" s="23">
        <v>0</v>
      </c>
      <c r="N104" s="24">
        <f>SUM(N102:N103)</f>
        <v>31193.75</v>
      </c>
      <c r="O104" s="25">
        <f t="shared" si="20"/>
        <v>623.875</v>
      </c>
      <c r="P104" s="26">
        <f t="shared" si="21"/>
        <v>101.172</v>
      </c>
      <c r="Q104" s="27">
        <f t="shared" si="22"/>
        <v>2.5293000000000001</v>
      </c>
      <c r="R104" s="27">
        <f t="shared" si="23"/>
        <v>3119.375</v>
      </c>
      <c r="S104" s="28"/>
    </row>
    <row r="105" spans="1:19" x14ac:dyDescent="0.3">
      <c r="A105" s="29">
        <v>27</v>
      </c>
      <c r="B105" s="18" t="s">
        <v>1185</v>
      </c>
      <c r="C105" s="19"/>
      <c r="D105" s="19"/>
      <c r="E105" s="20">
        <f t="shared" si="9"/>
        <v>0</v>
      </c>
      <c r="F105" s="20">
        <f t="shared" si="15"/>
        <v>0</v>
      </c>
      <c r="G105" s="19"/>
      <c r="H105" s="19"/>
      <c r="I105" s="21"/>
      <c r="J105" s="21"/>
      <c r="K105" s="22"/>
      <c r="L105" s="23"/>
      <c r="M105" s="23"/>
      <c r="N105" s="24">
        <v>17448.75</v>
      </c>
      <c r="O105" s="25" t="e">
        <f t="shared" si="20"/>
        <v>#DIV/0!</v>
      </c>
      <c r="P105" s="26" t="e">
        <f t="shared" si="21"/>
        <v>#DIV/0!</v>
      </c>
      <c r="Q105" s="27" t="e">
        <f t="shared" si="22"/>
        <v>#DIV/0!</v>
      </c>
      <c r="R105" s="27" t="e">
        <f t="shared" si="23"/>
        <v>#DIV/0!</v>
      </c>
      <c r="S105" s="28"/>
    </row>
    <row r="106" spans="1:19" x14ac:dyDescent="0.3">
      <c r="A106" s="29"/>
      <c r="B106" s="18" t="s">
        <v>1187</v>
      </c>
      <c r="C106" s="19"/>
      <c r="D106" s="19"/>
      <c r="E106" s="20">
        <f t="shared" si="9"/>
        <v>0</v>
      </c>
      <c r="F106" s="20">
        <f t="shared" si="15"/>
        <v>0</v>
      </c>
      <c r="G106" s="19"/>
      <c r="H106" s="19"/>
      <c r="I106" s="21"/>
      <c r="J106" s="21"/>
      <c r="K106" s="22"/>
      <c r="L106" s="23"/>
      <c r="M106" s="23"/>
      <c r="N106" s="24">
        <v>1455.8</v>
      </c>
      <c r="O106" s="25" t="e">
        <f t="shared" si="20"/>
        <v>#DIV/0!</v>
      </c>
      <c r="P106" s="26" t="e">
        <f t="shared" si="21"/>
        <v>#DIV/0!</v>
      </c>
      <c r="Q106" s="27" t="e">
        <f t="shared" si="22"/>
        <v>#DIV/0!</v>
      </c>
      <c r="R106" s="27" t="e">
        <f t="shared" si="23"/>
        <v>#DIV/0!</v>
      </c>
      <c r="S106" s="28"/>
    </row>
    <row r="107" spans="1:19" x14ac:dyDescent="0.3">
      <c r="A107" s="29"/>
      <c r="B107" s="18" t="s">
        <v>61</v>
      </c>
      <c r="C107" s="19">
        <v>5</v>
      </c>
      <c r="D107" s="19">
        <v>8</v>
      </c>
      <c r="E107" s="20">
        <f t="shared" si="9"/>
        <v>40</v>
      </c>
      <c r="F107" s="20">
        <f t="shared" si="15"/>
        <v>480</v>
      </c>
      <c r="G107" s="19">
        <v>140</v>
      </c>
      <c r="H107" s="19">
        <v>340</v>
      </c>
      <c r="I107" s="21">
        <v>0.70830000000000004</v>
      </c>
      <c r="J107" s="21">
        <v>0.94240000000000002</v>
      </c>
      <c r="K107" s="22">
        <v>16302</v>
      </c>
      <c r="L107" s="23">
        <v>17299</v>
      </c>
      <c r="M107" s="23">
        <v>36385</v>
      </c>
      <c r="N107" s="24">
        <f>SUM(N105:N106)</f>
        <v>18904.55</v>
      </c>
      <c r="O107" s="25">
        <f t="shared" si="20"/>
        <v>472.61374999999998</v>
      </c>
      <c r="P107" s="26">
        <f t="shared" si="21"/>
        <v>81.510000000000005</v>
      </c>
      <c r="Q107" s="27">
        <f t="shared" si="22"/>
        <v>2.03775</v>
      </c>
      <c r="R107" s="27">
        <f t="shared" si="23"/>
        <v>2363.0687499999999</v>
      </c>
      <c r="S107" s="28"/>
    </row>
    <row r="108" spans="1:19" x14ac:dyDescent="0.3">
      <c r="A108" s="29" t="s">
        <v>1189</v>
      </c>
      <c r="B108" s="18" t="s">
        <v>1187</v>
      </c>
      <c r="C108" s="19"/>
      <c r="D108" s="19"/>
      <c r="E108" s="20">
        <f t="shared" si="9"/>
        <v>0</v>
      </c>
      <c r="F108" s="20">
        <f t="shared" si="15"/>
        <v>0</v>
      </c>
      <c r="G108" s="19"/>
      <c r="H108" s="19"/>
      <c r="I108" s="21"/>
      <c r="J108" s="21"/>
      <c r="K108" s="22"/>
      <c r="L108" s="23"/>
      <c r="M108" s="23"/>
      <c r="N108" s="24">
        <v>19946.2</v>
      </c>
      <c r="O108" s="25" t="e">
        <f t="shared" si="20"/>
        <v>#DIV/0!</v>
      </c>
      <c r="P108" s="26" t="e">
        <f t="shared" si="21"/>
        <v>#DIV/0!</v>
      </c>
      <c r="Q108" s="27" t="e">
        <f t="shared" si="22"/>
        <v>#DIV/0!</v>
      </c>
      <c r="R108" s="27" t="e">
        <f t="shared" si="23"/>
        <v>#DIV/0!</v>
      </c>
      <c r="S108" s="28"/>
    </row>
    <row r="109" spans="1:19" x14ac:dyDescent="0.3">
      <c r="A109" s="29"/>
      <c r="B109" s="18" t="s">
        <v>61</v>
      </c>
      <c r="C109" s="19">
        <v>5</v>
      </c>
      <c r="D109" s="19">
        <v>10</v>
      </c>
      <c r="E109" s="20">
        <f t="shared" si="9"/>
        <v>50</v>
      </c>
      <c r="F109" s="20">
        <f t="shared" si="15"/>
        <v>600</v>
      </c>
      <c r="G109" s="19">
        <v>140</v>
      </c>
      <c r="H109" s="19">
        <v>460</v>
      </c>
      <c r="I109" s="21">
        <v>0.76670000000000005</v>
      </c>
      <c r="J109" s="21">
        <v>0.89229999999999998</v>
      </c>
      <c r="K109" s="22">
        <v>29512</v>
      </c>
      <c r="L109" s="23">
        <v>33073</v>
      </c>
      <c r="M109" s="23">
        <v>0</v>
      </c>
      <c r="N109" s="24">
        <f>SUM(N108)</f>
        <v>19946.2</v>
      </c>
      <c r="O109" s="25">
        <f t="shared" si="20"/>
        <v>398.92400000000004</v>
      </c>
      <c r="P109" s="26">
        <f t="shared" si="21"/>
        <v>118.048</v>
      </c>
      <c r="Q109" s="27">
        <f t="shared" si="22"/>
        <v>2.9511999999999996</v>
      </c>
      <c r="R109" s="27">
        <f t="shared" si="23"/>
        <v>1994.6200000000001</v>
      </c>
      <c r="S109" s="28"/>
    </row>
    <row r="110" spans="1:19" x14ac:dyDescent="0.3">
      <c r="A110" s="29">
        <v>28</v>
      </c>
      <c r="B110" s="18" t="s">
        <v>1187</v>
      </c>
      <c r="C110" s="19"/>
      <c r="D110" s="19"/>
      <c r="E110" s="20">
        <f t="shared" si="9"/>
        <v>0</v>
      </c>
      <c r="F110" s="20">
        <f t="shared" si="15"/>
        <v>0</v>
      </c>
      <c r="G110" s="19"/>
      <c r="H110" s="19"/>
      <c r="I110" s="21"/>
      <c r="J110" s="21"/>
      <c r="K110" s="22"/>
      <c r="L110" s="23"/>
      <c r="M110" s="23"/>
      <c r="N110" s="24">
        <v>3416.2</v>
      </c>
      <c r="O110" s="25" t="e">
        <f t="shared" si="20"/>
        <v>#DIV/0!</v>
      </c>
      <c r="P110" s="26" t="e">
        <f t="shared" si="21"/>
        <v>#DIV/0!</v>
      </c>
      <c r="Q110" s="27" t="e">
        <f t="shared" si="22"/>
        <v>#DIV/0!</v>
      </c>
      <c r="R110" s="27" t="e">
        <f t="shared" si="23"/>
        <v>#DIV/0!</v>
      </c>
      <c r="S110" s="28"/>
    </row>
    <row r="111" spans="1:19" x14ac:dyDescent="0.3">
      <c r="A111" s="29"/>
      <c r="B111" s="18" t="s">
        <v>1191</v>
      </c>
      <c r="C111" s="19"/>
      <c r="D111" s="19"/>
      <c r="E111" s="20">
        <f t="shared" si="9"/>
        <v>0</v>
      </c>
      <c r="F111" s="20">
        <f t="shared" si="15"/>
        <v>0</v>
      </c>
      <c r="G111" s="19"/>
      <c r="H111" s="19"/>
      <c r="I111" s="21"/>
      <c r="J111" s="21"/>
      <c r="K111" s="22"/>
      <c r="L111" s="23"/>
      <c r="M111" s="23"/>
      <c r="N111" s="24">
        <v>5713.5</v>
      </c>
      <c r="O111" s="25" t="e">
        <f t="shared" si="20"/>
        <v>#DIV/0!</v>
      </c>
      <c r="P111" s="26" t="e">
        <f t="shared" si="21"/>
        <v>#DIV/0!</v>
      </c>
      <c r="Q111" s="27" t="e">
        <f t="shared" si="22"/>
        <v>#DIV/0!</v>
      </c>
      <c r="R111" s="27" t="e">
        <f t="shared" si="23"/>
        <v>#DIV/0!</v>
      </c>
      <c r="S111" s="28"/>
    </row>
    <row r="112" spans="1:19" x14ac:dyDescent="0.3">
      <c r="A112" s="29"/>
      <c r="B112" s="18" t="s">
        <v>61</v>
      </c>
      <c r="C112" s="19">
        <v>5</v>
      </c>
      <c r="D112" s="19">
        <v>4</v>
      </c>
      <c r="E112" s="20">
        <f t="shared" si="9"/>
        <v>20</v>
      </c>
      <c r="F112" s="20">
        <f t="shared" si="15"/>
        <v>240</v>
      </c>
      <c r="G112" s="19">
        <v>60</v>
      </c>
      <c r="H112" s="19">
        <v>180</v>
      </c>
      <c r="I112" s="21">
        <v>0.75</v>
      </c>
      <c r="J112" s="21">
        <v>0.91180000000000005</v>
      </c>
      <c r="K112" s="22">
        <v>11051</v>
      </c>
      <c r="L112" s="23">
        <v>12120</v>
      </c>
      <c r="M112" s="23">
        <v>0</v>
      </c>
      <c r="N112" s="24">
        <f>SUM(N110:N111)</f>
        <v>9129.7000000000007</v>
      </c>
      <c r="O112" s="25">
        <f t="shared" si="20"/>
        <v>456.48500000000001</v>
      </c>
      <c r="P112" s="26">
        <f t="shared" si="21"/>
        <v>110.51</v>
      </c>
      <c r="Q112" s="27">
        <f t="shared" si="22"/>
        <v>2.76275</v>
      </c>
      <c r="R112" s="27">
        <f t="shared" si="23"/>
        <v>2282.4250000000002</v>
      </c>
      <c r="S112" s="28"/>
    </row>
    <row r="113" spans="1:19" x14ac:dyDescent="0.3">
      <c r="A113" s="29" t="s">
        <v>1193</v>
      </c>
      <c r="B113" s="18" t="s">
        <v>1191</v>
      </c>
      <c r="C113" s="19"/>
      <c r="D113" s="19"/>
      <c r="E113" s="20">
        <f t="shared" si="9"/>
        <v>0</v>
      </c>
      <c r="F113" s="20">
        <f t="shared" si="15"/>
        <v>0</v>
      </c>
      <c r="G113" s="19"/>
      <c r="H113" s="19"/>
      <c r="I113" s="21"/>
      <c r="J113" s="21"/>
      <c r="K113" s="22"/>
      <c r="L113" s="23"/>
      <c r="M113" s="23"/>
      <c r="N113" s="24">
        <v>11823.5</v>
      </c>
      <c r="O113" s="25" t="e">
        <f t="shared" si="20"/>
        <v>#DIV/0!</v>
      </c>
      <c r="P113" s="26" t="e">
        <f t="shared" si="21"/>
        <v>#DIV/0!</v>
      </c>
      <c r="Q113" s="27" t="e">
        <f t="shared" si="22"/>
        <v>#DIV/0!</v>
      </c>
      <c r="R113" s="27" t="e">
        <f t="shared" si="23"/>
        <v>#DIV/0!</v>
      </c>
      <c r="S113" s="28"/>
    </row>
    <row r="114" spans="1:19" x14ac:dyDescent="0.3">
      <c r="A114" s="29"/>
      <c r="B114" s="18" t="s">
        <v>61</v>
      </c>
      <c r="C114" s="19">
        <v>5</v>
      </c>
      <c r="D114" s="19">
        <v>4</v>
      </c>
      <c r="E114" s="20">
        <f t="shared" si="9"/>
        <v>20</v>
      </c>
      <c r="F114" s="20">
        <f t="shared" si="15"/>
        <v>240</v>
      </c>
      <c r="G114" s="19">
        <v>40</v>
      </c>
      <c r="H114" s="19">
        <v>200</v>
      </c>
      <c r="I114" s="21">
        <v>0.83330000000000004</v>
      </c>
      <c r="J114" s="21">
        <v>0.93340000000000001</v>
      </c>
      <c r="K114" s="22">
        <v>12409</v>
      </c>
      <c r="L114" s="23">
        <v>13294</v>
      </c>
      <c r="M114" s="23">
        <v>0</v>
      </c>
      <c r="N114" s="24">
        <f>SUM(N113)</f>
        <v>11823.5</v>
      </c>
      <c r="O114" s="25">
        <f t="shared" si="20"/>
        <v>591.17499999999995</v>
      </c>
      <c r="P114" s="26">
        <f t="shared" si="21"/>
        <v>124.09</v>
      </c>
      <c r="Q114" s="27">
        <f t="shared" si="22"/>
        <v>3.1022500000000002</v>
      </c>
      <c r="R114" s="27">
        <f t="shared" si="23"/>
        <v>2955.875</v>
      </c>
      <c r="S114" s="28"/>
    </row>
    <row r="115" spans="1:19" x14ac:dyDescent="0.3">
      <c r="A115" s="29"/>
      <c r="B115" s="18"/>
      <c r="C115" s="19"/>
      <c r="D115" s="19"/>
      <c r="E115" s="20">
        <f t="shared" si="9"/>
        <v>0</v>
      </c>
      <c r="F115" s="20">
        <f t="shared" si="15"/>
        <v>0</v>
      </c>
      <c r="G115" s="19"/>
      <c r="H115" s="19"/>
      <c r="I115" s="21"/>
      <c r="J115" s="21"/>
      <c r="K115" s="22"/>
      <c r="L115" s="23"/>
      <c r="M115" s="23"/>
      <c r="N115" s="24"/>
      <c r="O115" s="25" t="e">
        <f t="shared" si="20"/>
        <v>#DIV/0!</v>
      </c>
      <c r="P115" s="26" t="e">
        <f t="shared" si="21"/>
        <v>#DIV/0!</v>
      </c>
      <c r="Q115" s="27" t="e">
        <f t="shared" si="22"/>
        <v>#DIV/0!</v>
      </c>
      <c r="R115" s="27" t="e">
        <f t="shared" si="23"/>
        <v>#DIV/0!</v>
      </c>
      <c r="S115" s="28"/>
    </row>
    <row r="116" spans="1:19" x14ac:dyDescent="0.3">
      <c r="A116" s="29"/>
      <c r="B116" s="18"/>
      <c r="C116" s="19"/>
      <c r="D116" s="19"/>
      <c r="E116" s="20">
        <f t="shared" si="9"/>
        <v>0</v>
      </c>
      <c r="F116" s="20">
        <f t="shared" si="15"/>
        <v>0</v>
      </c>
      <c r="G116" s="19"/>
      <c r="H116" s="19"/>
      <c r="I116" s="21"/>
      <c r="J116" s="21"/>
      <c r="K116" s="22"/>
      <c r="L116" s="23"/>
      <c r="M116" s="23"/>
      <c r="N116" s="24"/>
      <c r="O116" s="25" t="e">
        <f t="shared" si="20"/>
        <v>#DIV/0!</v>
      </c>
      <c r="P116" s="26" t="e">
        <f t="shared" si="21"/>
        <v>#DIV/0!</v>
      </c>
      <c r="Q116" s="27" t="e">
        <f t="shared" si="22"/>
        <v>#DIV/0!</v>
      </c>
      <c r="R116" s="27" t="e">
        <f t="shared" si="23"/>
        <v>#DIV/0!</v>
      </c>
      <c r="S116" s="28"/>
    </row>
    <row r="117" spans="1:19" x14ac:dyDescent="0.3">
      <c r="A117" s="29"/>
      <c r="B117" s="18"/>
      <c r="C117" s="19"/>
      <c r="D117" s="19"/>
      <c r="E117" s="20">
        <f t="shared" si="9"/>
        <v>0</v>
      </c>
      <c r="F117" s="20">
        <f t="shared" si="15"/>
        <v>0</v>
      </c>
      <c r="G117" s="19"/>
      <c r="H117" s="19"/>
      <c r="I117" s="21"/>
      <c r="J117" s="21"/>
      <c r="K117" s="22"/>
      <c r="L117" s="23"/>
      <c r="M117" s="23"/>
      <c r="N117" s="24"/>
      <c r="O117" s="25" t="e">
        <f t="shared" si="20"/>
        <v>#DIV/0!</v>
      </c>
      <c r="P117" s="26" t="e">
        <f t="shared" si="21"/>
        <v>#DIV/0!</v>
      </c>
      <c r="Q117" s="27" t="e">
        <f t="shared" si="22"/>
        <v>#DIV/0!</v>
      </c>
      <c r="R117" s="27" t="e">
        <f t="shared" si="23"/>
        <v>#DIV/0!</v>
      </c>
      <c r="S117" s="28"/>
    </row>
    <row r="118" spans="1:19" x14ac:dyDescent="0.3">
      <c r="A118" s="29"/>
      <c r="B118" s="18"/>
      <c r="C118" s="19"/>
      <c r="D118" s="19"/>
      <c r="E118" s="20">
        <f t="shared" si="9"/>
        <v>0</v>
      </c>
      <c r="F118" s="20">
        <f t="shared" si="15"/>
        <v>0</v>
      </c>
      <c r="G118" s="19"/>
      <c r="H118" s="19"/>
      <c r="I118" s="21"/>
      <c r="J118" s="21"/>
      <c r="K118" s="22"/>
      <c r="L118" s="23"/>
      <c r="M118" s="23"/>
      <c r="N118" s="24"/>
      <c r="O118" s="25" t="e">
        <f t="shared" si="20"/>
        <v>#DIV/0!</v>
      </c>
      <c r="P118" s="26" t="e">
        <f t="shared" si="21"/>
        <v>#DIV/0!</v>
      </c>
      <c r="Q118" s="27" t="e">
        <f t="shared" si="22"/>
        <v>#DIV/0!</v>
      </c>
      <c r="R118" s="27" t="e">
        <f t="shared" si="23"/>
        <v>#DIV/0!</v>
      </c>
      <c r="S118" s="28"/>
    </row>
    <row r="119" spans="1:19" x14ac:dyDescent="0.3">
      <c r="A119" s="29"/>
      <c r="B119" s="18"/>
      <c r="C119" s="19"/>
      <c r="D119" s="19"/>
      <c r="E119" s="20">
        <f t="shared" si="9"/>
        <v>0</v>
      </c>
      <c r="F119" s="20">
        <f t="shared" si="15"/>
        <v>0</v>
      </c>
      <c r="G119" s="19"/>
      <c r="H119" s="19"/>
      <c r="I119" s="21"/>
      <c r="J119" s="21"/>
      <c r="K119" s="22"/>
      <c r="L119" s="23"/>
      <c r="M119" s="23"/>
      <c r="N119" s="24"/>
      <c r="O119" s="25" t="e">
        <f t="shared" si="20"/>
        <v>#DIV/0!</v>
      </c>
      <c r="P119" s="26" t="e">
        <f t="shared" si="21"/>
        <v>#DIV/0!</v>
      </c>
      <c r="Q119" s="27" t="e">
        <f t="shared" si="22"/>
        <v>#DIV/0!</v>
      </c>
      <c r="R119" s="27" t="e">
        <f t="shared" si="23"/>
        <v>#DIV/0!</v>
      </c>
      <c r="S119" s="28"/>
    </row>
    <row r="120" spans="1:19" x14ac:dyDescent="0.3">
      <c r="A120" s="29"/>
      <c r="B120" s="18"/>
      <c r="C120" s="19"/>
      <c r="D120" s="19"/>
      <c r="E120" s="20">
        <f t="shared" si="9"/>
        <v>0</v>
      </c>
      <c r="F120" s="20">
        <f t="shared" si="15"/>
        <v>0</v>
      </c>
      <c r="G120" s="19"/>
      <c r="H120" s="19"/>
      <c r="I120" s="21"/>
      <c r="J120" s="21"/>
      <c r="K120" s="22"/>
      <c r="L120" s="23"/>
      <c r="M120" s="23"/>
      <c r="N120" s="24"/>
      <c r="O120" s="25" t="e">
        <f t="shared" si="20"/>
        <v>#DIV/0!</v>
      </c>
      <c r="P120" s="26" t="e">
        <f t="shared" si="21"/>
        <v>#DIV/0!</v>
      </c>
      <c r="Q120" s="27" t="e">
        <f t="shared" si="22"/>
        <v>#DIV/0!</v>
      </c>
      <c r="R120" s="27" t="e">
        <f t="shared" si="23"/>
        <v>#DIV/0!</v>
      </c>
      <c r="S120" s="28"/>
    </row>
    <row r="121" spans="1:19" x14ac:dyDescent="0.3">
      <c r="A121" s="29"/>
      <c r="B121" s="18"/>
      <c r="C121" s="19"/>
      <c r="D121" s="19"/>
      <c r="E121" s="20">
        <f t="shared" si="9"/>
        <v>0</v>
      </c>
      <c r="F121" s="20">
        <f t="shared" si="15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20"/>
        <v>#DIV/0!</v>
      </c>
      <c r="P121" s="26" t="e">
        <f t="shared" si="21"/>
        <v>#DIV/0!</v>
      </c>
      <c r="Q121" s="27" t="e">
        <f t="shared" si="22"/>
        <v>#DIV/0!</v>
      </c>
      <c r="R121" s="27" t="e">
        <f t="shared" si="23"/>
        <v>#DIV/0!</v>
      </c>
      <c r="S121" s="28"/>
    </row>
    <row r="122" spans="1:19" x14ac:dyDescent="0.3">
      <c r="A122" s="29"/>
      <c r="B122" s="18"/>
      <c r="C122" s="19"/>
      <c r="D122" s="19"/>
      <c r="E122" s="20">
        <f t="shared" si="9"/>
        <v>0</v>
      </c>
      <c r="F122" s="20">
        <f t="shared" si="15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20"/>
        <v>#DIV/0!</v>
      </c>
      <c r="P122" s="26" t="e">
        <f t="shared" si="21"/>
        <v>#DIV/0!</v>
      </c>
      <c r="Q122" s="27" t="e">
        <f t="shared" si="22"/>
        <v>#DIV/0!</v>
      </c>
      <c r="R122" s="27" t="e">
        <f t="shared" si="23"/>
        <v>#DIV/0!</v>
      </c>
      <c r="S122" s="28"/>
    </row>
    <row r="123" spans="1:19" x14ac:dyDescent="0.3">
      <c r="A123" s="29"/>
      <c r="B123" s="18"/>
      <c r="C123" s="19"/>
      <c r="D123" s="19"/>
      <c r="E123" s="20">
        <f t="shared" si="9"/>
        <v>0</v>
      </c>
      <c r="F123" s="20">
        <f t="shared" si="15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20"/>
        <v>#DIV/0!</v>
      </c>
      <c r="P123" s="26" t="e">
        <f t="shared" si="21"/>
        <v>#DIV/0!</v>
      </c>
      <c r="Q123" s="27" t="e">
        <f t="shared" si="22"/>
        <v>#DIV/0!</v>
      </c>
      <c r="R123" s="27" t="e">
        <f t="shared" si="23"/>
        <v>#DIV/0!</v>
      </c>
      <c r="S123" s="28"/>
    </row>
    <row r="124" spans="1:19" x14ac:dyDescent="0.3">
      <c r="A124" s="29"/>
      <c r="B124" s="18"/>
      <c r="C124" s="19"/>
      <c r="D124" s="19"/>
      <c r="E124" s="20">
        <f t="shared" si="9"/>
        <v>0</v>
      </c>
      <c r="F124" s="20">
        <f t="shared" si="15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20"/>
        <v>#DIV/0!</v>
      </c>
      <c r="P124" s="26" t="e">
        <f t="shared" si="21"/>
        <v>#DIV/0!</v>
      </c>
      <c r="Q124" s="27" t="e">
        <f t="shared" si="22"/>
        <v>#DIV/0!</v>
      </c>
      <c r="R124" s="27" t="e">
        <f t="shared" si="23"/>
        <v>#DIV/0!</v>
      </c>
      <c r="S124" s="28"/>
    </row>
    <row r="125" spans="1:19" x14ac:dyDescent="0.3">
      <c r="A125" s="29"/>
      <c r="B125" s="18"/>
      <c r="C125" s="19"/>
      <c r="D125" s="19"/>
      <c r="E125" s="20">
        <f t="shared" si="9"/>
        <v>0</v>
      </c>
      <c r="F125" s="20">
        <f t="shared" si="15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20"/>
        <v>#DIV/0!</v>
      </c>
      <c r="P125" s="26" t="e">
        <f t="shared" si="21"/>
        <v>#DIV/0!</v>
      </c>
      <c r="Q125" s="27" t="e">
        <f t="shared" si="22"/>
        <v>#DIV/0!</v>
      </c>
      <c r="R125" s="27" t="e">
        <f t="shared" si="23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9"/>
        <v>0</v>
      </c>
      <c r="F126" s="20">
        <f t="shared" si="15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20"/>
        <v>#DIV/0!</v>
      </c>
      <c r="P126" s="26" t="e">
        <f t="shared" si="21"/>
        <v>#DIV/0!</v>
      </c>
      <c r="Q126" s="27" t="e">
        <f t="shared" si="22"/>
        <v>#DIV/0!</v>
      </c>
      <c r="R126" s="27" t="e">
        <f t="shared" si="23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9"/>
        <v>0</v>
      </c>
      <c r="F127" s="20">
        <f t="shared" si="15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20"/>
        <v>#DIV/0!</v>
      </c>
      <c r="P127" s="26" t="e">
        <f t="shared" si="21"/>
        <v>#DIV/0!</v>
      </c>
      <c r="Q127" s="27" t="e">
        <f t="shared" si="22"/>
        <v>#DIV/0!</v>
      </c>
      <c r="R127" s="27" t="e">
        <f t="shared" si="23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9"/>
        <v>0</v>
      </c>
      <c r="F128" s="20">
        <f t="shared" si="15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20"/>
        <v>#DIV/0!</v>
      </c>
      <c r="P128" s="26" t="e">
        <f t="shared" si="21"/>
        <v>#DIV/0!</v>
      </c>
      <c r="Q128" s="27" t="e">
        <f t="shared" si="22"/>
        <v>#DIV/0!</v>
      </c>
      <c r="R128" s="27" t="e">
        <f t="shared" si="23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9"/>
        <v>0</v>
      </c>
      <c r="F129" s="20">
        <f t="shared" si="15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20"/>
        <v>#DIV/0!</v>
      </c>
      <c r="P129" s="26" t="e">
        <f t="shared" si="21"/>
        <v>#DIV/0!</v>
      </c>
      <c r="Q129" s="27" t="e">
        <f t="shared" si="22"/>
        <v>#DIV/0!</v>
      </c>
      <c r="R129" s="27" t="e">
        <f t="shared" si="23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9"/>
        <v>0</v>
      </c>
      <c r="F130" s="20">
        <f t="shared" si="15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20"/>
        <v>#DIV/0!</v>
      </c>
      <c r="P130" s="26" t="e">
        <f t="shared" si="21"/>
        <v>#DIV/0!</v>
      </c>
      <c r="Q130" s="27" t="e">
        <f t="shared" si="22"/>
        <v>#DIV/0!</v>
      </c>
      <c r="R130" s="27" t="e">
        <f t="shared" si="23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9"/>
        <v>0</v>
      </c>
      <c r="F131" s="20">
        <f t="shared" si="15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20"/>
        <v>#DIV/0!</v>
      </c>
      <c r="P131" s="26" t="e">
        <f t="shared" si="21"/>
        <v>#DIV/0!</v>
      </c>
      <c r="Q131" s="27" t="e">
        <f t="shared" si="22"/>
        <v>#DIV/0!</v>
      </c>
      <c r="R131" s="27" t="e">
        <f t="shared" si="23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9"/>
        <v>0</v>
      </c>
      <c r="F132" s="20">
        <f t="shared" si="15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20"/>
        <v>#DIV/0!</v>
      </c>
      <c r="P132" s="26" t="e">
        <f t="shared" si="21"/>
        <v>#DIV/0!</v>
      </c>
      <c r="Q132" s="27" t="e">
        <f t="shared" si="22"/>
        <v>#DIV/0!</v>
      </c>
      <c r="R132" s="27" t="e">
        <f t="shared" si="23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9"/>
        <v>0</v>
      </c>
      <c r="F133" s="20">
        <f t="shared" si="15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20"/>
        <v>#DIV/0!</v>
      </c>
      <c r="P133" s="26" t="e">
        <f t="shared" si="21"/>
        <v>#DIV/0!</v>
      </c>
      <c r="Q133" s="27" t="e">
        <f t="shared" si="22"/>
        <v>#DIV/0!</v>
      </c>
      <c r="R133" s="27" t="e">
        <f t="shared" si="23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9"/>
        <v>0</v>
      </c>
      <c r="F134" s="20">
        <f t="shared" si="15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20"/>
        <v>#DIV/0!</v>
      </c>
      <c r="P134" s="26" t="e">
        <f t="shared" si="21"/>
        <v>#DIV/0!</v>
      </c>
      <c r="Q134" s="27" t="e">
        <f t="shared" si="22"/>
        <v>#DIV/0!</v>
      </c>
      <c r="R134" s="27" t="e">
        <f t="shared" si="23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9"/>
        <v>0</v>
      </c>
      <c r="F135" s="20">
        <f t="shared" si="15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20"/>
        <v>#DIV/0!</v>
      </c>
      <c r="P135" s="26" t="e">
        <f t="shared" si="21"/>
        <v>#DIV/0!</v>
      </c>
      <c r="Q135" s="27" t="e">
        <f t="shared" si="22"/>
        <v>#DIV/0!</v>
      </c>
      <c r="R135" s="27" t="e">
        <f t="shared" si="23"/>
        <v>#DIV/0!</v>
      </c>
      <c r="S135" s="28"/>
    </row>
    <row r="136" spans="1:19" x14ac:dyDescent="0.3">
      <c r="A136" s="29"/>
      <c r="B136" s="18"/>
      <c r="C136" s="19"/>
      <c r="D136" s="19"/>
      <c r="E136" s="20">
        <f t="shared" si="9"/>
        <v>0</v>
      </c>
      <c r="F136" s="20">
        <f t="shared" si="15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20"/>
        <v>#DIV/0!</v>
      </c>
      <c r="P136" s="26" t="e">
        <f t="shared" si="21"/>
        <v>#DIV/0!</v>
      </c>
      <c r="Q136" s="27" t="e">
        <f t="shared" si="22"/>
        <v>#DIV/0!</v>
      </c>
      <c r="R136" s="27" t="e">
        <f t="shared" si="23"/>
        <v>#DIV/0!</v>
      </c>
      <c r="S136" s="28"/>
    </row>
    <row r="137" spans="1:19" ht="17.25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20"/>
        <v>#DIV/0!</v>
      </c>
      <c r="P137" s="26" t="e">
        <f t="shared" si="21"/>
        <v>#DIV/0!</v>
      </c>
      <c r="Q137" s="27" t="e">
        <f t="shared" si="22"/>
        <v>#DIV/0!</v>
      </c>
      <c r="R137" s="27" t="e">
        <f t="shared" si="23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4">SUM(C8:C137)</f>
        <v>199</v>
      </c>
      <c r="D138" s="209">
        <f t="shared" si="24"/>
        <v>350</v>
      </c>
      <c r="E138" s="209">
        <f t="shared" si="24"/>
        <v>1742</v>
      </c>
      <c r="F138" s="209">
        <f t="shared" si="24"/>
        <v>21000</v>
      </c>
      <c r="G138" s="209">
        <f t="shared" si="24"/>
        <v>4990</v>
      </c>
      <c r="H138" s="209">
        <f t="shared" si="24"/>
        <v>16010</v>
      </c>
      <c r="I138" s="198">
        <f>H7/D138</f>
        <v>0.76238095238095238</v>
      </c>
      <c r="J138" s="198">
        <f>K138/L138</f>
        <v>0.92618742199217408</v>
      </c>
      <c r="K138" s="187">
        <f>SUM(K8:K137)</f>
        <v>802170</v>
      </c>
      <c r="L138" s="187">
        <f>SUM(L8:L137)</f>
        <v>866099</v>
      </c>
      <c r="M138" s="187">
        <f>SUM(M8:M137)</f>
        <v>836367</v>
      </c>
      <c r="N138" s="200">
        <f>SUMIF(B8:B137,A138,N8:N137)</f>
        <v>877018.23</v>
      </c>
      <c r="O138" s="202">
        <f t="shared" si="20"/>
        <v>503.45478185993113</v>
      </c>
      <c r="P138" s="187">
        <f t="shared" si="21"/>
        <v>92.097588978185996</v>
      </c>
      <c r="Q138" s="189">
        <f t="shared" si="22"/>
        <v>2.2919142857142858</v>
      </c>
      <c r="R138" s="191">
        <f t="shared" si="23"/>
        <v>2505.7663714285713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1196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C278</f>
        <v>197</v>
      </c>
      <c r="D146" s="9">
        <f>D278</f>
        <v>350</v>
      </c>
      <c r="E146" s="9">
        <f>E278</f>
        <v>1726</v>
      </c>
      <c r="F146" s="9">
        <f>F278</f>
        <v>21000</v>
      </c>
      <c r="G146" s="10">
        <f>G278/60</f>
        <v>52.166666666666664</v>
      </c>
      <c r="H146" s="10">
        <f>H278/60</f>
        <v>297.83333333333331</v>
      </c>
      <c r="I146" s="11">
        <f>H146/D278</f>
        <v>0.8509523809523809</v>
      </c>
      <c r="J146" s="11">
        <f t="shared" ref="J146:R146" si="25">J278</f>
        <v>0.91442288264387306</v>
      </c>
      <c r="K146" s="12">
        <f t="shared" si="25"/>
        <v>416366</v>
      </c>
      <c r="L146" s="12">
        <f t="shared" si="25"/>
        <v>455332</v>
      </c>
      <c r="M146" s="12">
        <f t="shared" si="25"/>
        <v>519466</v>
      </c>
      <c r="N146" s="12">
        <f t="shared" si="25"/>
        <v>1238215.67</v>
      </c>
      <c r="O146" s="13">
        <f t="shared" si="25"/>
        <v>717.39030706836616</v>
      </c>
      <c r="P146" s="14">
        <f t="shared" si="25"/>
        <v>48.246349942062572</v>
      </c>
      <c r="Q146" s="15">
        <f t="shared" si="25"/>
        <v>1.1896171428571429</v>
      </c>
      <c r="R146" s="16">
        <f t="shared" si="25"/>
        <v>3537.7590571428568</v>
      </c>
      <c r="S146" s="17" t="s">
        <v>22</v>
      </c>
    </row>
    <row r="147" spans="1:19" ht="16.5" customHeight="1" x14ac:dyDescent="0.3">
      <c r="A147" s="132">
        <v>3</v>
      </c>
      <c r="B147" s="18" t="s">
        <v>471</v>
      </c>
      <c r="C147" s="19"/>
      <c r="D147" s="19"/>
      <c r="E147" s="20">
        <f t="shared" ref="E147:E212" si="26">C147*D147</f>
        <v>0</v>
      </c>
      <c r="F147" s="20">
        <f t="shared" ref="F147:F212" si="27">SUM(G147:H147)</f>
        <v>0</v>
      </c>
      <c r="G147" s="19"/>
      <c r="H147" s="19"/>
      <c r="I147" s="21"/>
      <c r="J147" s="21"/>
      <c r="K147" s="22"/>
      <c r="L147" s="23"/>
      <c r="M147" s="23"/>
      <c r="N147" s="24">
        <v>19250</v>
      </c>
      <c r="O147" s="25" t="e">
        <f t="shared" ref="O147:O212" si="28">N147/E147</f>
        <v>#DIV/0!</v>
      </c>
      <c r="P147" s="26" t="e">
        <f t="shared" ref="P147:P212" si="29">((K147*200000)/E147)/1000000</f>
        <v>#DIV/0!</v>
      </c>
      <c r="Q147" s="27" t="e">
        <f t="shared" ref="Q147:Q212" si="30">(K147/D147)/1000</f>
        <v>#DIV/0!</v>
      </c>
      <c r="R147" s="27" t="e">
        <f t="shared" ref="R147:R212" si="31">N147/D147</f>
        <v>#DIV/0!</v>
      </c>
      <c r="S147" s="28"/>
    </row>
    <row r="148" spans="1:19" ht="16.5" customHeight="1" x14ac:dyDescent="0.3">
      <c r="A148" s="132"/>
      <c r="B148" s="18" t="s">
        <v>1179</v>
      </c>
      <c r="C148" s="19"/>
      <c r="D148" s="19"/>
      <c r="E148" s="20">
        <f t="shared" ref="E148" si="32">C148*D148</f>
        <v>0</v>
      </c>
      <c r="F148" s="20">
        <f t="shared" ref="F148" si="33">SUM(G148:H148)</f>
        <v>0</v>
      </c>
      <c r="G148" s="19"/>
      <c r="H148" s="19"/>
      <c r="I148" s="21"/>
      <c r="J148" s="21"/>
      <c r="K148" s="22"/>
      <c r="L148" s="23"/>
      <c r="M148" s="23"/>
      <c r="N148" s="24">
        <v>5600</v>
      </c>
      <c r="O148" s="25" t="e">
        <f t="shared" ref="O148" si="34">N148/E148</f>
        <v>#DIV/0!</v>
      </c>
      <c r="P148" s="26" t="e">
        <f t="shared" ref="P148" si="35">((K148*200000)/E148)/1000000</f>
        <v>#DIV/0!</v>
      </c>
      <c r="Q148" s="27" t="e">
        <f t="shared" ref="Q148" si="36">(K148/D148)/1000</f>
        <v>#DIV/0!</v>
      </c>
      <c r="R148" s="27" t="e">
        <f t="shared" ref="R148" si="37">N148/D148</f>
        <v>#DIV/0!</v>
      </c>
      <c r="S148" s="28"/>
    </row>
    <row r="149" spans="1:19" x14ac:dyDescent="0.3">
      <c r="A149" s="29"/>
      <c r="B149" s="18" t="s">
        <v>473</v>
      </c>
      <c r="C149" s="19"/>
      <c r="D149" s="19"/>
      <c r="E149" s="20">
        <f t="shared" si="26"/>
        <v>0</v>
      </c>
      <c r="F149" s="20">
        <f t="shared" si="27"/>
        <v>0</v>
      </c>
      <c r="G149" s="19"/>
      <c r="H149" s="19"/>
      <c r="I149" s="21"/>
      <c r="J149" s="21"/>
      <c r="K149" s="22"/>
      <c r="L149" s="23"/>
      <c r="M149" s="23"/>
      <c r="N149" s="24">
        <v>8700</v>
      </c>
      <c r="O149" s="25" t="e">
        <f t="shared" si="28"/>
        <v>#DIV/0!</v>
      </c>
      <c r="P149" s="26" t="e">
        <f t="shared" si="29"/>
        <v>#DIV/0!</v>
      </c>
      <c r="Q149" s="27" t="e">
        <f t="shared" si="30"/>
        <v>#DIV/0!</v>
      </c>
      <c r="R149" s="27" t="e">
        <f t="shared" si="31"/>
        <v>#DIV/0!</v>
      </c>
      <c r="S149" s="28"/>
    </row>
    <row r="150" spans="1:19" x14ac:dyDescent="0.3">
      <c r="A150" s="29"/>
      <c r="B150" s="18" t="s">
        <v>61</v>
      </c>
      <c r="C150" s="19">
        <v>5</v>
      </c>
      <c r="D150" s="19">
        <v>8</v>
      </c>
      <c r="E150" s="20">
        <f t="shared" si="26"/>
        <v>40</v>
      </c>
      <c r="F150" s="20">
        <f t="shared" si="27"/>
        <v>480</v>
      </c>
      <c r="G150" s="19">
        <v>50</v>
      </c>
      <c r="H150" s="19">
        <v>430</v>
      </c>
      <c r="I150" s="21">
        <v>0.89580000000000004</v>
      </c>
      <c r="J150" s="21">
        <v>0.92220000000000002</v>
      </c>
      <c r="K150" s="22">
        <v>10557</v>
      </c>
      <c r="L150" s="23">
        <v>11447</v>
      </c>
      <c r="M150" s="23">
        <v>101515</v>
      </c>
      <c r="N150" s="24">
        <f>SUM(N147:N149)</f>
        <v>33550</v>
      </c>
      <c r="O150" s="25">
        <f t="shared" si="28"/>
        <v>838.75</v>
      </c>
      <c r="P150" s="26">
        <f t="shared" si="29"/>
        <v>52.784999999999997</v>
      </c>
      <c r="Q150" s="27">
        <f t="shared" si="30"/>
        <v>1.319625</v>
      </c>
      <c r="R150" s="27">
        <f t="shared" si="31"/>
        <v>4193.75</v>
      </c>
      <c r="S150" s="28"/>
    </row>
    <row r="151" spans="1:19" x14ac:dyDescent="0.3">
      <c r="A151" s="29" t="s">
        <v>64</v>
      </c>
      <c r="B151" s="18" t="s">
        <v>473</v>
      </c>
      <c r="C151" s="19"/>
      <c r="D151" s="19"/>
      <c r="E151" s="20">
        <f t="shared" si="26"/>
        <v>0</v>
      </c>
      <c r="F151" s="20">
        <f t="shared" si="27"/>
        <v>0</v>
      </c>
      <c r="G151" s="19"/>
      <c r="H151" s="19"/>
      <c r="I151" s="21"/>
      <c r="J151" s="21"/>
      <c r="K151" s="22"/>
      <c r="L151" s="23"/>
      <c r="M151" s="23"/>
      <c r="N151" s="24">
        <v>11600</v>
      </c>
      <c r="O151" s="25" t="e">
        <f t="shared" si="28"/>
        <v>#DIV/0!</v>
      </c>
      <c r="P151" s="26" t="e">
        <f t="shared" si="29"/>
        <v>#DIV/0!</v>
      </c>
      <c r="Q151" s="27" t="e">
        <f t="shared" si="30"/>
        <v>#DIV/0!</v>
      </c>
      <c r="R151" s="27" t="e">
        <f t="shared" si="31"/>
        <v>#DIV/0!</v>
      </c>
      <c r="S151" s="28"/>
    </row>
    <row r="152" spans="1:19" x14ac:dyDescent="0.3">
      <c r="A152" s="29"/>
      <c r="B152" s="18" t="s">
        <v>1075</v>
      </c>
      <c r="C152" s="19"/>
      <c r="D152" s="19"/>
      <c r="E152" s="20">
        <f t="shared" si="26"/>
        <v>0</v>
      </c>
      <c r="F152" s="20">
        <f t="shared" si="27"/>
        <v>0</v>
      </c>
      <c r="G152" s="19"/>
      <c r="H152" s="19"/>
      <c r="I152" s="21"/>
      <c r="J152" s="21"/>
      <c r="K152" s="22"/>
      <c r="L152" s="23"/>
      <c r="M152" s="23"/>
      <c r="N152" s="24">
        <v>7476</v>
      </c>
      <c r="O152" s="25" t="e">
        <f t="shared" si="28"/>
        <v>#DIV/0!</v>
      </c>
      <c r="P152" s="26" t="e">
        <f t="shared" si="29"/>
        <v>#DIV/0!</v>
      </c>
      <c r="Q152" s="27" t="e">
        <f t="shared" si="30"/>
        <v>#DIV/0!</v>
      </c>
      <c r="R152" s="27" t="e">
        <f t="shared" si="31"/>
        <v>#DIV/0!</v>
      </c>
      <c r="S152" s="28"/>
    </row>
    <row r="153" spans="1:19" x14ac:dyDescent="0.3">
      <c r="A153" s="29"/>
      <c r="B153" s="18" t="s">
        <v>1076</v>
      </c>
      <c r="C153" s="19"/>
      <c r="D153" s="19"/>
      <c r="E153" s="20">
        <f t="shared" si="26"/>
        <v>0</v>
      </c>
      <c r="F153" s="20">
        <f t="shared" si="27"/>
        <v>0</v>
      </c>
      <c r="G153" s="19"/>
      <c r="H153" s="19"/>
      <c r="I153" s="21"/>
      <c r="J153" s="21"/>
      <c r="K153" s="22"/>
      <c r="L153" s="23"/>
      <c r="M153" s="23"/>
      <c r="N153" s="24">
        <v>20143.2</v>
      </c>
      <c r="O153" s="25" t="e">
        <f t="shared" si="28"/>
        <v>#DIV/0!</v>
      </c>
      <c r="P153" s="26" t="e">
        <f t="shared" si="29"/>
        <v>#DIV/0!</v>
      </c>
      <c r="Q153" s="27" t="e">
        <f t="shared" si="30"/>
        <v>#DIV/0!</v>
      </c>
      <c r="R153" s="27" t="e">
        <f t="shared" si="31"/>
        <v>#DIV/0!</v>
      </c>
      <c r="S153" s="28"/>
    </row>
    <row r="154" spans="1:19" x14ac:dyDescent="0.3">
      <c r="A154" s="29"/>
      <c r="B154" s="18" t="s">
        <v>61</v>
      </c>
      <c r="C154" s="19">
        <v>5</v>
      </c>
      <c r="D154" s="19">
        <v>10</v>
      </c>
      <c r="E154" s="20">
        <f t="shared" si="26"/>
        <v>50</v>
      </c>
      <c r="F154" s="20">
        <f t="shared" si="27"/>
        <v>600</v>
      </c>
      <c r="G154" s="19">
        <v>60</v>
      </c>
      <c r="H154" s="19">
        <v>540</v>
      </c>
      <c r="I154" s="21">
        <v>0.9</v>
      </c>
      <c r="J154" s="21">
        <v>0.94259999999999999</v>
      </c>
      <c r="K154" s="22">
        <v>12857</v>
      </c>
      <c r="L154" s="23">
        <v>13641</v>
      </c>
      <c r="M154" s="23">
        <v>48501</v>
      </c>
      <c r="N154" s="24">
        <f>SUM(N151:N153)</f>
        <v>39219.199999999997</v>
      </c>
      <c r="O154" s="25">
        <f t="shared" si="28"/>
        <v>784.3839999999999</v>
      </c>
      <c r="P154" s="26">
        <f t="shared" si="29"/>
        <v>51.427999999999997</v>
      </c>
      <c r="Q154" s="27">
        <f t="shared" si="30"/>
        <v>1.2857000000000001</v>
      </c>
      <c r="R154" s="27">
        <f t="shared" si="31"/>
        <v>3921.9199999999996</v>
      </c>
      <c r="S154" s="28"/>
    </row>
    <row r="155" spans="1:19" x14ac:dyDescent="0.3">
      <c r="A155" s="29">
        <v>4</v>
      </c>
      <c r="B155" s="18" t="s">
        <v>1078</v>
      </c>
      <c r="C155" s="19"/>
      <c r="D155" s="19"/>
      <c r="E155" s="20">
        <f t="shared" si="26"/>
        <v>0</v>
      </c>
      <c r="F155" s="20">
        <f t="shared" si="27"/>
        <v>0</v>
      </c>
      <c r="G155" s="19"/>
      <c r="H155" s="19"/>
      <c r="I155" s="21"/>
      <c r="J155" s="21"/>
      <c r="K155" s="22"/>
      <c r="L155" s="23"/>
      <c r="M155" s="23"/>
      <c r="N155" s="24">
        <v>29118.3</v>
      </c>
      <c r="O155" s="25" t="e">
        <f t="shared" si="28"/>
        <v>#DIV/0!</v>
      </c>
      <c r="P155" s="26" t="e">
        <f t="shared" si="29"/>
        <v>#DIV/0!</v>
      </c>
      <c r="Q155" s="27" t="e">
        <f t="shared" si="30"/>
        <v>#DIV/0!</v>
      </c>
      <c r="R155" s="27" t="e">
        <f t="shared" si="31"/>
        <v>#DIV/0!</v>
      </c>
      <c r="S155" s="28"/>
    </row>
    <row r="156" spans="1:19" x14ac:dyDescent="0.3">
      <c r="A156" s="29"/>
      <c r="B156" s="18" t="s">
        <v>61</v>
      </c>
      <c r="C156" s="19">
        <v>4</v>
      </c>
      <c r="D156" s="19">
        <v>8</v>
      </c>
      <c r="E156" s="20">
        <f t="shared" si="26"/>
        <v>32</v>
      </c>
      <c r="F156" s="20">
        <f t="shared" si="27"/>
        <v>480</v>
      </c>
      <c r="G156" s="19">
        <v>50</v>
      </c>
      <c r="H156" s="19">
        <v>430</v>
      </c>
      <c r="I156" s="21">
        <v>0.89580000000000004</v>
      </c>
      <c r="J156" s="21">
        <v>0.90529999999999999</v>
      </c>
      <c r="K156" s="22">
        <v>12063</v>
      </c>
      <c r="L156" s="23">
        <v>13325</v>
      </c>
      <c r="M156" s="23">
        <v>37810</v>
      </c>
      <c r="N156" s="24">
        <f>SUM(N155)</f>
        <v>29118.3</v>
      </c>
      <c r="O156" s="25">
        <f t="shared" si="28"/>
        <v>909.94687499999998</v>
      </c>
      <c r="P156" s="26">
        <f t="shared" si="29"/>
        <v>75.393749999999997</v>
      </c>
      <c r="Q156" s="27">
        <f t="shared" si="30"/>
        <v>1.5078750000000001</v>
      </c>
      <c r="R156" s="27">
        <f t="shared" si="31"/>
        <v>3639.7874999999999</v>
      </c>
      <c r="S156" s="28"/>
    </row>
    <row r="157" spans="1:19" x14ac:dyDescent="0.3">
      <c r="A157" s="29" t="s">
        <v>1080</v>
      </c>
      <c r="B157" s="18" t="s">
        <v>1081</v>
      </c>
      <c r="C157" s="19"/>
      <c r="D157" s="19"/>
      <c r="E157" s="20">
        <f t="shared" si="26"/>
        <v>0</v>
      </c>
      <c r="F157" s="20">
        <f t="shared" si="27"/>
        <v>0</v>
      </c>
      <c r="G157" s="19"/>
      <c r="H157" s="19"/>
      <c r="I157" s="21"/>
      <c r="J157" s="21"/>
      <c r="K157" s="22"/>
      <c r="L157" s="23"/>
      <c r="M157" s="23"/>
      <c r="N157" s="24">
        <v>25282.32</v>
      </c>
      <c r="O157" s="25" t="e">
        <f t="shared" si="28"/>
        <v>#DIV/0!</v>
      </c>
      <c r="P157" s="26" t="e">
        <f t="shared" si="29"/>
        <v>#DIV/0!</v>
      </c>
      <c r="Q157" s="27" t="e">
        <f t="shared" si="30"/>
        <v>#DIV/0!</v>
      </c>
      <c r="R157" s="27" t="e">
        <f t="shared" si="31"/>
        <v>#DIV/0!</v>
      </c>
      <c r="S157" s="28"/>
    </row>
    <row r="158" spans="1:19" x14ac:dyDescent="0.3">
      <c r="A158" s="29"/>
      <c r="B158" s="18" t="s">
        <v>1082</v>
      </c>
      <c r="C158" s="19"/>
      <c r="D158" s="19"/>
      <c r="E158" s="20">
        <f t="shared" si="26"/>
        <v>0</v>
      </c>
      <c r="F158" s="20">
        <f t="shared" si="27"/>
        <v>0</v>
      </c>
      <c r="G158" s="19"/>
      <c r="H158" s="19"/>
      <c r="I158" s="21"/>
      <c r="J158" s="21"/>
      <c r="K158" s="22"/>
      <c r="L158" s="23"/>
      <c r="M158" s="23"/>
      <c r="N158" s="24">
        <v>5790</v>
      </c>
      <c r="O158" s="25" t="e">
        <f t="shared" si="28"/>
        <v>#DIV/0!</v>
      </c>
      <c r="P158" s="26" t="e">
        <f t="shared" si="29"/>
        <v>#DIV/0!</v>
      </c>
      <c r="Q158" s="27" t="e">
        <f t="shared" si="30"/>
        <v>#DIV/0!</v>
      </c>
      <c r="R158" s="27" t="e">
        <f t="shared" si="31"/>
        <v>#DIV/0!</v>
      </c>
      <c r="S158" s="28"/>
    </row>
    <row r="159" spans="1:19" x14ac:dyDescent="0.3">
      <c r="A159" s="29"/>
      <c r="B159" s="18" t="s">
        <v>653</v>
      </c>
      <c r="C159" s="19"/>
      <c r="D159" s="19"/>
      <c r="E159" s="20">
        <f t="shared" si="26"/>
        <v>0</v>
      </c>
      <c r="F159" s="20">
        <f t="shared" si="27"/>
        <v>0</v>
      </c>
      <c r="G159" s="19"/>
      <c r="H159" s="19"/>
      <c r="I159" s="21"/>
      <c r="J159" s="21"/>
      <c r="K159" s="22"/>
      <c r="L159" s="23"/>
      <c r="M159" s="23"/>
      <c r="N159" s="24">
        <v>542.70000000000005</v>
      </c>
      <c r="O159" s="25" t="e">
        <f t="shared" si="28"/>
        <v>#DIV/0!</v>
      </c>
      <c r="P159" s="26" t="e">
        <f t="shared" si="29"/>
        <v>#DIV/0!</v>
      </c>
      <c r="Q159" s="27" t="e">
        <f t="shared" si="30"/>
        <v>#DIV/0!</v>
      </c>
      <c r="R159" s="27" t="e">
        <f t="shared" si="31"/>
        <v>#DIV/0!</v>
      </c>
      <c r="S159" s="28"/>
    </row>
    <row r="160" spans="1:19" x14ac:dyDescent="0.3">
      <c r="A160" s="29"/>
      <c r="B160" s="18" t="s">
        <v>61</v>
      </c>
      <c r="C160" s="19">
        <v>5</v>
      </c>
      <c r="D160" s="19">
        <v>10</v>
      </c>
      <c r="E160" s="20">
        <f t="shared" si="26"/>
        <v>50</v>
      </c>
      <c r="F160" s="20">
        <f t="shared" si="27"/>
        <v>600</v>
      </c>
      <c r="G160" s="19">
        <v>70</v>
      </c>
      <c r="H160" s="19">
        <v>530</v>
      </c>
      <c r="I160" s="21">
        <v>0.88329999999999997</v>
      </c>
      <c r="J160" s="21">
        <v>0.90569999999999995</v>
      </c>
      <c r="K160" s="22">
        <v>13816</v>
      </c>
      <c r="L160" s="23">
        <v>15255</v>
      </c>
      <c r="M160" s="23">
        <v>0</v>
      </c>
      <c r="N160" s="24">
        <f>SUM(N157:N159)</f>
        <v>31615.02</v>
      </c>
      <c r="O160" s="25">
        <f t="shared" si="28"/>
        <v>632.30039999999997</v>
      </c>
      <c r="P160" s="26">
        <f t="shared" si="29"/>
        <v>55.264000000000003</v>
      </c>
      <c r="Q160" s="27">
        <f t="shared" si="30"/>
        <v>1.3815999999999999</v>
      </c>
      <c r="R160" s="27">
        <f t="shared" si="31"/>
        <v>3161.502</v>
      </c>
      <c r="S160" s="28"/>
    </row>
    <row r="161" spans="1:19" ht="16.5" customHeight="1" x14ac:dyDescent="0.3">
      <c r="A161" s="29">
        <v>5</v>
      </c>
      <c r="B161" s="18" t="s">
        <v>1083</v>
      </c>
      <c r="C161" s="19"/>
      <c r="D161" s="19"/>
      <c r="E161" s="20">
        <f t="shared" si="26"/>
        <v>0</v>
      </c>
      <c r="F161" s="20">
        <f t="shared" si="27"/>
        <v>0</v>
      </c>
      <c r="G161" s="19"/>
      <c r="H161" s="19"/>
      <c r="I161" s="21"/>
      <c r="J161" s="21"/>
      <c r="K161" s="22"/>
      <c r="L161" s="23"/>
      <c r="M161" s="23"/>
      <c r="N161" s="24">
        <v>5487.3</v>
      </c>
      <c r="O161" s="25" t="e">
        <f t="shared" si="28"/>
        <v>#DIV/0!</v>
      </c>
      <c r="P161" s="26" t="e">
        <f t="shared" si="29"/>
        <v>#DIV/0!</v>
      </c>
      <c r="Q161" s="27" t="e">
        <f t="shared" si="30"/>
        <v>#DIV/0!</v>
      </c>
      <c r="R161" s="27" t="e">
        <f t="shared" si="31"/>
        <v>#DIV/0!</v>
      </c>
      <c r="S161" s="28"/>
    </row>
    <row r="162" spans="1:19" x14ac:dyDescent="0.3">
      <c r="A162" s="29"/>
      <c r="B162" s="18" t="s">
        <v>1084</v>
      </c>
      <c r="C162" s="19"/>
      <c r="D162" s="19"/>
      <c r="E162" s="20">
        <f t="shared" si="26"/>
        <v>0</v>
      </c>
      <c r="F162" s="20">
        <f t="shared" si="27"/>
        <v>0</v>
      </c>
      <c r="G162" s="19"/>
      <c r="H162" s="19"/>
      <c r="I162" s="21"/>
      <c r="J162" s="21"/>
      <c r="K162" s="22"/>
      <c r="L162" s="23"/>
      <c r="M162" s="23"/>
      <c r="N162" s="24">
        <v>7452.4</v>
      </c>
      <c r="O162" s="25" t="e">
        <f t="shared" si="28"/>
        <v>#DIV/0!</v>
      </c>
      <c r="P162" s="26" t="e">
        <f t="shared" si="29"/>
        <v>#DIV/0!</v>
      </c>
      <c r="Q162" s="27" t="e">
        <f t="shared" si="30"/>
        <v>#DIV/0!</v>
      </c>
      <c r="R162" s="27" t="e">
        <f t="shared" si="31"/>
        <v>#DIV/0!</v>
      </c>
      <c r="S162" s="28"/>
    </row>
    <row r="163" spans="1:19" x14ac:dyDescent="0.3">
      <c r="A163" s="29"/>
      <c r="B163" s="18" t="s">
        <v>535</v>
      </c>
      <c r="C163" s="19"/>
      <c r="D163" s="19"/>
      <c r="E163" s="20">
        <f t="shared" si="26"/>
        <v>0</v>
      </c>
      <c r="F163" s="20">
        <f t="shared" si="27"/>
        <v>0</v>
      </c>
      <c r="G163" s="19"/>
      <c r="H163" s="19"/>
      <c r="I163" s="21"/>
      <c r="J163" s="21"/>
      <c r="K163" s="22"/>
      <c r="L163" s="23"/>
      <c r="M163" s="23"/>
      <c r="N163" s="24">
        <v>5847.75</v>
      </c>
      <c r="O163" s="25" t="e">
        <f t="shared" si="28"/>
        <v>#DIV/0!</v>
      </c>
      <c r="P163" s="26" t="e">
        <f t="shared" si="29"/>
        <v>#DIV/0!</v>
      </c>
      <c r="Q163" s="27" t="e">
        <f t="shared" si="30"/>
        <v>#DIV/0!</v>
      </c>
      <c r="R163" s="27" t="e">
        <f t="shared" si="31"/>
        <v>#DIV/0!</v>
      </c>
      <c r="S163" s="28"/>
    </row>
    <row r="164" spans="1:19" x14ac:dyDescent="0.3">
      <c r="A164" s="29"/>
      <c r="B164" s="18" t="s">
        <v>61</v>
      </c>
      <c r="C164" s="19">
        <v>5</v>
      </c>
      <c r="D164" s="19">
        <v>8</v>
      </c>
      <c r="E164" s="20">
        <f t="shared" si="26"/>
        <v>40</v>
      </c>
      <c r="F164" s="20">
        <f t="shared" si="27"/>
        <v>480</v>
      </c>
      <c r="G164" s="19">
        <v>90</v>
      </c>
      <c r="H164" s="19">
        <v>390</v>
      </c>
      <c r="I164" s="21">
        <v>0.8125</v>
      </c>
      <c r="J164" s="21">
        <v>0.88180000000000003</v>
      </c>
      <c r="K164" s="22">
        <v>9915</v>
      </c>
      <c r="L164" s="23">
        <v>11244</v>
      </c>
      <c r="M164" s="23">
        <v>15654</v>
      </c>
      <c r="N164" s="24">
        <f>SUM(N161:N163)</f>
        <v>18787.45</v>
      </c>
      <c r="O164" s="25">
        <f t="shared" si="28"/>
        <v>469.68625000000003</v>
      </c>
      <c r="P164" s="26">
        <f t="shared" si="29"/>
        <v>49.575000000000003</v>
      </c>
      <c r="Q164" s="27">
        <f t="shared" si="30"/>
        <v>1.2393749999999999</v>
      </c>
      <c r="R164" s="27">
        <f t="shared" si="31"/>
        <v>2348.4312500000001</v>
      </c>
      <c r="S164" s="28"/>
    </row>
    <row r="165" spans="1:19" x14ac:dyDescent="0.3">
      <c r="A165" s="29" t="s">
        <v>584</v>
      </c>
      <c r="B165" s="18" t="s">
        <v>535</v>
      </c>
      <c r="C165" s="19"/>
      <c r="D165" s="19"/>
      <c r="E165" s="20">
        <f t="shared" si="26"/>
        <v>0</v>
      </c>
      <c r="F165" s="20">
        <f t="shared" si="27"/>
        <v>0</v>
      </c>
      <c r="G165" s="19"/>
      <c r="H165" s="19"/>
      <c r="I165" s="21"/>
      <c r="J165" s="21"/>
      <c r="K165" s="22"/>
      <c r="L165" s="23"/>
      <c r="M165" s="23"/>
      <c r="N165" s="24">
        <v>5452.25</v>
      </c>
      <c r="O165" s="25" t="e">
        <f t="shared" si="28"/>
        <v>#DIV/0!</v>
      </c>
      <c r="P165" s="26" t="e">
        <f t="shared" si="29"/>
        <v>#DIV/0!</v>
      </c>
      <c r="Q165" s="27" t="e">
        <f t="shared" si="30"/>
        <v>#DIV/0!</v>
      </c>
      <c r="R165" s="27" t="e">
        <f t="shared" si="31"/>
        <v>#DIV/0!</v>
      </c>
      <c r="S165" s="28"/>
    </row>
    <row r="166" spans="1:19" ht="16.5" customHeight="1" x14ac:dyDescent="0.3">
      <c r="A166" s="29"/>
      <c r="B166" s="18" t="s">
        <v>1086</v>
      </c>
      <c r="C166" s="19"/>
      <c r="D166" s="19"/>
      <c r="E166" s="20">
        <f t="shared" si="26"/>
        <v>0</v>
      </c>
      <c r="F166" s="20">
        <f t="shared" si="27"/>
        <v>0</v>
      </c>
      <c r="G166" s="19"/>
      <c r="H166" s="19"/>
      <c r="I166" s="21"/>
      <c r="J166" s="21"/>
      <c r="K166" s="22"/>
      <c r="L166" s="23"/>
      <c r="M166" s="23"/>
      <c r="N166" s="24">
        <v>8625</v>
      </c>
      <c r="O166" s="25" t="e">
        <f t="shared" si="28"/>
        <v>#DIV/0!</v>
      </c>
      <c r="P166" s="26" t="e">
        <f t="shared" si="29"/>
        <v>#DIV/0!</v>
      </c>
      <c r="Q166" s="27" t="e">
        <f t="shared" si="30"/>
        <v>#DIV/0!</v>
      </c>
      <c r="R166" s="27" t="e">
        <f t="shared" si="31"/>
        <v>#DIV/0!</v>
      </c>
      <c r="S166" s="28"/>
    </row>
    <row r="167" spans="1:19" x14ac:dyDescent="0.3">
      <c r="A167" s="29"/>
      <c r="B167" s="18" t="s">
        <v>1087</v>
      </c>
      <c r="C167" s="19"/>
      <c r="D167" s="19"/>
      <c r="E167" s="20">
        <f t="shared" si="26"/>
        <v>0</v>
      </c>
      <c r="F167" s="20">
        <f t="shared" si="27"/>
        <v>0</v>
      </c>
      <c r="G167" s="19"/>
      <c r="H167" s="19"/>
      <c r="I167" s="21"/>
      <c r="J167" s="21"/>
      <c r="K167" s="22"/>
      <c r="L167" s="23"/>
      <c r="M167" s="23"/>
      <c r="N167" s="24">
        <v>8775</v>
      </c>
      <c r="O167" s="25" t="e">
        <f t="shared" si="28"/>
        <v>#DIV/0!</v>
      </c>
      <c r="P167" s="26" t="e">
        <f t="shared" si="29"/>
        <v>#DIV/0!</v>
      </c>
      <c r="Q167" s="27" t="e">
        <f t="shared" si="30"/>
        <v>#DIV/0!</v>
      </c>
      <c r="R167" s="27" t="e">
        <f t="shared" si="31"/>
        <v>#DIV/0!</v>
      </c>
      <c r="S167" s="28"/>
    </row>
    <row r="168" spans="1:19" x14ac:dyDescent="0.3">
      <c r="A168" s="29"/>
      <c r="B168" s="18" t="s">
        <v>537</v>
      </c>
      <c r="C168" s="19"/>
      <c r="D168" s="19"/>
      <c r="E168" s="20">
        <f t="shared" si="26"/>
        <v>0</v>
      </c>
      <c r="F168" s="20">
        <f t="shared" si="27"/>
        <v>0</v>
      </c>
      <c r="G168" s="19"/>
      <c r="H168" s="19"/>
      <c r="I168" s="21"/>
      <c r="J168" s="21"/>
      <c r="K168" s="22"/>
      <c r="L168" s="23"/>
      <c r="M168" s="23"/>
      <c r="N168" s="24">
        <v>900</v>
      </c>
      <c r="O168" s="25" t="e">
        <f t="shared" si="28"/>
        <v>#DIV/0!</v>
      </c>
      <c r="P168" s="26" t="e">
        <f t="shared" si="29"/>
        <v>#DIV/0!</v>
      </c>
      <c r="Q168" s="27" t="e">
        <f t="shared" si="30"/>
        <v>#DIV/0!</v>
      </c>
      <c r="R168" s="27" t="e">
        <f t="shared" si="31"/>
        <v>#DIV/0!</v>
      </c>
      <c r="S168" s="28"/>
    </row>
    <row r="169" spans="1:19" x14ac:dyDescent="0.3">
      <c r="A169" s="29"/>
      <c r="B169" s="18" t="s">
        <v>61</v>
      </c>
      <c r="C169" s="19">
        <v>5</v>
      </c>
      <c r="D169" s="19">
        <v>10</v>
      </c>
      <c r="E169" s="20">
        <f t="shared" si="26"/>
        <v>50</v>
      </c>
      <c r="F169" s="20">
        <f t="shared" si="27"/>
        <v>600</v>
      </c>
      <c r="G169" s="19">
        <v>110</v>
      </c>
      <c r="H169" s="19">
        <v>490</v>
      </c>
      <c r="I169" s="21">
        <v>0.81669999999999998</v>
      </c>
      <c r="J169" s="21">
        <v>0.8881</v>
      </c>
      <c r="K169" s="22">
        <v>12535</v>
      </c>
      <c r="L169" s="23">
        <v>14114</v>
      </c>
      <c r="M169" s="23">
        <v>0</v>
      </c>
      <c r="N169" s="24">
        <f>SUM(N165:N168)</f>
        <v>23752.25</v>
      </c>
      <c r="O169" s="25">
        <f t="shared" si="28"/>
        <v>475.04500000000002</v>
      </c>
      <c r="P169" s="26">
        <f t="shared" si="29"/>
        <v>50.14</v>
      </c>
      <c r="Q169" s="27">
        <f t="shared" si="30"/>
        <v>1.2535000000000001</v>
      </c>
      <c r="R169" s="27">
        <f t="shared" si="31"/>
        <v>2375.2249999999999</v>
      </c>
      <c r="S169" s="28"/>
    </row>
    <row r="170" spans="1:19" x14ac:dyDescent="0.3">
      <c r="A170" s="29">
        <v>6</v>
      </c>
      <c r="B170" s="18" t="s">
        <v>537</v>
      </c>
      <c r="C170" s="19"/>
      <c r="D170" s="19"/>
      <c r="E170" s="20">
        <f t="shared" si="26"/>
        <v>0</v>
      </c>
      <c r="F170" s="20">
        <f t="shared" si="27"/>
        <v>0</v>
      </c>
      <c r="G170" s="19"/>
      <c r="H170" s="19"/>
      <c r="I170" s="21"/>
      <c r="J170" s="21"/>
      <c r="K170" s="22"/>
      <c r="L170" s="23"/>
      <c r="M170" s="23"/>
      <c r="N170" s="24">
        <v>19500</v>
      </c>
      <c r="O170" s="25" t="e">
        <f t="shared" si="28"/>
        <v>#DIV/0!</v>
      </c>
      <c r="P170" s="26" t="e">
        <f t="shared" si="29"/>
        <v>#DIV/0!</v>
      </c>
      <c r="Q170" s="27" t="e">
        <f t="shared" si="30"/>
        <v>#DIV/0!</v>
      </c>
      <c r="R170" s="27" t="e">
        <f t="shared" si="31"/>
        <v>#DIV/0!</v>
      </c>
      <c r="S170" s="28"/>
    </row>
    <row r="171" spans="1:19" x14ac:dyDescent="0.3">
      <c r="A171" s="29"/>
      <c r="B171" s="18" t="s">
        <v>61</v>
      </c>
      <c r="C171" s="19">
        <v>5</v>
      </c>
      <c r="D171" s="19">
        <v>8</v>
      </c>
      <c r="E171" s="20">
        <f t="shared" si="26"/>
        <v>40</v>
      </c>
      <c r="F171" s="20">
        <f t="shared" si="27"/>
        <v>480</v>
      </c>
      <c r="G171" s="19">
        <v>80</v>
      </c>
      <c r="H171" s="19">
        <v>400</v>
      </c>
      <c r="I171" s="21">
        <v>0.83330000000000004</v>
      </c>
      <c r="J171" s="21">
        <v>0.88009999999999999</v>
      </c>
      <c r="K171" s="22">
        <v>10291</v>
      </c>
      <c r="L171" s="23">
        <v>11692</v>
      </c>
      <c r="M171" s="23">
        <v>48554</v>
      </c>
      <c r="N171" s="24">
        <f>SUM(N170)</f>
        <v>19500</v>
      </c>
      <c r="O171" s="25">
        <f t="shared" si="28"/>
        <v>487.5</v>
      </c>
      <c r="P171" s="26">
        <f t="shared" si="29"/>
        <v>51.454999999999998</v>
      </c>
      <c r="Q171" s="27">
        <f t="shared" si="30"/>
        <v>1.286375</v>
      </c>
      <c r="R171" s="27">
        <f t="shared" si="31"/>
        <v>2437.5</v>
      </c>
      <c r="S171" s="28"/>
    </row>
    <row r="172" spans="1:19" ht="16.5" customHeight="1" x14ac:dyDescent="0.3">
      <c r="A172" s="29" t="s">
        <v>100</v>
      </c>
      <c r="B172" s="18" t="s">
        <v>949</v>
      </c>
      <c r="C172" s="19"/>
      <c r="D172" s="19"/>
      <c r="E172" s="20">
        <f t="shared" si="26"/>
        <v>0</v>
      </c>
      <c r="F172" s="20">
        <f t="shared" si="27"/>
        <v>0</v>
      </c>
      <c r="G172" s="19"/>
      <c r="H172" s="19"/>
      <c r="I172" s="21"/>
      <c r="J172" s="21"/>
      <c r="K172" s="22"/>
      <c r="L172" s="23"/>
      <c r="M172" s="23"/>
      <c r="N172" s="24">
        <v>15300</v>
      </c>
      <c r="O172" s="25" t="e">
        <f t="shared" si="28"/>
        <v>#DIV/0!</v>
      </c>
      <c r="P172" s="26" t="e">
        <f t="shared" si="29"/>
        <v>#DIV/0!</v>
      </c>
      <c r="Q172" s="27" t="e">
        <f t="shared" si="30"/>
        <v>#DIV/0!</v>
      </c>
      <c r="R172" s="27" t="e">
        <f t="shared" si="31"/>
        <v>#DIV/0!</v>
      </c>
      <c r="S172" s="28"/>
    </row>
    <row r="173" spans="1:19" x14ac:dyDescent="0.3">
      <c r="A173" s="29"/>
      <c r="B173" s="18" t="s">
        <v>1088</v>
      </c>
      <c r="C173" s="19"/>
      <c r="D173" s="19"/>
      <c r="E173" s="20">
        <f t="shared" si="26"/>
        <v>0</v>
      </c>
      <c r="F173" s="20">
        <f t="shared" si="27"/>
        <v>0</v>
      </c>
      <c r="G173" s="19"/>
      <c r="H173" s="19"/>
      <c r="I173" s="21"/>
      <c r="J173" s="21"/>
      <c r="K173" s="22"/>
      <c r="L173" s="23"/>
      <c r="M173" s="23"/>
      <c r="N173" s="24">
        <v>18450</v>
      </c>
      <c r="O173" s="25" t="e">
        <f t="shared" si="28"/>
        <v>#DIV/0!</v>
      </c>
      <c r="P173" s="26" t="e">
        <f t="shared" si="29"/>
        <v>#DIV/0!</v>
      </c>
      <c r="Q173" s="27" t="e">
        <f t="shared" si="30"/>
        <v>#DIV/0!</v>
      </c>
      <c r="R173" s="27" t="e">
        <f t="shared" si="31"/>
        <v>#DIV/0!</v>
      </c>
      <c r="S173" s="28"/>
    </row>
    <row r="174" spans="1:19" x14ac:dyDescent="0.3">
      <c r="A174" s="29"/>
      <c r="B174" s="18" t="s">
        <v>61</v>
      </c>
      <c r="C174" s="19">
        <v>5</v>
      </c>
      <c r="D174" s="19">
        <v>10</v>
      </c>
      <c r="E174" s="20">
        <f t="shared" si="26"/>
        <v>50</v>
      </c>
      <c r="F174" s="20">
        <f t="shared" si="27"/>
        <v>600</v>
      </c>
      <c r="G174" s="19">
        <v>120</v>
      </c>
      <c r="H174" s="19">
        <v>480</v>
      </c>
      <c r="I174" s="21">
        <v>0.8</v>
      </c>
      <c r="J174" s="21">
        <v>0.83340000000000003</v>
      </c>
      <c r="K174" s="22">
        <v>7490</v>
      </c>
      <c r="L174" s="23">
        <v>8988</v>
      </c>
      <c r="M174" s="23">
        <v>0</v>
      </c>
      <c r="N174" s="24">
        <f>SUM(N172:N173)</f>
        <v>33750</v>
      </c>
      <c r="O174" s="25">
        <f t="shared" si="28"/>
        <v>675</v>
      </c>
      <c r="P174" s="26">
        <f t="shared" si="29"/>
        <v>29.96</v>
      </c>
      <c r="Q174" s="27">
        <f t="shared" si="30"/>
        <v>0.749</v>
      </c>
      <c r="R174" s="27">
        <f t="shared" si="31"/>
        <v>3375</v>
      </c>
      <c r="S174" s="28"/>
    </row>
    <row r="175" spans="1:19" x14ac:dyDescent="0.3">
      <c r="A175" s="29">
        <v>7</v>
      </c>
      <c r="B175" s="18" t="s">
        <v>1089</v>
      </c>
      <c r="C175" s="19"/>
      <c r="D175" s="19"/>
      <c r="E175" s="20">
        <f t="shared" si="26"/>
        <v>0</v>
      </c>
      <c r="F175" s="20">
        <f t="shared" si="27"/>
        <v>0</v>
      </c>
      <c r="G175" s="19"/>
      <c r="H175" s="19"/>
      <c r="I175" s="21"/>
      <c r="J175" s="21"/>
      <c r="K175" s="22"/>
      <c r="L175" s="23"/>
      <c r="M175" s="23"/>
      <c r="N175" s="24">
        <v>29115</v>
      </c>
      <c r="O175" s="25" t="e">
        <f t="shared" si="28"/>
        <v>#DIV/0!</v>
      </c>
      <c r="P175" s="26" t="e">
        <f t="shared" si="29"/>
        <v>#DIV/0!</v>
      </c>
      <c r="Q175" s="27" t="e">
        <f t="shared" si="30"/>
        <v>#DIV/0!</v>
      </c>
      <c r="R175" s="27" t="e">
        <f t="shared" si="31"/>
        <v>#DIV/0!</v>
      </c>
      <c r="S175" s="28"/>
    </row>
    <row r="176" spans="1:19" x14ac:dyDescent="0.3">
      <c r="A176" s="29"/>
      <c r="B176" s="18" t="s">
        <v>1085</v>
      </c>
      <c r="C176" s="19">
        <v>5</v>
      </c>
      <c r="D176" s="19">
        <v>8</v>
      </c>
      <c r="E176" s="20">
        <f t="shared" si="26"/>
        <v>40</v>
      </c>
      <c r="F176" s="20">
        <f t="shared" si="27"/>
        <v>480</v>
      </c>
      <c r="G176" s="19">
        <v>100</v>
      </c>
      <c r="H176" s="19">
        <v>380</v>
      </c>
      <c r="I176" s="21">
        <v>0.79169999999999996</v>
      </c>
      <c r="J176" s="21">
        <v>0.89810000000000001</v>
      </c>
      <c r="K176" s="22">
        <v>6462</v>
      </c>
      <c r="L176" s="23">
        <v>7195</v>
      </c>
      <c r="M176" s="23">
        <v>6787</v>
      </c>
      <c r="N176" s="24">
        <f>SUM(N175)</f>
        <v>29115</v>
      </c>
      <c r="O176" s="25">
        <f t="shared" si="28"/>
        <v>727.875</v>
      </c>
      <c r="P176" s="26">
        <f t="shared" si="29"/>
        <v>32.31</v>
      </c>
      <c r="Q176" s="27">
        <f t="shared" si="30"/>
        <v>0.80774999999999997</v>
      </c>
      <c r="R176" s="27">
        <f t="shared" si="31"/>
        <v>3639.375</v>
      </c>
      <c r="S176" s="28"/>
    </row>
    <row r="177" spans="1:19" x14ac:dyDescent="0.3">
      <c r="A177" s="29" t="s">
        <v>1090</v>
      </c>
      <c r="B177" s="18" t="s">
        <v>1092</v>
      </c>
      <c r="C177" s="19"/>
      <c r="D177" s="19"/>
      <c r="E177" s="20">
        <f t="shared" si="26"/>
        <v>0</v>
      </c>
      <c r="F177" s="20">
        <f t="shared" si="27"/>
        <v>0</v>
      </c>
      <c r="G177" s="19"/>
      <c r="H177" s="19"/>
      <c r="I177" s="21"/>
      <c r="J177" s="21"/>
      <c r="K177" s="22"/>
      <c r="L177" s="23"/>
      <c r="M177" s="23"/>
      <c r="N177" s="24">
        <v>22645</v>
      </c>
      <c r="O177" s="25" t="e">
        <f t="shared" si="28"/>
        <v>#DIV/0!</v>
      </c>
      <c r="P177" s="26" t="e">
        <f t="shared" si="29"/>
        <v>#DIV/0!</v>
      </c>
      <c r="Q177" s="27" t="e">
        <f t="shared" si="30"/>
        <v>#DIV/0!</v>
      </c>
      <c r="R177" s="27" t="e">
        <f t="shared" si="31"/>
        <v>#DIV/0!</v>
      </c>
      <c r="S177" s="28"/>
    </row>
    <row r="178" spans="1:19" ht="16.5" customHeight="1" x14ac:dyDescent="0.3">
      <c r="A178" s="29"/>
      <c r="B178" s="18" t="s">
        <v>1093</v>
      </c>
      <c r="C178" s="19"/>
      <c r="D178" s="19"/>
      <c r="E178" s="20">
        <f t="shared" si="26"/>
        <v>0</v>
      </c>
      <c r="F178" s="20">
        <f t="shared" si="27"/>
        <v>0</v>
      </c>
      <c r="G178" s="19"/>
      <c r="H178" s="19"/>
      <c r="I178" s="21"/>
      <c r="J178" s="21"/>
      <c r="K178" s="22"/>
      <c r="L178" s="23"/>
      <c r="M178" s="23"/>
      <c r="N178" s="24">
        <v>9225</v>
      </c>
      <c r="O178" s="25" t="e">
        <f t="shared" si="28"/>
        <v>#DIV/0!</v>
      </c>
      <c r="P178" s="26" t="e">
        <f t="shared" si="29"/>
        <v>#DIV/0!</v>
      </c>
      <c r="Q178" s="27" t="e">
        <f t="shared" si="30"/>
        <v>#DIV/0!</v>
      </c>
      <c r="R178" s="27" t="e">
        <f t="shared" si="31"/>
        <v>#DIV/0!</v>
      </c>
      <c r="S178" s="28"/>
    </row>
    <row r="179" spans="1:19" x14ac:dyDescent="0.3">
      <c r="A179" s="29"/>
      <c r="B179" s="18" t="s">
        <v>1094</v>
      </c>
      <c r="C179" s="19"/>
      <c r="D179" s="19"/>
      <c r="E179" s="20">
        <f t="shared" si="26"/>
        <v>0</v>
      </c>
      <c r="F179" s="20">
        <f t="shared" si="27"/>
        <v>0</v>
      </c>
      <c r="G179" s="19"/>
      <c r="H179" s="19"/>
      <c r="I179" s="21"/>
      <c r="J179" s="21"/>
      <c r="K179" s="22"/>
      <c r="L179" s="23"/>
      <c r="M179" s="23"/>
      <c r="N179" s="24">
        <v>5130</v>
      </c>
      <c r="O179" s="25" t="e">
        <f t="shared" si="28"/>
        <v>#DIV/0!</v>
      </c>
      <c r="P179" s="26" t="e">
        <f t="shared" si="29"/>
        <v>#DIV/0!</v>
      </c>
      <c r="Q179" s="27" t="e">
        <f t="shared" si="30"/>
        <v>#DIV/0!</v>
      </c>
      <c r="R179" s="27" t="e">
        <f t="shared" si="31"/>
        <v>#DIV/0!</v>
      </c>
      <c r="S179" s="28"/>
    </row>
    <row r="180" spans="1:19" x14ac:dyDescent="0.3">
      <c r="A180" s="29"/>
      <c r="B180" s="18" t="s">
        <v>88</v>
      </c>
      <c r="C180" s="19">
        <v>5</v>
      </c>
      <c r="D180" s="19">
        <v>10</v>
      </c>
      <c r="E180" s="20">
        <f t="shared" si="26"/>
        <v>50</v>
      </c>
      <c r="F180" s="20">
        <f t="shared" si="27"/>
        <v>600</v>
      </c>
      <c r="G180" s="19">
        <v>120</v>
      </c>
      <c r="H180" s="19">
        <v>480</v>
      </c>
      <c r="I180" s="21">
        <v>0.8</v>
      </c>
      <c r="J180" s="21">
        <v>0.93069999999999997</v>
      </c>
      <c r="K180" s="22">
        <v>9518</v>
      </c>
      <c r="L180" s="23">
        <v>10227</v>
      </c>
      <c r="M180" s="23">
        <v>0</v>
      </c>
      <c r="N180" s="24">
        <f>SUM(N177:N179)</f>
        <v>37000</v>
      </c>
      <c r="O180" s="25">
        <f t="shared" si="28"/>
        <v>740</v>
      </c>
      <c r="P180" s="26">
        <f t="shared" si="29"/>
        <v>38.072000000000003</v>
      </c>
      <c r="Q180" s="27">
        <f t="shared" si="30"/>
        <v>0.95179999999999998</v>
      </c>
      <c r="R180" s="27">
        <f t="shared" si="31"/>
        <v>3700</v>
      </c>
      <c r="S180" s="28"/>
    </row>
    <row r="181" spans="1:19" x14ac:dyDescent="0.3">
      <c r="A181" s="29">
        <v>10</v>
      </c>
      <c r="B181" s="18" t="s">
        <v>1094</v>
      </c>
      <c r="C181" s="19"/>
      <c r="D181" s="19"/>
      <c r="E181" s="20">
        <f t="shared" si="26"/>
        <v>0</v>
      </c>
      <c r="F181" s="20">
        <f t="shared" si="27"/>
        <v>0</v>
      </c>
      <c r="G181" s="19"/>
      <c r="H181" s="19"/>
      <c r="I181" s="21"/>
      <c r="J181" s="21"/>
      <c r="K181" s="22"/>
      <c r="L181" s="23"/>
      <c r="M181" s="23"/>
      <c r="N181" s="24">
        <v>34218</v>
      </c>
      <c r="O181" s="25" t="e">
        <f t="shared" si="28"/>
        <v>#DIV/0!</v>
      </c>
      <c r="P181" s="26" t="e">
        <f t="shared" si="29"/>
        <v>#DIV/0!</v>
      </c>
      <c r="Q181" s="27" t="e">
        <f t="shared" si="30"/>
        <v>#DIV/0!</v>
      </c>
      <c r="R181" s="27" t="e">
        <f t="shared" si="31"/>
        <v>#DIV/0!</v>
      </c>
      <c r="S181" s="28"/>
    </row>
    <row r="182" spans="1:19" x14ac:dyDescent="0.3">
      <c r="A182" s="29"/>
      <c r="B182" s="18" t="s">
        <v>88</v>
      </c>
      <c r="C182" s="19">
        <v>5</v>
      </c>
      <c r="D182" s="19">
        <v>8</v>
      </c>
      <c r="E182" s="20">
        <f t="shared" si="26"/>
        <v>40</v>
      </c>
      <c r="F182" s="20">
        <f t="shared" si="27"/>
        <v>480</v>
      </c>
      <c r="G182" s="19">
        <v>40</v>
      </c>
      <c r="H182" s="19">
        <v>440</v>
      </c>
      <c r="I182" s="21">
        <v>0.91669999999999996</v>
      </c>
      <c r="J182" s="21">
        <v>0.95420000000000005</v>
      </c>
      <c r="K182" s="22">
        <v>10708</v>
      </c>
      <c r="L182" s="23">
        <v>11222</v>
      </c>
      <c r="M182" s="23">
        <v>9744</v>
      </c>
      <c r="N182" s="24">
        <f>SUM(N181)</f>
        <v>34218</v>
      </c>
      <c r="O182" s="25">
        <f t="shared" si="28"/>
        <v>855.45</v>
      </c>
      <c r="P182" s="26">
        <f t="shared" si="29"/>
        <v>53.54</v>
      </c>
      <c r="Q182" s="27">
        <f t="shared" si="30"/>
        <v>1.3385</v>
      </c>
      <c r="R182" s="27">
        <f t="shared" si="31"/>
        <v>4277.25</v>
      </c>
      <c r="S182" s="28"/>
    </row>
    <row r="183" spans="1:19" x14ac:dyDescent="0.3">
      <c r="A183" s="29" t="s">
        <v>1097</v>
      </c>
      <c r="B183" s="18" t="s">
        <v>1094</v>
      </c>
      <c r="C183" s="19"/>
      <c r="D183" s="19"/>
      <c r="E183" s="20">
        <f t="shared" si="26"/>
        <v>0</v>
      </c>
      <c r="F183" s="20">
        <f t="shared" si="27"/>
        <v>0</v>
      </c>
      <c r="G183" s="19"/>
      <c r="H183" s="19"/>
      <c r="I183" s="21"/>
      <c r="J183" s="21"/>
      <c r="K183" s="22"/>
      <c r="L183" s="23"/>
      <c r="M183" s="23"/>
      <c r="N183" s="24">
        <v>2652</v>
      </c>
      <c r="O183" s="25" t="e">
        <f t="shared" si="28"/>
        <v>#DIV/0!</v>
      </c>
      <c r="P183" s="26" t="e">
        <f t="shared" si="29"/>
        <v>#DIV/0!</v>
      </c>
      <c r="Q183" s="27" t="e">
        <f t="shared" si="30"/>
        <v>#DIV/0!</v>
      </c>
      <c r="R183" s="27" t="e">
        <f t="shared" si="31"/>
        <v>#DIV/0!</v>
      </c>
      <c r="S183" s="28"/>
    </row>
    <row r="184" spans="1:19" x14ac:dyDescent="0.3">
      <c r="A184" s="29"/>
      <c r="B184" s="18" t="s">
        <v>1099</v>
      </c>
      <c r="C184" s="19"/>
      <c r="D184" s="19"/>
      <c r="E184" s="20">
        <f t="shared" si="26"/>
        <v>0</v>
      </c>
      <c r="F184" s="20">
        <f t="shared" si="27"/>
        <v>0</v>
      </c>
      <c r="G184" s="19"/>
      <c r="H184" s="19"/>
      <c r="I184" s="21"/>
      <c r="J184" s="21"/>
      <c r="K184" s="22"/>
      <c r="L184" s="23"/>
      <c r="M184" s="23"/>
      <c r="N184" s="24">
        <v>40825</v>
      </c>
      <c r="O184" s="25" t="e">
        <f t="shared" si="28"/>
        <v>#DIV/0!</v>
      </c>
      <c r="P184" s="26" t="e">
        <f t="shared" si="29"/>
        <v>#DIV/0!</v>
      </c>
      <c r="Q184" s="27" t="e">
        <f t="shared" si="30"/>
        <v>#DIV/0!</v>
      </c>
      <c r="R184" s="27" t="e">
        <f t="shared" si="31"/>
        <v>#DIV/0!</v>
      </c>
      <c r="S184" s="28"/>
    </row>
    <row r="185" spans="1:19" x14ac:dyDescent="0.3">
      <c r="A185" s="29"/>
      <c r="B185" s="18" t="s">
        <v>88</v>
      </c>
      <c r="C185" s="19">
        <v>5</v>
      </c>
      <c r="D185" s="19">
        <v>10</v>
      </c>
      <c r="E185" s="20">
        <f t="shared" si="26"/>
        <v>50</v>
      </c>
      <c r="F185" s="20">
        <f t="shared" si="27"/>
        <v>600</v>
      </c>
      <c r="G185" s="19">
        <v>50</v>
      </c>
      <c r="H185" s="19">
        <v>550</v>
      </c>
      <c r="I185" s="21">
        <v>0.91669999999999996</v>
      </c>
      <c r="J185" s="21">
        <v>0.94599999999999995</v>
      </c>
      <c r="K185" s="22">
        <v>13605</v>
      </c>
      <c r="L185" s="23">
        <v>14382</v>
      </c>
      <c r="M185" s="23">
        <v>0</v>
      </c>
      <c r="N185" s="24">
        <f>SUM(N183:N184)</f>
        <v>43477</v>
      </c>
      <c r="O185" s="25">
        <f t="shared" si="28"/>
        <v>869.54</v>
      </c>
      <c r="P185" s="26">
        <f t="shared" si="29"/>
        <v>54.42</v>
      </c>
      <c r="Q185" s="27">
        <f t="shared" si="30"/>
        <v>1.3605</v>
      </c>
      <c r="R185" s="27">
        <f t="shared" si="31"/>
        <v>4347.7</v>
      </c>
      <c r="S185" s="28"/>
    </row>
    <row r="186" spans="1:19" x14ac:dyDescent="0.3">
      <c r="A186" s="29">
        <v>11</v>
      </c>
      <c r="B186" s="18" t="s">
        <v>1101</v>
      </c>
      <c r="C186" s="19"/>
      <c r="D186" s="19"/>
      <c r="E186" s="20">
        <f t="shared" si="26"/>
        <v>0</v>
      </c>
      <c r="F186" s="20">
        <f t="shared" si="27"/>
        <v>0</v>
      </c>
      <c r="G186" s="19"/>
      <c r="H186" s="19"/>
      <c r="I186" s="21"/>
      <c r="J186" s="21"/>
      <c r="K186" s="22"/>
      <c r="L186" s="23"/>
      <c r="M186" s="23"/>
      <c r="N186" s="24">
        <v>60790.75</v>
      </c>
      <c r="O186" s="25" t="e">
        <f t="shared" si="28"/>
        <v>#DIV/0!</v>
      </c>
      <c r="P186" s="26" t="e">
        <f t="shared" si="29"/>
        <v>#DIV/0!</v>
      </c>
      <c r="Q186" s="27" t="e">
        <f t="shared" si="30"/>
        <v>#DIV/0!</v>
      </c>
      <c r="R186" s="27" t="e">
        <f t="shared" si="31"/>
        <v>#DIV/0!</v>
      </c>
      <c r="S186" s="28"/>
    </row>
    <row r="187" spans="1:19" x14ac:dyDescent="0.3">
      <c r="A187" s="29"/>
      <c r="B187" s="18" t="s">
        <v>1102</v>
      </c>
      <c r="C187" s="19"/>
      <c r="D187" s="19"/>
      <c r="E187" s="20">
        <f t="shared" si="26"/>
        <v>0</v>
      </c>
      <c r="F187" s="20">
        <f t="shared" si="27"/>
        <v>0</v>
      </c>
      <c r="G187" s="19"/>
      <c r="H187" s="19"/>
      <c r="I187" s="21"/>
      <c r="J187" s="21"/>
      <c r="K187" s="22"/>
      <c r="L187" s="23"/>
      <c r="M187" s="23"/>
      <c r="N187" s="24">
        <v>14972.08</v>
      </c>
      <c r="O187" s="25" t="e">
        <f t="shared" si="28"/>
        <v>#DIV/0!</v>
      </c>
      <c r="P187" s="26" t="e">
        <f t="shared" si="29"/>
        <v>#DIV/0!</v>
      </c>
      <c r="Q187" s="27" t="e">
        <f t="shared" si="30"/>
        <v>#DIV/0!</v>
      </c>
      <c r="R187" s="27" t="e">
        <f t="shared" si="31"/>
        <v>#DIV/0!</v>
      </c>
      <c r="S187" s="28"/>
    </row>
    <row r="188" spans="1:19" x14ac:dyDescent="0.3">
      <c r="A188" s="29"/>
      <c r="B188" s="18" t="s">
        <v>1103</v>
      </c>
      <c r="C188" s="19">
        <v>4</v>
      </c>
      <c r="D188" s="19">
        <v>8</v>
      </c>
      <c r="E188" s="20">
        <f t="shared" si="26"/>
        <v>32</v>
      </c>
      <c r="F188" s="20">
        <f t="shared" si="27"/>
        <v>480</v>
      </c>
      <c r="G188" s="19">
        <v>80</v>
      </c>
      <c r="H188" s="19">
        <v>400</v>
      </c>
      <c r="I188" s="21">
        <v>0.83330000000000004</v>
      </c>
      <c r="J188" s="21">
        <v>0.88449999999999995</v>
      </c>
      <c r="K188" s="22">
        <v>11725</v>
      </c>
      <c r="L188" s="23">
        <v>13255</v>
      </c>
      <c r="M188" s="23">
        <v>8011</v>
      </c>
      <c r="N188" s="24">
        <f>SUM(N186:N187)</f>
        <v>75762.83</v>
      </c>
      <c r="O188" s="25">
        <f t="shared" si="28"/>
        <v>2367.5884375000001</v>
      </c>
      <c r="P188" s="26">
        <f t="shared" si="29"/>
        <v>73.28125</v>
      </c>
      <c r="Q188" s="27">
        <f t="shared" si="30"/>
        <v>1.465625</v>
      </c>
      <c r="R188" s="27">
        <f t="shared" si="31"/>
        <v>9470.3537500000002</v>
      </c>
      <c r="S188" s="28"/>
    </row>
    <row r="189" spans="1:19" ht="16.5" customHeight="1" x14ac:dyDescent="0.3">
      <c r="A189" s="29" t="s">
        <v>1104</v>
      </c>
      <c r="B189" s="18" t="s">
        <v>1106</v>
      </c>
      <c r="C189" s="19"/>
      <c r="D189" s="19"/>
      <c r="E189" s="20">
        <f t="shared" si="26"/>
        <v>0</v>
      </c>
      <c r="F189" s="20">
        <f t="shared" si="27"/>
        <v>0</v>
      </c>
      <c r="G189" s="19"/>
      <c r="H189" s="19"/>
      <c r="I189" s="21"/>
      <c r="J189" s="21"/>
      <c r="K189" s="22"/>
      <c r="L189" s="23"/>
      <c r="M189" s="23"/>
      <c r="N189" s="24">
        <v>3014.64</v>
      </c>
      <c r="O189" s="25" t="e">
        <f t="shared" si="28"/>
        <v>#DIV/0!</v>
      </c>
      <c r="P189" s="26" t="e">
        <f t="shared" si="29"/>
        <v>#DIV/0!</v>
      </c>
      <c r="Q189" s="27" t="e">
        <f t="shared" si="30"/>
        <v>#DIV/0!</v>
      </c>
      <c r="R189" s="27" t="e">
        <f t="shared" si="31"/>
        <v>#DIV/0!</v>
      </c>
      <c r="S189" s="28"/>
    </row>
    <row r="190" spans="1:19" x14ac:dyDescent="0.3">
      <c r="A190" s="29"/>
      <c r="B190" s="18" t="s">
        <v>1107</v>
      </c>
      <c r="C190" s="19"/>
      <c r="D190" s="19"/>
      <c r="E190" s="20">
        <f t="shared" si="26"/>
        <v>0</v>
      </c>
      <c r="F190" s="20">
        <f t="shared" si="27"/>
        <v>0</v>
      </c>
      <c r="G190" s="19"/>
      <c r="H190" s="19"/>
      <c r="I190" s="21"/>
      <c r="J190" s="21"/>
      <c r="K190" s="22"/>
      <c r="L190" s="23"/>
      <c r="M190" s="23"/>
      <c r="N190" s="24">
        <v>33218.15</v>
      </c>
      <c r="O190" s="25" t="e">
        <f t="shared" si="28"/>
        <v>#DIV/0!</v>
      </c>
      <c r="P190" s="26" t="e">
        <f t="shared" si="29"/>
        <v>#DIV/0!</v>
      </c>
      <c r="Q190" s="27" t="e">
        <f t="shared" si="30"/>
        <v>#DIV/0!</v>
      </c>
      <c r="R190" s="27" t="e">
        <f t="shared" si="31"/>
        <v>#DIV/0!</v>
      </c>
      <c r="S190" s="28"/>
    </row>
    <row r="191" spans="1:19" x14ac:dyDescent="0.3">
      <c r="A191" s="29"/>
      <c r="B191" s="18" t="s">
        <v>88</v>
      </c>
      <c r="C191" s="19">
        <v>5</v>
      </c>
      <c r="D191" s="19">
        <v>10</v>
      </c>
      <c r="E191" s="20">
        <f t="shared" si="26"/>
        <v>50</v>
      </c>
      <c r="F191" s="20">
        <f t="shared" si="27"/>
        <v>600</v>
      </c>
      <c r="G191" s="19">
        <v>110</v>
      </c>
      <c r="H191" s="19">
        <v>490</v>
      </c>
      <c r="I191" s="21">
        <v>0.81669999999999998</v>
      </c>
      <c r="J191" s="21">
        <v>0.91269999999999996</v>
      </c>
      <c r="K191" s="22">
        <v>10944</v>
      </c>
      <c r="L191" s="23">
        <v>11990</v>
      </c>
      <c r="M191" s="23">
        <v>0</v>
      </c>
      <c r="N191" s="24">
        <f>SUM(N189:N190)</f>
        <v>36232.79</v>
      </c>
      <c r="O191" s="25">
        <f t="shared" si="28"/>
        <v>724.6558</v>
      </c>
      <c r="P191" s="26">
        <f t="shared" si="29"/>
        <v>43.776000000000003</v>
      </c>
      <c r="Q191" s="27">
        <f t="shared" si="30"/>
        <v>1.0944</v>
      </c>
      <c r="R191" s="27">
        <f t="shared" si="31"/>
        <v>3623.279</v>
      </c>
      <c r="S191" s="28"/>
    </row>
    <row r="192" spans="1:19" x14ac:dyDescent="0.3">
      <c r="A192" s="29">
        <v>12</v>
      </c>
      <c r="B192" s="18" t="s">
        <v>1107</v>
      </c>
      <c r="C192" s="19"/>
      <c r="D192" s="19"/>
      <c r="E192" s="20">
        <f t="shared" si="26"/>
        <v>0</v>
      </c>
      <c r="F192" s="20">
        <f t="shared" si="27"/>
        <v>0</v>
      </c>
      <c r="G192" s="19"/>
      <c r="H192" s="19"/>
      <c r="I192" s="21"/>
      <c r="J192" s="21"/>
      <c r="K192" s="22"/>
      <c r="L192" s="23"/>
      <c r="M192" s="23"/>
      <c r="N192" s="24">
        <v>29483.85</v>
      </c>
      <c r="O192" s="25" t="e">
        <f t="shared" si="28"/>
        <v>#DIV/0!</v>
      </c>
      <c r="P192" s="26" t="e">
        <f t="shared" si="29"/>
        <v>#DIV/0!</v>
      </c>
      <c r="Q192" s="27" t="e">
        <f t="shared" si="30"/>
        <v>#DIV/0!</v>
      </c>
      <c r="R192" s="27" t="e">
        <f t="shared" si="31"/>
        <v>#DIV/0!</v>
      </c>
      <c r="S192" s="28"/>
    </row>
    <row r="193" spans="1:19" x14ac:dyDescent="0.3">
      <c r="A193" s="29"/>
      <c r="B193" s="18" t="s">
        <v>88</v>
      </c>
      <c r="C193" s="19">
        <v>4</v>
      </c>
      <c r="D193" s="31">
        <v>8</v>
      </c>
      <c r="E193" s="20">
        <f t="shared" si="26"/>
        <v>32</v>
      </c>
      <c r="F193" s="20">
        <f t="shared" si="27"/>
        <v>480</v>
      </c>
      <c r="G193" s="19">
        <v>110</v>
      </c>
      <c r="H193" s="19">
        <v>370</v>
      </c>
      <c r="I193" s="21">
        <v>0.77080000000000004</v>
      </c>
      <c r="J193" s="21">
        <v>0.96389999999999998</v>
      </c>
      <c r="K193" s="22">
        <v>7998</v>
      </c>
      <c r="L193" s="23">
        <v>8297</v>
      </c>
      <c r="M193" s="23">
        <v>60132</v>
      </c>
      <c r="N193" s="24">
        <f>SUM(N192)</f>
        <v>29483.85</v>
      </c>
      <c r="O193" s="25">
        <f t="shared" si="28"/>
        <v>921.37031249999995</v>
      </c>
      <c r="P193" s="26">
        <f t="shared" si="29"/>
        <v>49.987499999999997</v>
      </c>
      <c r="Q193" s="27">
        <f t="shared" si="30"/>
        <v>0.99975000000000003</v>
      </c>
      <c r="R193" s="27">
        <f t="shared" si="31"/>
        <v>3685.4812499999998</v>
      </c>
      <c r="S193" s="28"/>
    </row>
    <row r="194" spans="1:19" x14ac:dyDescent="0.3">
      <c r="A194" s="29" t="s">
        <v>1109</v>
      </c>
      <c r="B194" s="18" t="s">
        <v>1107</v>
      </c>
      <c r="C194" s="19"/>
      <c r="D194" s="31"/>
      <c r="E194" s="20">
        <f t="shared" si="26"/>
        <v>0</v>
      </c>
      <c r="F194" s="20">
        <f t="shared" si="27"/>
        <v>0</v>
      </c>
      <c r="G194" s="19"/>
      <c r="H194" s="19"/>
      <c r="I194" s="21"/>
      <c r="J194" s="21"/>
      <c r="K194" s="22"/>
      <c r="L194" s="23"/>
      <c r="M194" s="23"/>
      <c r="N194" s="24">
        <v>20223</v>
      </c>
      <c r="O194" s="25" t="e">
        <f t="shared" si="28"/>
        <v>#DIV/0!</v>
      </c>
      <c r="P194" s="26" t="e">
        <f t="shared" si="29"/>
        <v>#DIV/0!</v>
      </c>
      <c r="Q194" s="27" t="e">
        <f t="shared" si="30"/>
        <v>#DIV/0!</v>
      </c>
      <c r="R194" s="27" t="e">
        <f t="shared" si="31"/>
        <v>#DIV/0!</v>
      </c>
      <c r="S194" s="28"/>
    </row>
    <row r="195" spans="1:19" x14ac:dyDescent="0.3">
      <c r="A195" s="29"/>
      <c r="B195" s="18" t="s">
        <v>1111</v>
      </c>
      <c r="C195" s="19"/>
      <c r="D195" s="31"/>
      <c r="E195" s="20">
        <f t="shared" si="26"/>
        <v>0</v>
      </c>
      <c r="F195" s="20">
        <f t="shared" si="27"/>
        <v>0</v>
      </c>
      <c r="G195" s="19"/>
      <c r="H195" s="19"/>
      <c r="I195" s="21"/>
      <c r="J195" s="21"/>
      <c r="K195" s="22"/>
      <c r="L195" s="23"/>
      <c r="M195" s="23"/>
      <c r="N195" s="24">
        <v>20295</v>
      </c>
      <c r="O195" s="25" t="e">
        <f t="shared" si="28"/>
        <v>#DIV/0!</v>
      </c>
      <c r="P195" s="26" t="e">
        <f t="shared" si="29"/>
        <v>#DIV/0!</v>
      </c>
      <c r="Q195" s="27" t="e">
        <f t="shared" si="30"/>
        <v>#DIV/0!</v>
      </c>
      <c r="R195" s="27" t="e">
        <f t="shared" si="31"/>
        <v>#DIV/0!</v>
      </c>
      <c r="S195" s="28"/>
    </row>
    <row r="196" spans="1:19" x14ac:dyDescent="0.3">
      <c r="A196" s="29"/>
      <c r="B196" s="18" t="s">
        <v>88</v>
      </c>
      <c r="C196" s="19">
        <v>5</v>
      </c>
      <c r="D196" s="31">
        <v>10</v>
      </c>
      <c r="E196" s="20">
        <f t="shared" si="26"/>
        <v>50</v>
      </c>
      <c r="F196" s="20">
        <f t="shared" si="27"/>
        <v>600</v>
      </c>
      <c r="G196" s="19">
        <v>40</v>
      </c>
      <c r="H196" s="19">
        <v>560</v>
      </c>
      <c r="I196" s="21">
        <v>0.93330000000000002</v>
      </c>
      <c r="J196" s="21">
        <v>0.86750000000000005</v>
      </c>
      <c r="K196" s="22">
        <v>10991</v>
      </c>
      <c r="L196" s="23">
        <v>12670</v>
      </c>
      <c r="M196" s="23">
        <v>0</v>
      </c>
      <c r="N196" s="24">
        <f>SUM(N194:N195)</f>
        <v>40518</v>
      </c>
      <c r="O196" s="25">
        <f t="shared" si="28"/>
        <v>810.36</v>
      </c>
      <c r="P196" s="26">
        <f t="shared" si="29"/>
        <v>43.963999999999999</v>
      </c>
      <c r="Q196" s="27">
        <f t="shared" si="30"/>
        <v>1.0991</v>
      </c>
      <c r="R196" s="27">
        <f t="shared" si="31"/>
        <v>4051.8</v>
      </c>
      <c r="S196" s="28"/>
    </row>
    <row r="197" spans="1:19" x14ac:dyDescent="0.3">
      <c r="A197" s="29">
        <v>13</v>
      </c>
      <c r="B197" s="18" t="s">
        <v>1113</v>
      </c>
      <c r="C197" s="19"/>
      <c r="D197" s="31"/>
      <c r="E197" s="20">
        <f t="shared" si="26"/>
        <v>0</v>
      </c>
      <c r="F197" s="20">
        <f t="shared" si="27"/>
        <v>0</v>
      </c>
      <c r="G197" s="19"/>
      <c r="H197" s="19"/>
      <c r="I197" s="21"/>
      <c r="J197" s="21"/>
      <c r="K197" s="22"/>
      <c r="L197" s="23"/>
      <c r="M197" s="23"/>
      <c r="N197" s="24">
        <v>7205</v>
      </c>
      <c r="O197" s="25" t="e">
        <f t="shared" si="28"/>
        <v>#DIV/0!</v>
      </c>
      <c r="P197" s="26" t="e">
        <f t="shared" si="29"/>
        <v>#DIV/0!</v>
      </c>
      <c r="Q197" s="27" t="e">
        <f t="shared" si="30"/>
        <v>#DIV/0!</v>
      </c>
      <c r="R197" s="27" t="e">
        <f t="shared" si="31"/>
        <v>#DIV/0!</v>
      </c>
      <c r="S197" s="28"/>
    </row>
    <row r="198" spans="1:19" x14ac:dyDescent="0.3">
      <c r="A198" s="29"/>
      <c r="B198" s="18" t="s">
        <v>1114</v>
      </c>
      <c r="C198" s="19"/>
      <c r="D198" s="19"/>
      <c r="E198" s="20">
        <f t="shared" si="26"/>
        <v>0</v>
      </c>
      <c r="F198" s="20">
        <f t="shared" si="27"/>
        <v>0</v>
      </c>
      <c r="G198" s="19"/>
      <c r="H198" s="19"/>
      <c r="I198" s="21"/>
      <c r="J198" s="21"/>
      <c r="K198" s="22"/>
      <c r="L198" s="23"/>
      <c r="M198" s="23"/>
      <c r="N198" s="24">
        <v>5700</v>
      </c>
      <c r="O198" s="25" t="e">
        <f t="shared" si="28"/>
        <v>#DIV/0!</v>
      </c>
      <c r="P198" s="26" t="e">
        <f t="shared" si="29"/>
        <v>#DIV/0!</v>
      </c>
      <c r="Q198" s="27" t="e">
        <f t="shared" si="30"/>
        <v>#DIV/0!</v>
      </c>
      <c r="R198" s="27" t="e">
        <f t="shared" si="31"/>
        <v>#DIV/0!</v>
      </c>
      <c r="S198" s="28"/>
    </row>
    <row r="199" spans="1:19" x14ac:dyDescent="0.3">
      <c r="A199" s="29"/>
      <c r="B199" s="18" t="s">
        <v>1115</v>
      </c>
      <c r="C199" s="19"/>
      <c r="D199" s="19"/>
      <c r="E199" s="20">
        <f t="shared" si="26"/>
        <v>0</v>
      </c>
      <c r="F199" s="20">
        <f t="shared" si="27"/>
        <v>0</v>
      </c>
      <c r="G199" s="19"/>
      <c r="H199" s="19"/>
      <c r="I199" s="21"/>
      <c r="J199" s="21"/>
      <c r="K199" s="22"/>
      <c r="L199" s="23"/>
      <c r="M199" s="23"/>
      <c r="N199" s="24">
        <v>21634</v>
      </c>
      <c r="O199" s="25" t="e">
        <f t="shared" si="28"/>
        <v>#DIV/0!</v>
      </c>
      <c r="P199" s="26" t="e">
        <f t="shared" si="29"/>
        <v>#DIV/0!</v>
      </c>
      <c r="Q199" s="27" t="e">
        <f t="shared" si="30"/>
        <v>#DIV/0!</v>
      </c>
      <c r="R199" s="27" t="e">
        <f t="shared" si="31"/>
        <v>#DIV/0!</v>
      </c>
      <c r="S199" s="28"/>
    </row>
    <row r="200" spans="1:19" x14ac:dyDescent="0.3">
      <c r="A200" s="29"/>
      <c r="B200" s="18" t="s">
        <v>88</v>
      </c>
      <c r="C200" s="19">
        <v>5</v>
      </c>
      <c r="D200" s="19">
        <v>8</v>
      </c>
      <c r="E200" s="20">
        <f t="shared" si="26"/>
        <v>40</v>
      </c>
      <c r="F200" s="20">
        <f t="shared" si="27"/>
        <v>480</v>
      </c>
      <c r="G200" s="19">
        <v>40</v>
      </c>
      <c r="H200" s="19">
        <v>440</v>
      </c>
      <c r="I200" s="21">
        <v>0.91669999999999996</v>
      </c>
      <c r="J200" s="21">
        <v>0.93330000000000002</v>
      </c>
      <c r="K200" s="22">
        <v>9369</v>
      </c>
      <c r="L200" s="23">
        <v>10039</v>
      </c>
      <c r="M200" s="23">
        <v>2860</v>
      </c>
      <c r="N200" s="24">
        <f>SUM(N197:N199)</f>
        <v>34539</v>
      </c>
      <c r="O200" s="25">
        <f t="shared" si="28"/>
        <v>863.47500000000002</v>
      </c>
      <c r="P200" s="26">
        <f t="shared" si="29"/>
        <v>46.844999999999999</v>
      </c>
      <c r="Q200" s="27">
        <f t="shared" si="30"/>
        <v>1.171125</v>
      </c>
      <c r="R200" s="27">
        <f t="shared" si="31"/>
        <v>4317.375</v>
      </c>
      <c r="S200" s="28"/>
    </row>
    <row r="201" spans="1:19" x14ac:dyDescent="0.3">
      <c r="A201" s="29" t="s">
        <v>1119</v>
      </c>
      <c r="B201" s="18" t="s">
        <v>1120</v>
      </c>
      <c r="C201" s="19"/>
      <c r="D201" s="19"/>
      <c r="E201" s="20">
        <f t="shared" si="26"/>
        <v>0</v>
      </c>
      <c r="F201" s="20">
        <f t="shared" si="27"/>
        <v>0</v>
      </c>
      <c r="G201" s="19"/>
      <c r="H201" s="19"/>
      <c r="I201" s="21"/>
      <c r="J201" s="21"/>
      <c r="K201" s="22"/>
      <c r="L201" s="23"/>
      <c r="M201" s="23"/>
      <c r="N201" s="24">
        <v>1566</v>
      </c>
      <c r="O201" s="25" t="e">
        <f t="shared" si="28"/>
        <v>#DIV/0!</v>
      </c>
      <c r="P201" s="26" t="e">
        <f t="shared" si="29"/>
        <v>#DIV/0!</v>
      </c>
      <c r="Q201" s="27" t="e">
        <f t="shared" si="30"/>
        <v>#DIV/0!</v>
      </c>
      <c r="R201" s="27" t="e">
        <f t="shared" si="31"/>
        <v>#DIV/0!</v>
      </c>
      <c r="S201" s="28"/>
    </row>
    <row r="202" spans="1:19" x14ac:dyDescent="0.3">
      <c r="A202" s="29"/>
      <c r="B202" s="18" t="s">
        <v>1121</v>
      </c>
      <c r="C202" s="19"/>
      <c r="D202" s="19"/>
      <c r="E202" s="20">
        <f t="shared" si="26"/>
        <v>0</v>
      </c>
      <c r="F202" s="20">
        <f t="shared" si="27"/>
        <v>0</v>
      </c>
      <c r="G202" s="19"/>
      <c r="H202" s="19"/>
      <c r="I202" s="21"/>
      <c r="J202" s="21"/>
      <c r="K202" s="22"/>
      <c r="L202" s="23"/>
      <c r="M202" s="23"/>
      <c r="N202" s="24">
        <v>41081.599999999999</v>
      </c>
      <c r="O202" s="25" t="e">
        <f t="shared" si="28"/>
        <v>#DIV/0!</v>
      </c>
      <c r="P202" s="26" t="e">
        <f t="shared" si="29"/>
        <v>#DIV/0!</v>
      </c>
      <c r="Q202" s="27" t="e">
        <f t="shared" si="30"/>
        <v>#DIV/0!</v>
      </c>
      <c r="R202" s="27" t="e">
        <f t="shared" si="31"/>
        <v>#DIV/0!</v>
      </c>
      <c r="S202" s="28"/>
    </row>
    <row r="203" spans="1:19" x14ac:dyDescent="0.3">
      <c r="A203" s="29"/>
      <c r="B203" s="18" t="s">
        <v>88</v>
      </c>
      <c r="C203" s="19">
        <v>5</v>
      </c>
      <c r="D203" s="19">
        <v>10</v>
      </c>
      <c r="E203" s="20">
        <f t="shared" si="26"/>
        <v>50</v>
      </c>
      <c r="F203" s="20">
        <f t="shared" si="27"/>
        <v>600</v>
      </c>
      <c r="G203" s="19">
        <v>50</v>
      </c>
      <c r="H203" s="19">
        <v>550</v>
      </c>
      <c r="I203" s="21">
        <v>0.91669999999999996</v>
      </c>
      <c r="J203" s="21">
        <v>0.92600000000000005</v>
      </c>
      <c r="K203" s="22">
        <v>11569</v>
      </c>
      <c r="L203" s="23">
        <v>12493</v>
      </c>
      <c r="M203" s="23">
        <v>0</v>
      </c>
      <c r="N203" s="24">
        <f>SUM(N201:N202)</f>
        <v>42647.6</v>
      </c>
      <c r="O203" s="25">
        <f t="shared" si="28"/>
        <v>852.952</v>
      </c>
      <c r="P203" s="26">
        <f t="shared" si="29"/>
        <v>46.276000000000003</v>
      </c>
      <c r="Q203" s="27">
        <f t="shared" si="30"/>
        <v>1.1569</v>
      </c>
      <c r="R203" s="27">
        <f t="shared" si="31"/>
        <v>4264.76</v>
      </c>
      <c r="S203" s="28"/>
    </row>
    <row r="204" spans="1:19" x14ac:dyDescent="0.3">
      <c r="A204" s="29">
        <v>14</v>
      </c>
      <c r="B204" s="18" t="s">
        <v>1125</v>
      </c>
      <c r="C204" s="19"/>
      <c r="D204" s="19"/>
      <c r="E204" s="20">
        <f t="shared" si="26"/>
        <v>0</v>
      </c>
      <c r="F204" s="20">
        <f t="shared" si="27"/>
        <v>0</v>
      </c>
      <c r="G204" s="19"/>
      <c r="H204" s="19"/>
      <c r="I204" s="21"/>
      <c r="J204" s="21"/>
      <c r="K204" s="22"/>
      <c r="L204" s="23"/>
      <c r="M204" s="23"/>
      <c r="N204" s="24">
        <v>26028.799999999999</v>
      </c>
      <c r="O204" s="25" t="e">
        <f t="shared" si="28"/>
        <v>#DIV/0!</v>
      </c>
      <c r="P204" s="26" t="e">
        <f t="shared" si="29"/>
        <v>#DIV/0!</v>
      </c>
      <c r="Q204" s="27" t="e">
        <f t="shared" si="30"/>
        <v>#DIV/0!</v>
      </c>
      <c r="R204" s="27" t="e">
        <f t="shared" si="31"/>
        <v>#DIV/0!</v>
      </c>
      <c r="S204" s="28"/>
    </row>
    <row r="205" spans="1:19" x14ac:dyDescent="0.3">
      <c r="A205" s="29"/>
      <c r="B205" s="18" t="s">
        <v>61</v>
      </c>
      <c r="C205" s="19">
        <v>5</v>
      </c>
      <c r="D205" s="19">
        <v>8</v>
      </c>
      <c r="E205" s="20">
        <f t="shared" si="26"/>
        <v>40</v>
      </c>
      <c r="F205" s="20">
        <f t="shared" si="27"/>
        <v>480</v>
      </c>
      <c r="G205" s="19">
        <v>70</v>
      </c>
      <c r="H205" s="19">
        <v>410</v>
      </c>
      <c r="I205" s="21">
        <v>0.85419999999999996</v>
      </c>
      <c r="J205" s="21">
        <v>0.91559999999999997</v>
      </c>
      <c r="K205" s="22">
        <v>7061</v>
      </c>
      <c r="L205" s="23">
        <v>7711</v>
      </c>
      <c r="M205" s="23">
        <v>8991</v>
      </c>
      <c r="N205" s="24">
        <f>SUM(N204)</f>
        <v>26028.799999999999</v>
      </c>
      <c r="O205" s="25">
        <f t="shared" si="28"/>
        <v>650.72</v>
      </c>
      <c r="P205" s="26">
        <f t="shared" si="29"/>
        <v>35.305</v>
      </c>
      <c r="Q205" s="27">
        <f t="shared" si="30"/>
        <v>0.88262499999999999</v>
      </c>
      <c r="R205" s="27">
        <f t="shared" si="31"/>
        <v>3253.6</v>
      </c>
      <c r="S205" s="28"/>
    </row>
    <row r="206" spans="1:19" x14ac:dyDescent="0.3">
      <c r="A206" s="29" t="s">
        <v>1126</v>
      </c>
      <c r="B206" s="18" t="s">
        <v>1128</v>
      </c>
      <c r="C206" s="19"/>
      <c r="D206" s="19"/>
      <c r="E206" s="20">
        <f>C206*D206</f>
        <v>0</v>
      </c>
      <c r="F206" s="20">
        <f t="shared" si="27"/>
        <v>0</v>
      </c>
      <c r="G206" s="19"/>
      <c r="H206" s="19"/>
      <c r="I206" s="21"/>
      <c r="J206" s="21"/>
      <c r="K206" s="22"/>
      <c r="L206" s="23"/>
      <c r="M206" s="23"/>
      <c r="N206" s="24">
        <v>32964.69</v>
      </c>
      <c r="O206" s="25" t="e">
        <f t="shared" si="28"/>
        <v>#DIV/0!</v>
      </c>
      <c r="P206" s="26" t="e">
        <f t="shared" si="29"/>
        <v>#DIV/0!</v>
      </c>
      <c r="Q206" s="27" t="e">
        <f t="shared" si="30"/>
        <v>#DIV/0!</v>
      </c>
      <c r="R206" s="27" t="e">
        <f t="shared" si="31"/>
        <v>#DIV/0!</v>
      </c>
      <c r="S206" s="28"/>
    </row>
    <row r="207" spans="1:19" x14ac:dyDescent="0.3">
      <c r="A207" s="29"/>
      <c r="B207" s="18" t="s">
        <v>61</v>
      </c>
      <c r="C207" s="19">
        <v>5</v>
      </c>
      <c r="D207" s="19">
        <v>10</v>
      </c>
      <c r="E207" s="20">
        <f t="shared" si="26"/>
        <v>50</v>
      </c>
      <c r="F207" s="20">
        <f t="shared" si="27"/>
        <v>600</v>
      </c>
      <c r="G207" s="19">
        <v>110</v>
      </c>
      <c r="H207" s="19">
        <v>490</v>
      </c>
      <c r="I207" s="21">
        <v>0.81669999999999998</v>
      </c>
      <c r="J207" s="21">
        <v>0.94569999999999999</v>
      </c>
      <c r="K207" s="22">
        <v>10568</v>
      </c>
      <c r="L207" s="23">
        <v>11175</v>
      </c>
      <c r="M207" s="23">
        <v>0</v>
      </c>
      <c r="N207" s="24">
        <f>SUM(N206)</f>
        <v>32964.69</v>
      </c>
      <c r="O207" s="25">
        <f t="shared" si="28"/>
        <v>659.29380000000003</v>
      </c>
      <c r="P207" s="26">
        <f t="shared" si="29"/>
        <v>42.271999999999998</v>
      </c>
      <c r="Q207" s="27">
        <f t="shared" si="30"/>
        <v>1.0568</v>
      </c>
      <c r="R207" s="27">
        <f t="shared" si="31"/>
        <v>3296.4690000000001</v>
      </c>
      <c r="S207" s="28"/>
    </row>
    <row r="208" spans="1:19" x14ac:dyDescent="0.3">
      <c r="A208" s="29">
        <v>17</v>
      </c>
      <c r="B208" s="18" t="s">
        <v>1128</v>
      </c>
      <c r="C208" s="19"/>
      <c r="D208" s="19"/>
      <c r="E208" s="20">
        <f t="shared" si="26"/>
        <v>0</v>
      </c>
      <c r="F208" s="20">
        <f t="shared" si="27"/>
        <v>0</v>
      </c>
      <c r="G208" s="19"/>
      <c r="H208" s="19"/>
      <c r="I208" s="21"/>
      <c r="J208" s="21"/>
      <c r="K208" s="22"/>
      <c r="L208" s="23"/>
      <c r="M208" s="23"/>
      <c r="N208" s="24">
        <v>36505.83</v>
      </c>
      <c r="O208" s="25" t="e">
        <f t="shared" si="28"/>
        <v>#DIV/0!</v>
      </c>
      <c r="P208" s="26" t="e">
        <f t="shared" si="29"/>
        <v>#DIV/0!</v>
      </c>
      <c r="Q208" s="27" t="e">
        <f t="shared" si="30"/>
        <v>#DIV/0!</v>
      </c>
      <c r="R208" s="27" t="e">
        <f t="shared" si="31"/>
        <v>#DIV/0!</v>
      </c>
      <c r="S208" s="28"/>
    </row>
    <row r="209" spans="1:19" x14ac:dyDescent="0.3">
      <c r="A209" s="29"/>
      <c r="B209" s="18" t="s">
        <v>61</v>
      </c>
      <c r="C209" s="19">
        <v>5</v>
      </c>
      <c r="D209" s="19">
        <v>8</v>
      </c>
      <c r="E209" s="20">
        <f t="shared" si="26"/>
        <v>40</v>
      </c>
      <c r="F209" s="20">
        <f t="shared" si="27"/>
        <v>480</v>
      </c>
      <c r="G209" s="19">
        <v>30</v>
      </c>
      <c r="H209" s="19">
        <v>450</v>
      </c>
      <c r="I209" s="21">
        <v>0.9375</v>
      </c>
      <c r="J209" s="21">
        <v>0.97470000000000001</v>
      </c>
      <c r="K209" s="22">
        <v>11703</v>
      </c>
      <c r="L209" s="23">
        <v>12007</v>
      </c>
      <c r="M209" s="23">
        <v>25868</v>
      </c>
      <c r="N209" s="24">
        <f>SUM(N208)</f>
        <v>36505.83</v>
      </c>
      <c r="O209" s="25">
        <f t="shared" si="28"/>
        <v>912.64575000000002</v>
      </c>
      <c r="P209" s="26">
        <f t="shared" si="29"/>
        <v>58.515000000000001</v>
      </c>
      <c r="Q209" s="27">
        <f t="shared" si="30"/>
        <v>1.4628749999999999</v>
      </c>
      <c r="R209" s="27">
        <f t="shared" si="31"/>
        <v>4563.2287500000002</v>
      </c>
      <c r="S209" s="28"/>
    </row>
    <row r="210" spans="1:19" x14ac:dyDescent="0.3">
      <c r="A210" s="29" t="s">
        <v>1134</v>
      </c>
      <c r="B210" s="18" t="s">
        <v>1128</v>
      </c>
      <c r="C210" s="19"/>
      <c r="D210" s="19"/>
      <c r="E210" s="20">
        <f t="shared" si="26"/>
        <v>0</v>
      </c>
      <c r="F210" s="20">
        <f t="shared" si="27"/>
        <v>0</v>
      </c>
      <c r="G210" s="19"/>
      <c r="H210" s="19"/>
      <c r="I210" s="21"/>
      <c r="J210" s="21"/>
      <c r="K210" s="22"/>
      <c r="L210" s="23"/>
      <c r="M210" s="23"/>
      <c r="N210" s="24">
        <v>7242.72</v>
      </c>
      <c r="O210" s="25" t="e">
        <f t="shared" si="28"/>
        <v>#DIV/0!</v>
      </c>
      <c r="P210" s="26" t="e">
        <f t="shared" si="29"/>
        <v>#DIV/0!</v>
      </c>
      <c r="Q210" s="27" t="e">
        <f t="shared" si="30"/>
        <v>#DIV/0!</v>
      </c>
      <c r="R210" s="27" t="e">
        <f t="shared" si="31"/>
        <v>#DIV/0!</v>
      </c>
      <c r="S210" s="28"/>
    </row>
    <row r="211" spans="1:19" x14ac:dyDescent="0.3">
      <c r="A211" s="29"/>
      <c r="B211" s="18" t="s">
        <v>1135</v>
      </c>
      <c r="C211" s="19"/>
      <c r="D211" s="19"/>
      <c r="E211" s="20">
        <f t="shared" si="26"/>
        <v>0</v>
      </c>
      <c r="F211" s="20">
        <f t="shared" si="27"/>
        <v>0</v>
      </c>
      <c r="G211" s="19"/>
      <c r="H211" s="19"/>
      <c r="I211" s="21"/>
      <c r="J211" s="21"/>
      <c r="K211" s="22"/>
      <c r="L211" s="23"/>
      <c r="M211" s="23"/>
      <c r="N211" s="24">
        <v>27547.96</v>
      </c>
      <c r="O211" s="25" t="e">
        <f t="shared" si="28"/>
        <v>#DIV/0!</v>
      </c>
      <c r="P211" s="26" t="e">
        <f t="shared" si="29"/>
        <v>#DIV/0!</v>
      </c>
      <c r="Q211" s="27" t="e">
        <f t="shared" si="30"/>
        <v>#DIV/0!</v>
      </c>
      <c r="R211" s="27" t="e">
        <f t="shared" si="31"/>
        <v>#DIV/0!</v>
      </c>
      <c r="S211" s="28"/>
    </row>
    <row r="212" spans="1:19" x14ac:dyDescent="0.3">
      <c r="A212" s="29"/>
      <c r="B212" s="18" t="s">
        <v>61</v>
      </c>
      <c r="C212" s="19">
        <v>5</v>
      </c>
      <c r="D212" s="19">
        <v>10</v>
      </c>
      <c r="E212" s="20">
        <f t="shared" si="26"/>
        <v>50</v>
      </c>
      <c r="F212" s="20">
        <f t="shared" si="27"/>
        <v>600</v>
      </c>
      <c r="G212" s="19">
        <v>50</v>
      </c>
      <c r="H212" s="19">
        <v>550</v>
      </c>
      <c r="I212" s="21">
        <v>0.91669999999999996</v>
      </c>
      <c r="J212" s="21">
        <v>0.92779999999999996</v>
      </c>
      <c r="K212" s="22">
        <v>15800</v>
      </c>
      <c r="L212" s="23">
        <v>17029</v>
      </c>
      <c r="M212" s="23">
        <v>0</v>
      </c>
      <c r="N212" s="24">
        <f>SUM(N210:N211)</f>
        <v>34790.68</v>
      </c>
      <c r="O212" s="25">
        <f t="shared" si="28"/>
        <v>695.81359999999995</v>
      </c>
      <c r="P212" s="26">
        <f t="shared" si="29"/>
        <v>63.2</v>
      </c>
      <c r="Q212" s="27">
        <f t="shared" si="30"/>
        <v>1.58</v>
      </c>
      <c r="R212" s="27">
        <f t="shared" si="31"/>
        <v>3479.0680000000002</v>
      </c>
      <c r="S212" s="28"/>
    </row>
    <row r="213" spans="1:19" x14ac:dyDescent="0.3">
      <c r="A213" s="29">
        <v>18</v>
      </c>
      <c r="B213" s="18" t="s">
        <v>1138</v>
      </c>
      <c r="C213" s="19"/>
      <c r="D213" s="19"/>
      <c r="E213" s="20">
        <f t="shared" ref="E213:E276" si="38">C213*D213</f>
        <v>0</v>
      </c>
      <c r="F213" s="20">
        <f t="shared" ref="F213:F276" si="39">SUM(G213:H213)</f>
        <v>0</v>
      </c>
      <c r="G213" s="19"/>
      <c r="H213" s="19"/>
      <c r="I213" s="21"/>
      <c r="J213" s="21"/>
      <c r="K213" s="22"/>
      <c r="L213" s="23"/>
      <c r="M213" s="23"/>
      <c r="N213" s="24">
        <v>26199.88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61</v>
      </c>
      <c r="C214" s="19">
        <v>5</v>
      </c>
      <c r="D214" s="19">
        <v>8</v>
      </c>
      <c r="E214" s="20">
        <f t="shared" si="38"/>
        <v>40</v>
      </c>
      <c r="F214" s="20">
        <f t="shared" si="39"/>
        <v>480</v>
      </c>
      <c r="G214" s="19">
        <v>30</v>
      </c>
      <c r="H214" s="19">
        <v>450</v>
      </c>
      <c r="I214" s="21">
        <v>0.9375</v>
      </c>
      <c r="J214" s="21">
        <v>0.92659999999999998</v>
      </c>
      <c r="K214" s="22">
        <v>12818</v>
      </c>
      <c r="L214" s="23">
        <v>13834</v>
      </c>
      <c r="M214" s="23">
        <v>5039</v>
      </c>
      <c r="N214" s="24">
        <f>SUM(N213)</f>
        <v>26199.88</v>
      </c>
      <c r="O214" s="25">
        <f>N214/E214</f>
        <v>654.99700000000007</v>
      </c>
      <c r="P214" s="26">
        <f>((K214*200000)/E214)/1000000</f>
        <v>64.09</v>
      </c>
      <c r="Q214" s="27">
        <f>(K214/D214)/1000</f>
        <v>1.60225</v>
      </c>
      <c r="R214" s="27">
        <f>N214/D214</f>
        <v>3274.9850000000001</v>
      </c>
      <c r="S214" s="28"/>
    </row>
    <row r="215" spans="1:19" x14ac:dyDescent="0.3">
      <c r="A215" s="29" t="s">
        <v>1142</v>
      </c>
      <c r="B215" s="18" t="s">
        <v>1143</v>
      </c>
      <c r="C215" s="19"/>
      <c r="D215" s="19"/>
      <c r="E215" s="20">
        <f t="shared" si="38"/>
        <v>0</v>
      </c>
      <c r="F215" s="20">
        <f t="shared" si="39"/>
        <v>0</v>
      </c>
      <c r="G215" s="19"/>
      <c r="H215" s="19"/>
      <c r="I215" s="21"/>
      <c r="J215" s="21"/>
      <c r="K215" s="22"/>
      <c r="L215" s="23"/>
      <c r="M215" s="23"/>
      <c r="N215" s="24">
        <v>30620.400000000001</v>
      </c>
      <c r="O215" s="25" t="e">
        <f>N215/E215</f>
        <v>#DIV/0!</v>
      </c>
      <c r="P215" s="26" t="e">
        <f>((K215*200000)/E215)/1000000</f>
        <v>#DIV/0!</v>
      </c>
      <c r="Q215" s="27" t="e">
        <f>(K215/D215)/1000</f>
        <v>#DIV/0!</v>
      </c>
      <c r="R215" s="27" t="e">
        <f>N215/D215</f>
        <v>#DIV/0!</v>
      </c>
      <c r="S215" s="28"/>
    </row>
    <row r="216" spans="1:19" x14ac:dyDescent="0.3">
      <c r="A216" s="29"/>
      <c r="B216" s="18" t="s">
        <v>61</v>
      </c>
      <c r="C216" s="19">
        <v>5</v>
      </c>
      <c r="D216" s="19">
        <v>10</v>
      </c>
      <c r="E216" s="20">
        <f t="shared" si="38"/>
        <v>50</v>
      </c>
      <c r="F216" s="20">
        <f t="shared" si="39"/>
        <v>600</v>
      </c>
      <c r="G216" s="19">
        <v>70</v>
      </c>
      <c r="H216" s="19">
        <v>530</v>
      </c>
      <c r="I216" s="21">
        <v>0.88329999999999997</v>
      </c>
      <c r="J216" s="21">
        <v>0.92689999999999995</v>
      </c>
      <c r="K216" s="22">
        <v>14981</v>
      </c>
      <c r="L216" s="23">
        <v>16163</v>
      </c>
      <c r="M216" s="23">
        <v>0</v>
      </c>
      <c r="N216" s="24">
        <f>SUM(N215)</f>
        <v>30620.400000000001</v>
      </c>
      <c r="O216" s="25">
        <f t="shared" ref="O216:O278" si="40">N216/E216</f>
        <v>612.40800000000002</v>
      </c>
      <c r="P216" s="26">
        <f t="shared" ref="P216:P277" si="41">((K216*200000)/E216)/1000000</f>
        <v>59.923999999999999</v>
      </c>
      <c r="Q216" s="27">
        <f t="shared" ref="Q216:Q278" si="42">(K216/D216)/1000</f>
        <v>1.4981</v>
      </c>
      <c r="R216" s="27">
        <f t="shared" ref="R216:R278" si="43">N216/D216</f>
        <v>3062.04</v>
      </c>
      <c r="S216" s="28"/>
    </row>
    <row r="217" spans="1:19" x14ac:dyDescent="0.3">
      <c r="A217" s="29">
        <v>19</v>
      </c>
      <c r="B217" s="18" t="s">
        <v>1147</v>
      </c>
      <c r="C217" s="19"/>
      <c r="D217" s="19"/>
      <c r="E217" s="20">
        <f t="shared" si="38"/>
        <v>0</v>
      </c>
      <c r="F217" s="20">
        <f t="shared" si="39"/>
        <v>0</v>
      </c>
      <c r="G217" s="19"/>
      <c r="H217" s="19"/>
      <c r="I217" s="21"/>
      <c r="J217" s="21"/>
      <c r="K217" s="22"/>
      <c r="L217" s="23"/>
      <c r="M217" s="23"/>
      <c r="N217" s="24">
        <v>979.6</v>
      </c>
      <c r="O217" s="25" t="e">
        <f t="shared" si="40"/>
        <v>#DIV/0!</v>
      </c>
      <c r="P217" s="26" t="e">
        <f t="shared" si="41"/>
        <v>#DIV/0!</v>
      </c>
      <c r="Q217" s="27" t="e">
        <f t="shared" si="42"/>
        <v>#DIV/0!</v>
      </c>
      <c r="R217" s="27" t="e">
        <f t="shared" si="43"/>
        <v>#DIV/0!</v>
      </c>
      <c r="S217" s="28"/>
    </row>
    <row r="218" spans="1:19" x14ac:dyDescent="0.3">
      <c r="A218" s="29"/>
      <c r="B218" s="18" t="s">
        <v>1148</v>
      </c>
      <c r="C218" s="19"/>
      <c r="D218" s="19"/>
      <c r="E218" s="20">
        <f t="shared" si="38"/>
        <v>0</v>
      </c>
      <c r="F218" s="20">
        <f t="shared" si="39"/>
        <v>0</v>
      </c>
      <c r="G218" s="19"/>
      <c r="H218" s="19"/>
      <c r="I218" s="21"/>
      <c r="J218" s="21"/>
      <c r="K218" s="22"/>
      <c r="L218" s="23"/>
      <c r="M218" s="23"/>
      <c r="N218" s="24">
        <v>15625</v>
      </c>
      <c r="O218" s="25" t="e">
        <f t="shared" si="40"/>
        <v>#DIV/0!</v>
      </c>
      <c r="P218" s="26" t="e">
        <f t="shared" si="41"/>
        <v>#DIV/0!</v>
      </c>
      <c r="Q218" s="27" t="e">
        <f t="shared" si="42"/>
        <v>#DIV/0!</v>
      </c>
      <c r="R218" s="27" t="e">
        <f t="shared" si="43"/>
        <v>#DIV/0!</v>
      </c>
      <c r="S218" s="28"/>
    </row>
    <row r="219" spans="1:19" x14ac:dyDescent="0.3">
      <c r="A219" s="29"/>
      <c r="B219" s="18" t="s">
        <v>1149</v>
      </c>
      <c r="C219" s="19"/>
      <c r="D219" s="19"/>
      <c r="E219" s="20">
        <f t="shared" si="38"/>
        <v>0</v>
      </c>
      <c r="F219" s="20">
        <f t="shared" si="39"/>
        <v>0</v>
      </c>
      <c r="G219" s="19"/>
      <c r="H219" s="19"/>
      <c r="I219" s="21"/>
      <c r="J219" s="21"/>
      <c r="K219" s="22"/>
      <c r="L219" s="23"/>
      <c r="M219" s="23"/>
      <c r="N219" s="24">
        <v>6050</v>
      </c>
      <c r="O219" s="25" t="e">
        <f t="shared" si="40"/>
        <v>#DIV/0!</v>
      </c>
      <c r="P219" s="26" t="e">
        <f t="shared" si="41"/>
        <v>#DIV/0!</v>
      </c>
      <c r="Q219" s="27" t="e">
        <f t="shared" si="42"/>
        <v>#DIV/0!</v>
      </c>
      <c r="R219" s="27" t="e">
        <f t="shared" si="43"/>
        <v>#DIV/0!</v>
      </c>
      <c r="S219" s="28"/>
    </row>
    <row r="220" spans="1:19" x14ac:dyDescent="0.3">
      <c r="A220" s="29"/>
      <c r="B220" s="18" t="s">
        <v>1150</v>
      </c>
      <c r="C220" s="19"/>
      <c r="D220" s="19"/>
      <c r="E220" s="20">
        <f t="shared" si="38"/>
        <v>0</v>
      </c>
      <c r="F220" s="20">
        <f t="shared" si="39"/>
        <v>0</v>
      </c>
      <c r="G220" s="19"/>
      <c r="H220" s="19"/>
      <c r="I220" s="21"/>
      <c r="J220" s="21"/>
      <c r="K220" s="22"/>
      <c r="L220" s="23"/>
      <c r="M220" s="23"/>
      <c r="N220" s="24">
        <v>3013</v>
      </c>
      <c r="O220" s="25" t="e">
        <f t="shared" si="40"/>
        <v>#DIV/0!</v>
      </c>
      <c r="P220" s="26" t="e">
        <f t="shared" si="41"/>
        <v>#DIV/0!</v>
      </c>
      <c r="Q220" s="27" t="e">
        <f t="shared" si="42"/>
        <v>#DIV/0!</v>
      </c>
      <c r="R220" s="27" t="e">
        <f t="shared" si="43"/>
        <v>#DIV/0!</v>
      </c>
      <c r="S220" s="28"/>
    </row>
    <row r="221" spans="1:19" x14ac:dyDescent="0.3">
      <c r="A221" s="29"/>
      <c r="B221" s="18" t="s">
        <v>61</v>
      </c>
      <c r="C221" s="19">
        <v>5</v>
      </c>
      <c r="D221" s="19">
        <v>8</v>
      </c>
      <c r="E221" s="20">
        <f t="shared" si="38"/>
        <v>40</v>
      </c>
      <c r="F221" s="20">
        <f t="shared" si="39"/>
        <v>480</v>
      </c>
      <c r="G221" s="19">
        <v>40</v>
      </c>
      <c r="H221" s="19">
        <v>440</v>
      </c>
      <c r="I221" s="21">
        <v>0.91669999999999996</v>
      </c>
      <c r="J221" s="21">
        <v>0.92669999999999997</v>
      </c>
      <c r="K221" s="22">
        <v>12558</v>
      </c>
      <c r="L221" s="23">
        <v>13551</v>
      </c>
      <c r="M221" s="23">
        <v>8348</v>
      </c>
      <c r="N221" s="24">
        <f>SUM(N217:N220)</f>
        <v>25667.599999999999</v>
      </c>
      <c r="O221" s="25">
        <f t="shared" si="40"/>
        <v>641.68999999999994</v>
      </c>
      <c r="P221" s="26">
        <f t="shared" si="41"/>
        <v>62.79</v>
      </c>
      <c r="Q221" s="27">
        <f t="shared" si="42"/>
        <v>1.56975</v>
      </c>
      <c r="R221" s="27">
        <f t="shared" si="43"/>
        <v>3208.45</v>
      </c>
      <c r="S221" s="28"/>
    </row>
    <row r="222" spans="1:19" x14ac:dyDescent="0.3">
      <c r="A222" s="29" t="s">
        <v>1151</v>
      </c>
      <c r="B222" s="18" t="s">
        <v>1150</v>
      </c>
      <c r="C222" s="19"/>
      <c r="D222" s="19"/>
      <c r="E222" s="20">
        <f t="shared" si="38"/>
        <v>0</v>
      </c>
      <c r="F222" s="20">
        <f t="shared" si="39"/>
        <v>0</v>
      </c>
      <c r="G222" s="19"/>
      <c r="H222" s="19"/>
      <c r="I222" s="21"/>
      <c r="J222" s="21"/>
      <c r="K222" s="22"/>
      <c r="L222" s="23"/>
      <c r="M222" s="23"/>
      <c r="N222" s="24">
        <v>18779.5</v>
      </c>
      <c r="O222" s="25" t="e">
        <f t="shared" si="40"/>
        <v>#DIV/0!</v>
      </c>
      <c r="P222" s="26" t="e">
        <f t="shared" si="41"/>
        <v>#DIV/0!</v>
      </c>
      <c r="Q222" s="27" t="e">
        <f t="shared" si="42"/>
        <v>#DIV/0!</v>
      </c>
      <c r="R222" s="27" t="e">
        <f t="shared" si="43"/>
        <v>#DIV/0!</v>
      </c>
      <c r="S222" s="28"/>
    </row>
    <row r="223" spans="1:19" x14ac:dyDescent="0.3">
      <c r="A223" s="29"/>
      <c r="B223" s="18" t="s">
        <v>1154</v>
      </c>
      <c r="C223" s="19"/>
      <c r="D223" s="19"/>
      <c r="E223" s="20">
        <f t="shared" si="38"/>
        <v>0</v>
      </c>
      <c r="F223" s="20">
        <f t="shared" si="39"/>
        <v>0</v>
      </c>
      <c r="G223" s="19"/>
      <c r="H223" s="19"/>
      <c r="I223" s="21"/>
      <c r="J223" s="21"/>
      <c r="K223" s="22"/>
      <c r="L223" s="23"/>
      <c r="M223" s="23"/>
      <c r="N223" s="24">
        <v>8430.2999999999993</v>
      </c>
      <c r="O223" s="25" t="e">
        <f t="shared" si="40"/>
        <v>#DIV/0!</v>
      </c>
      <c r="P223" s="26" t="e">
        <f t="shared" si="41"/>
        <v>#DIV/0!</v>
      </c>
      <c r="Q223" s="27" t="e">
        <f t="shared" si="42"/>
        <v>#DIV/0!</v>
      </c>
      <c r="R223" s="27" t="e">
        <f t="shared" si="43"/>
        <v>#DIV/0!</v>
      </c>
      <c r="S223" s="28"/>
    </row>
    <row r="224" spans="1:19" x14ac:dyDescent="0.3">
      <c r="A224" s="29"/>
      <c r="B224" s="18" t="s">
        <v>61</v>
      </c>
      <c r="C224" s="19">
        <v>5</v>
      </c>
      <c r="D224" s="19">
        <v>10</v>
      </c>
      <c r="E224" s="20">
        <f t="shared" si="38"/>
        <v>50</v>
      </c>
      <c r="F224" s="20">
        <f t="shared" si="39"/>
        <v>600</v>
      </c>
      <c r="G224" s="19">
        <v>110</v>
      </c>
      <c r="H224" s="19">
        <v>490</v>
      </c>
      <c r="I224" s="21">
        <v>0.81669999999999998</v>
      </c>
      <c r="J224" s="21">
        <v>0.90820000000000001</v>
      </c>
      <c r="K224" s="22">
        <v>14177</v>
      </c>
      <c r="L224" s="23">
        <v>15611</v>
      </c>
      <c r="M224" s="23">
        <v>0</v>
      </c>
      <c r="N224" s="24">
        <f>SUM(N222:N223)</f>
        <v>27209.8</v>
      </c>
      <c r="O224" s="25">
        <f t="shared" si="40"/>
        <v>544.19600000000003</v>
      </c>
      <c r="P224" s="26">
        <f t="shared" si="41"/>
        <v>56.707999999999998</v>
      </c>
      <c r="Q224" s="27">
        <f t="shared" si="42"/>
        <v>1.4177</v>
      </c>
      <c r="R224" s="27">
        <f t="shared" si="43"/>
        <v>2720.98</v>
      </c>
      <c r="S224" s="28"/>
    </row>
    <row r="225" spans="1:19" x14ac:dyDescent="0.3">
      <c r="A225" s="29">
        <v>20</v>
      </c>
      <c r="B225" s="18" t="s">
        <v>1154</v>
      </c>
      <c r="C225" s="19"/>
      <c r="D225" s="19"/>
      <c r="E225" s="20">
        <f t="shared" si="38"/>
        <v>0</v>
      </c>
      <c r="F225" s="20">
        <f t="shared" si="39"/>
        <v>0</v>
      </c>
      <c r="G225" s="19"/>
      <c r="H225" s="19"/>
      <c r="I225" s="21"/>
      <c r="J225" s="21"/>
      <c r="K225" s="22"/>
      <c r="L225" s="23"/>
      <c r="M225" s="23"/>
      <c r="N225" s="24">
        <v>19938.599999999999</v>
      </c>
      <c r="O225" s="25" t="e">
        <f t="shared" si="40"/>
        <v>#DIV/0!</v>
      </c>
      <c r="P225" s="26" t="e">
        <f t="shared" si="41"/>
        <v>#DIV/0!</v>
      </c>
      <c r="Q225" s="27" t="e">
        <f t="shared" si="42"/>
        <v>#DIV/0!</v>
      </c>
      <c r="R225" s="27" t="e">
        <f t="shared" si="43"/>
        <v>#DIV/0!</v>
      </c>
      <c r="S225" s="28"/>
    </row>
    <row r="226" spans="1:19" x14ac:dyDescent="0.3">
      <c r="A226" s="29"/>
      <c r="B226" s="18" t="s">
        <v>61</v>
      </c>
      <c r="C226" s="19">
        <v>5</v>
      </c>
      <c r="D226" s="19">
        <v>8</v>
      </c>
      <c r="E226" s="20">
        <f t="shared" si="38"/>
        <v>40</v>
      </c>
      <c r="F226" s="20">
        <f t="shared" si="39"/>
        <v>480</v>
      </c>
      <c r="G226" s="19">
        <v>50</v>
      </c>
      <c r="H226" s="19">
        <v>430</v>
      </c>
      <c r="I226" s="21">
        <v>0.89580000000000004</v>
      </c>
      <c r="J226" s="21">
        <v>0.87960000000000005</v>
      </c>
      <c r="K226" s="22">
        <v>11800</v>
      </c>
      <c r="L226" s="23">
        <v>13416</v>
      </c>
      <c r="M226" s="23">
        <v>28753</v>
      </c>
      <c r="N226" s="24">
        <f>SUM(N225)</f>
        <v>19938.599999999999</v>
      </c>
      <c r="O226" s="25">
        <f t="shared" si="40"/>
        <v>498.46499999999997</v>
      </c>
      <c r="P226" s="26">
        <f t="shared" si="41"/>
        <v>59</v>
      </c>
      <c r="Q226" s="27">
        <f t="shared" si="42"/>
        <v>1.4750000000000001</v>
      </c>
      <c r="R226" s="27">
        <f t="shared" si="43"/>
        <v>2492.3249999999998</v>
      </c>
      <c r="S226" s="28"/>
    </row>
    <row r="227" spans="1:19" x14ac:dyDescent="0.3">
      <c r="A227" s="29" t="s">
        <v>1158</v>
      </c>
      <c r="B227" s="18" t="s">
        <v>1159</v>
      </c>
      <c r="C227" s="19"/>
      <c r="D227" s="19"/>
      <c r="E227" s="20">
        <f t="shared" si="38"/>
        <v>0</v>
      </c>
      <c r="F227" s="20">
        <f t="shared" si="39"/>
        <v>0</v>
      </c>
      <c r="G227" s="19"/>
      <c r="H227" s="19"/>
      <c r="I227" s="21"/>
      <c r="J227" s="21"/>
      <c r="K227" s="22"/>
      <c r="L227" s="23"/>
      <c r="M227" s="23"/>
      <c r="N227" s="24">
        <v>29610</v>
      </c>
      <c r="O227" s="25" t="e">
        <f t="shared" si="40"/>
        <v>#DIV/0!</v>
      </c>
      <c r="P227" s="26" t="e">
        <f t="shared" si="41"/>
        <v>#DIV/0!</v>
      </c>
      <c r="Q227" s="27" t="e">
        <f t="shared" si="42"/>
        <v>#DIV/0!</v>
      </c>
      <c r="R227" s="27" t="e">
        <f t="shared" si="43"/>
        <v>#DIV/0!</v>
      </c>
      <c r="S227" s="28"/>
    </row>
    <row r="228" spans="1:19" x14ac:dyDescent="0.3">
      <c r="A228" s="29"/>
      <c r="B228" s="18" t="s">
        <v>1160</v>
      </c>
      <c r="C228" s="19"/>
      <c r="D228" s="19"/>
      <c r="E228" s="20">
        <f t="shared" si="38"/>
        <v>0</v>
      </c>
      <c r="F228" s="20">
        <f t="shared" si="39"/>
        <v>0</v>
      </c>
      <c r="G228" s="19"/>
      <c r="H228" s="19"/>
      <c r="I228" s="21"/>
      <c r="J228" s="21"/>
      <c r="K228" s="22"/>
      <c r="L228" s="23"/>
      <c r="M228" s="23"/>
      <c r="N228" s="24">
        <v>1020</v>
      </c>
      <c r="O228" s="25" t="e">
        <f t="shared" si="40"/>
        <v>#DIV/0!</v>
      </c>
      <c r="P228" s="26" t="e">
        <f t="shared" si="41"/>
        <v>#DIV/0!</v>
      </c>
      <c r="Q228" s="27" t="e">
        <f t="shared" si="42"/>
        <v>#DIV/0!</v>
      </c>
      <c r="R228" s="27" t="e">
        <f t="shared" si="43"/>
        <v>#DIV/0!</v>
      </c>
      <c r="S228" s="28"/>
    </row>
    <row r="229" spans="1:19" x14ac:dyDescent="0.3">
      <c r="A229" s="29"/>
      <c r="B229" s="18" t="s">
        <v>1161</v>
      </c>
      <c r="C229" s="19">
        <v>5</v>
      </c>
      <c r="D229" s="19">
        <v>10</v>
      </c>
      <c r="E229" s="20">
        <f t="shared" si="38"/>
        <v>50</v>
      </c>
      <c r="F229" s="20">
        <f t="shared" si="39"/>
        <v>600</v>
      </c>
      <c r="G229" s="19">
        <v>140</v>
      </c>
      <c r="H229" s="19">
        <v>460</v>
      </c>
      <c r="I229" s="21">
        <v>0.76670000000000005</v>
      </c>
      <c r="J229" s="21">
        <v>0.96450000000000002</v>
      </c>
      <c r="K229" s="22">
        <v>13757</v>
      </c>
      <c r="L229" s="23">
        <v>14263</v>
      </c>
      <c r="M229" s="23">
        <v>0</v>
      </c>
      <c r="N229" s="24">
        <f>SUM(N227:N228)</f>
        <v>30630</v>
      </c>
      <c r="O229" s="25">
        <f t="shared" si="40"/>
        <v>612.6</v>
      </c>
      <c r="P229" s="26">
        <f t="shared" si="41"/>
        <v>55.027999999999999</v>
      </c>
      <c r="Q229" s="27">
        <f t="shared" si="42"/>
        <v>1.3757000000000001</v>
      </c>
      <c r="R229" s="27">
        <f t="shared" si="43"/>
        <v>3063</v>
      </c>
      <c r="S229" s="28"/>
    </row>
    <row r="230" spans="1:19" ht="15" customHeight="1" x14ac:dyDescent="0.3">
      <c r="A230" s="29">
        <v>21</v>
      </c>
      <c r="B230" s="18" t="s">
        <v>1160</v>
      </c>
      <c r="C230" s="19"/>
      <c r="D230" s="19"/>
      <c r="E230" s="20">
        <f t="shared" si="38"/>
        <v>0</v>
      </c>
      <c r="F230" s="20">
        <f t="shared" si="39"/>
        <v>0</v>
      </c>
      <c r="G230" s="19"/>
      <c r="H230" s="19"/>
      <c r="I230" s="21"/>
      <c r="J230" s="21"/>
      <c r="K230" s="22"/>
      <c r="L230" s="23"/>
      <c r="M230" s="23"/>
      <c r="N230" s="24">
        <v>30930</v>
      </c>
      <c r="O230" s="25" t="e">
        <f t="shared" si="40"/>
        <v>#DIV/0!</v>
      </c>
      <c r="P230" s="26" t="e">
        <f t="shared" si="41"/>
        <v>#DIV/0!</v>
      </c>
      <c r="Q230" s="27" t="e">
        <f t="shared" si="42"/>
        <v>#DIV/0!</v>
      </c>
      <c r="R230" s="27" t="e">
        <f t="shared" si="43"/>
        <v>#DIV/0!</v>
      </c>
      <c r="S230" s="28"/>
    </row>
    <row r="231" spans="1:19" x14ac:dyDescent="0.3">
      <c r="A231" s="29"/>
      <c r="B231" s="18" t="s">
        <v>61</v>
      </c>
      <c r="C231" s="19">
        <v>5</v>
      </c>
      <c r="D231" s="19">
        <v>8</v>
      </c>
      <c r="E231" s="20">
        <f t="shared" si="38"/>
        <v>40</v>
      </c>
      <c r="F231" s="20">
        <f t="shared" si="39"/>
        <v>480</v>
      </c>
      <c r="G231" s="19">
        <v>40</v>
      </c>
      <c r="H231" s="19">
        <v>440</v>
      </c>
      <c r="I231" s="21">
        <v>0.91669999999999996</v>
      </c>
      <c r="J231" s="21">
        <v>0.93820000000000003</v>
      </c>
      <c r="K231" s="22">
        <v>16384</v>
      </c>
      <c r="L231" s="23">
        <v>17463</v>
      </c>
      <c r="M231" s="23">
        <v>16952</v>
      </c>
      <c r="N231" s="24">
        <f>SUM(N230)</f>
        <v>30930</v>
      </c>
      <c r="O231" s="25">
        <f t="shared" si="40"/>
        <v>773.25</v>
      </c>
      <c r="P231" s="26">
        <f t="shared" si="41"/>
        <v>81.92</v>
      </c>
      <c r="Q231" s="27">
        <f t="shared" si="42"/>
        <v>2.048</v>
      </c>
      <c r="R231" s="27">
        <f t="shared" si="43"/>
        <v>3866.25</v>
      </c>
      <c r="S231" s="28"/>
    </row>
    <row r="232" spans="1:19" x14ac:dyDescent="0.3">
      <c r="A232" s="29" t="s">
        <v>1162</v>
      </c>
      <c r="B232" s="18" t="s">
        <v>1160</v>
      </c>
      <c r="C232" s="19"/>
      <c r="D232" s="19"/>
      <c r="E232" s="20">
        <f t="shared" si="38"/>
        <v>0</v>
      </c>
      <c r="F232" s="20">
        <f t="shared" si="39"/>
        <v>0</v>
      </c>
      <c r="G232" s="19"/>
      <c r="H232" s="19"/>
      <c r="I232" s="21"/>
      <c r="J232" s="21"/>
      <c r="K232" s="22"/>
      <c r="L232" s="23"/>
      <c r="M232" s="23"/>
      <c r="N232" s="24">
        <v>14352</v>
      </c>
      <c r="O232" s="25" t="e">
        <f t="shared" si="40"/>
        <v>#DIV/0!</v>
      </c>
      <c r="P232" s="26" t="e">
        <f t="shared" si="41"/>
        <v>#DIV/0!</v>
      </c>
      <c r="Q232" s="27" t="e">
        <f t="shared" si="42"/>
        <v>#DIV/0!</v>
      </c>
      <c r="R232" s="27" t="e">
        <f t="shared" si="43"/>
        <v>#DIV/0!</v>
      </c>
      <c r="S232" s="28"/>
    </row>
    <row r="233" spans="1:19" x14ac:dyDescent="0.3">
      <c r="A233" s="29"/>
      <c r="B233" s="18" t="s">
        <v>1164</v>
      </c>
      <c r="C233" s="19"/>
      <c r="D233" s="19"/>
      <c r="E233" s="20">
        <f t="shared" si="38"/>
        <v>0</v>
      </c>
      <c r="F233" s="20">
        <f t="shared" si="39"/>
        <v>0</v>
      </c>
      <c r="G233" s="19"/>
      <c r="H233" s="19"/>
      <c r="I233" s="21"/>
      <c r="J233" s="21"/>
      <c r="K233" s="22"/>
      <c r="L233" s="23"/>
      <c r="M233" s="23"/>
      <c r="N233" s="24">
        <v>15390</v>
      </c>
      <c r="O233" s="25" t="e">
        <f t="shared" si="40"/>
        <v>#DIV/0!</v>
      </c>
      <c r="P233" s="26" t="e">
        <f t="shared" si="41"/>
        <v>#DIV/0!</v>
      </c>
      <c r="Q233" s="27" t="e">
        <f t="shared" si="42"/>
        <v>#DIV/0!</v>
      </c>
      <c r="R233" s="27" t="e">
        <f t="shared" si="43"/>
        <v>#DIV/0!</v>
      </c>
      <c r="S233" s="28"/>
    </row>
    <row r="234" spans="1:19" x14ac:dyDescent="0.3">
      <c r="A234" s="29"/>
      <c r="B234" s="18" t="s">
        <v>1165</v>
      </c>
      <c r="C234" s="19"/>
      <c r="D234" s="19"/>
      <c r="E234" s="20">
        <f t="shared" si="38"/>
        <v>0</v>
      </c>
      <c r="F234" s="20">
        <f t="shared" si="39"/>
        <v>0</v>
      </c>
      <c r="G234" s="19"/>
      <c r="H234" s="19"/>
      <c r="I234" s="21"/>
      <c r="J234" s="21"/>
      <c r="K234" s="22"/>
      <c r="L234" s="23"/>
      <c r="M234" s="23"/>
      <c r="N234" s="24">
        <v>9579.5</v>
      </c>
      <c r="O234" s="25" t="e">
        <f t="shared" si="40"/>
        <v>#DIV/0!</v>
      </c>
      <c r="P234" s="26" t="e">
        <f t="shared" si="41"/>
        <v>#DIV/0!</v>
      </c>
      <c r="Q234" s="27" t="e">
        <f t="shared" si="42"/>
        <v>#DIV/0!</v>
      </c>
      <c r="R234" s="27" t="e">
        <f t="shared" si="43"/>
        <v>#DIV/0!</v>
      </c>
      <c r="S234" s="28"/>
    </row>
    <row r="235" spans="1:19" x14ac:dyDescent="0.3">
      <c r="A235" s="29"/>
      <c r="B235" s="18" t="s">
        <v>61</v>
      </c>
      <c r="C235" s="19">
        <v>5</v>
      </c>
      <c r="D235" s="19">
        <v>10</v>
      </c>
      <c r="E235" s="20">
        <f t="shared" si="38"/>
        <v>50</v>
      </c>
      <c r="F235" s="20">
        <f t="shared" si="39"/>
        <v>600</v>
      </c>
      <c r="G235" s="19">
        <v>70</v>
      </c>
      <c r="H235" s="19">
        <v>530</v>
      </c>
      <c r="I235" s="21">
        <v>0.88329999999999997</v>
      </c>
      <c r="J235" s="21">
        <v>0.94889999999999997</v>
      </c>
      <c r="K235" s="22">
        <v>20828</v>
      </c>
      <c r="L235" s="23">
        <v>21951</v>
      </c>
      <c r="M235" s="23">
        <v>0</v>
      </c>
      <c r="N235" s="24">
        <f>SUM(N232:N234)</f>
        <v>39321.5</v>
      </c>
      <c r="O235" s="25">
        <f t="shared" si="40"/>
        <v>786.43</v>
      </c>
      <c r="P235" s="26">
        <f t="shared" si="41"/>
        <v>83.311999999999998</v>
      </c>
      <c r="Q235" s="27">
        <f t="shared" si="42"/>
        <v>2.0828000000000002</v>
      </c>
      <c r="R235" s="27">
        <f t="shared" si="43"/>
        <v>3932.15</v>
      </c>
      <c r="S235" s="28"/>
    </row>
    <row r="236" spans="1:19" x14ac:dyDescent="0.3">
      <c r="A236" s="29">
        <v>24</v>
      </c>
      <c r="B236" s="18" t="s">
        <v>1165</v>
      </c>
      <c r="C236" s="19"/>
      <c r="D236" s="19"/>
      <c r="E236" s="20">
        <f t="shared" si="38"/>
        <v>0</v>
      </c>
      <c r="F236" s="20">
        <f t="shared" si="39"/>
        <v>0</v>
      </c>
      <c r="G236" s="19"/>
      <c r="H236" s="19"/>
      <c r="I236" s="21"/>
      <c r="J236" s="21"/>
      <c r="K236" s="22"/>
      <c r="L236" s="23"/>
      <c r="M236" s="23"/>
      <c r="N236" s="24">
        <v>6223.7</v>
      </c>
      <c r="O236" s="25" t="e">
        <f t="shared" si="40"/>
        <v>#DIV/0!</v>
      </c>
      <c r="P236" s="26" t="e">
        <f t="shared" si="41"/>
        <v>#DIV/0!</v>
      </c>
      <c r="Q236" s="27" t="e">
        <f t="shared" si="42"/>
        <v>#DIV/0!</v>
      </c>
      <c r="R236" s="27" t="e">
        <f t="shared" si="43"/>
        <v>#DIV/0!</v>
      </c>
      <c r="S236" s="28"/>
    </row>
    <row r="237" spans="1:19" x14ac:dyDescent="0.3">
      <c r="A237" s="29"/>
      <c r="B237" s="18" t="s">
        <v>1167</v>
      </c>
      <c r="C237" s="19"/>
      <c r="D237" s="19"/>
      <c r="E237" s="20">
        <f t="shared" si="38"/>
        <v>0</v>
      </c>
      <c r="F237" s="20">
        <f t="shared" si="39"/>
        <v>0</v>
      </c>
      <c r="G237" s="19"/>
      <c r="H237" s="19"/>
      <c r="I237" s="21"/>
      <c r="J237" s="21"/>
      <c r="K237" s="22"/>
      <c r="L237" s="23"/>
      <c r="M237" s="23"/>
      <c r="N237" s="24">
        <v>20812</v>
      </c>
      <c r="O237" s="25" t="e">
        <f t="shared" si="40"/>
        <v>#DIV/0!</v>
      </c>
      <c r="P237" s="26" t="e">
        <f t="shared" si="41"/>
        <v>#DIV/0!</v>
      </c>
      <c r="Q237" s="27" t="e">
        <f t="shared" si="42"/>
        <v>#DIV/0!</v>
      </c>
      <c r="R237" s="27" t="e">
        <f t="shared" si="43"/>
        <v>#DIV/0!</v>
      </c>
      <c r="S237" s="28"/>
    </row>
    <row r="238" spans="1:19" x14ac:dyDescent="0.3">
      <c r="A238" s="29"/>
      <c r="B238" s="18" t="s">
        <v>61</v>
      </c>
      <c r="C238" s="19">
        <v>5</v>
      </c>
      <c r="D238" s="19">
        <v>8</v>
      </c>
      <c r="E238" s="20">
        <f t="shared" si="38"/>
        <v>40</v>
      </c>
      <c r="F238" s="20">
        <f t="shared" si="39"/>
        <v>480</v>
      </c>
      <c r="G238" s="19">
        <v>130</v>
      </c>
      <c r="H238" s="19">
        <v>350</v>
      </c>
      <c r="I238" s="21">
        <v>0.72919999999999996</v>
      </c>
      <c r="J238" s="21">
        <v>0.92549999999999999</v>
      </c>
      <c r="K238" s="22">
        <v>9845</v>
      </c>
      <c r="L238" s="23">
        <v>10638</v>
      </c>
      <c r="M238" s="23">
        <v>24240</v>
      </c>
      <c r="N238" s="24">
        <f>SUM(N236:N237)</f>
        <v>27035.7</v>
      </c>
      <c r="O238" s="25">
        <f t="shared" si="40"/>
        <v>675.89250000000004</v>
      </c>
      <c r="P238" s="26">
        <f t="shared" si="41"/>
        <v>49.225000000000001</v>
      </c>
      <c r="Q238" s="27">
        <f t="shared" si="42"/>
        <v>1.2306250000000001</v>
      </c>
      <c r="R238" s="27">
        <f t="shared" si="43"/>
        <v>3379.4625000000001</v>
      </c>
      <c r="S238" s="28"/>
    </row>
    <row r="239" spans="1:19" x14ac:dyDescent="0.3">
      <c r="A239" s="29" t="s">
        <v>1168</v>
      </c>
      <c r="B239" s="18" t="s">
        <v>1167</v>
      </c>
      <c r="C239" s="19"/>
      <c r="D239" s="19"/>
      <c r="E239" s="20">
        <f t="shared" si="38"/>
        <v>0</v>
      </c>
      <c r="F239" s="20">
        <f t="shared" si="39"/>
        <v>0</v>
      </c>
      <c r="G239" s="19"/>
      <c r="H239" s="19"/>
      <c r="I239" s="21"/>
      <c r="J239" s="21"/>
      <c r="K239" s="22"/>
      <c r="L239" s="23"/>
      <c r="M239" s="23"/>
      <c r="N239" s="24">
        <v>3938</v>
      </c>
      <c r="O239" s="25" t="e">
        <f t="shared" si="40"/>
        <v>#DIV/0!</v>
      </c>
      <c r="P239" s="26" t="e">
        <f t="shared" si="41"/>
        <v>#DIV/0!</v>
      </c>
      <c r="Q239" s="27" t="e">
        <f t="shared" si="42"/>
        <v>#DIV/0!</v>
      </c>
      <c r="R239" s="27" t="e">
        <f t="shared" si="43"/>
        <v>#DIV/0!</v>
      </c>
      <c r="S239" s="28"/>
    </row>
    <row r="240" spans="1:19" ht="15.75" customHeight="1" x14ac:dyDescent="0.3">
      <c r="A240" s="29"/>
      <c r="B240" s="18" t="s">
        <v>1169</v>
      </c>
      <c r="C240" s="19"/>
      <c r="D240" s="19"/>
      <c r="E240" s="20">
        <f t="shared" si="38"/>
        <v>0</v>
      </c>
      <c r="F240" s="20">
        <f t="shared" si="39"/>
        <v>0</v>
      </c>
      <c r="G240" s="19"/>
      <c r="H240" s="19"/>
      <c r="I240" s="21"/>
      <c r="J240" s="21"/>
      <c r="K240" s="22"/>
      <c r="L240" s="23"/>
      <c r="M240" s="23"/>
      <c r="N240" s="24">
        <v>9773</v>
      </c>
      <c r="O240" s="25" t="e">
        <f t="shared" si="40"/>
        <v>#DIV/0!</v>
      </c>
      <c r="P240" s="26" t="e">
        <f t="shared" si="41"/>
        <v>#DIV/0!</v>
      </c>
      <c r="Q240" s="27" t="e">
        <f t="shared" si="42"/>
        <v>#DIV/0!</v>
      </c>
      <c r="R240" s="27" t="e">
        <f t="shared" si="43"/>
        <v>#DIV/0!</v>
      </c>
      <c r="S240" s="28"/>
    </row>
    <row r="241" spans="1:19" x14ac:dyDescent="0.3">
      <c r="A241" s="29"/>
      <c r="B241" s="18" t="s">
        <v>1170</v>
      </c>
      <c r="C241" s="19"/>
      <c r="D241" s="19"/>
      <c r="E241" s="20">
        <f t="shared" si="38"/>
        <v>0</v>
      </c>
      <c r="F241" s="20">
        <f t="shared" si="39"/>
        <v>0</v>
      </c>
      <c r="G241" s="19"/>
      <c r="H241" s="19"/>
      <c r="I241" s="21"/>
      <c r="J241" s="21"/>
      <c r="K241" s="22"/>
      <c r="L241" s="23"/>
      <c r="M241" s="23"/>
      <c r="N241" s="24">
        <v>28576.799999999999</v>
      </c>
      <c r="O241" s="25" t="e">
        <f t="shared" si="40"/>
        <v>#DIV/0!</v>
      </c>
      <c r="P241" s="26" t="e">
        <f t="shared" si="41"/>
        <v>#DIV/0!</v>
      </c>
      <c r="Q241" s="27" t="e">
        <f t="shared" si="42"/>
        <v>#DIV/0!</v>
      </c>
      <c r="R241" s="27" t="e">
        <f t="shared" si="43"/>
        <v>#DIV/0!</v>
      </c>
      <c r="S241" s="28"/>
    </row>
    <row r="242" spans="1:19" x14ac:dyDescent="0.3">
      <c r="A242" s="29"/>
      <c r="B242" s="18" t="s">
        <v>61</v>
      </c>
      <c r="C242" s="19">
        <v>5</v>
      </c>
      <c r="D242" s="19">
        <v>10</v>
      </c>
      <c r="E242" s="20">
        <f t="shared" si="38"/>
        <v>50</v>
      </c>
      <c r="F242" s="20">
        <f t="shared" si="39"/>
        <v>600</v>
      </c>
      <c r="G242" s="19">
        <v>60</v>
      </c>
      <c r="H242" s="19">
        <v>540</v>
      </c>
      <c r="I242" s="21">
        <v>0.9</v>
      </c>
      <c r="J242" s="21">
        <v>0.92500000000000004</v>
      </c>
      <c r="K242" s="22">
        <v>14039</v>
      </c>
      <c r="L242" s="23">
        <v>15177</v>
      </c>
      <c r="M242" s="23">
        <v>0</v>
      </c>
      <c r="N242" s="24">
        <f>SUM(N239:N241)</f>
        <v>42287.8</v>
      </c>
      <c r="O242" s="25">
        <f t="shared" si="40"/>
        <v>845.75600000000009</v>
      </c>
      <c r="P242" s="26">
        <f t="shared" si="41"/>
        <v>56.155999999999999</v>
      </c>
      <c r="Q242" s="27">
        <f t="shared" si="42"/>
        <v>1.4039000000000001</v>
      </c>
      <c r="R242" s="27">
        <f t="shared" si="43"/>
        <v>4228.7800000000007</v>
      </c>
      <c r="S242" s="28"/>
    </row>
    <row r="243" spans="1:19" x14ac:dyDescent="0.3">
      <c r="A243" s="29">
        <v>25</v>
      </c>
      <c r="B243" s="18" t="s">
        <v>1170</v>
      </c>
      <c r="C243" s="19"/>
      <c r="D243" s="19"/>
      <c r="E243" s="20">
        <f t="shared" si="38"/>
        <v>0</v>
      </c>
      <c r="F243" s="20">
        <f t="shared" si="39"/>
        <v>0</v>
      </c>
      <c r="G243" s="19"/>
      <c r="H243" s="19"/>
      <c r="I243" s="21"/>
      <c r="J243" s="21"/>
      <c r="K243" s="22"/>
      <c r="L243" s="23"/>
      <c r="M243" s="23"/>
      <c r="N243" s="24">
        <v>1339.2</v>
      </c>
      <c r="O243" s="25" t="e">
        <f t="shared" si="40"/>
        <v>#DIV/0!</v>
      </c>
      <c r="P243" s="26" t="e">
        <f t="shared" si="41"/>
        <v>#DIV/0!</v>
      </c>
      <c r="Q243" s="27" t="e">
        <f t="shared" si="42"/>
        <v>#DIV/0!</v>
      </c>
      <c r="R243" s="27" t="e">
        <f t="shared" si="43"/>
        <v>#DIV/0!</v>
      </c>
      <c r="S243" s="28"/>
    </row>
    <row r="244" spans="1:19" x14ac:dyDescent="0.3">
      <c r="A244" s="29"/>
      <c r="B244" s="18" t="s">
        <v>1172</v>
      </c>
      <c r="C244" s="19"/>
      <c r="D244" s="19"/>
      <c r="E244" s="20">
        <f t="shared" si="38"/>
        <v>0</v>
      </c>
      <c r="F244" s="20">
        <f t="shared" si="39"/>
        <v>0</v>
      </c>
      <c r="G244" s="19"/>
      <c r="H244" s="19"/>
      <c r="I244" s="21"/>
      <c r="J244" s="21"/>
      <c r="K244" s="22"/>
      <c r="L244" s="23"/>
      <c r="M244" s="23"/>
      <c r="N244" s="24">
        <v>14475</v>
      </c>
      <c r="O244" s="25" t="e">
        <f t="shared" si="40"/>
        <v>#DIV/0!</v>
      </c>
      <c r="P244" s="26" t="e">
        <f t="shared" si="41"/>
        <v>#DIV/0!</v>
      </c>
      <c r="Q244" s="27" t="e">
        <f t="shared" si="42"/>
        <v>#DIV/0!</v>
      </c>
      <c r="R244" s="27" t="e">
        <f t="shared" si="43"/>
        <v>#DIV/0!</v>
      </c>
      <c r="S244" s="28"/>
    </row>
    <row r="245" spans="1:19" x14ac:dyDescent="0.3">
      <c r="A245" s="29"/>
      <c r="B245" s="18" t="s">
        <v>1173</v>
      </c>
      <c r="C245" s="19"/>
      <c r="D245" s="19"/>
      <c r="E245" s="20">
        <f t="shared" si="38"/>
        <v>0</v>
      </c>
      <c r="F245" s="20">
        <f t="shared" si="39"/>
        <v>0</v>
      </c>
      <c r="G245" s="19"/>
      <c r="H245" s="19"/>
      <c r="I245" s="21"/>
      <c r="J245" s="21"/>
      <c r="K245" s="22"/>
      <c r="L245" s="23"/>
      <c r="M245" s="23"/>
      <c r="N245" s="24">
        <v>4929</v>
      </c>
      <c r="O245" s="25" t="e">
        <f t="shared" si="40"/>
        <v>#DIV/0!</v>
      </c>
      <c r="P245" s="26" t="e">
        <f t="shared" si="41"/>
        <v>#DIV/0!</v>
      </c>
      <c r="Q245" s="27" t="e">
        <f t="shared" si="42"/>
        <v>#DIV/0!</v>
      </c>
      <c r="R245" s="27" t="e">
        <f t="shared" si="43"/>
        <v>#DIV/0!</v>
      </c>
      <c r="S245" s="28"/>
    </row>
    <row r="246" spans="1:19" x14ac:dyDescent="0.3">
      <c r="A246" s="29"/>
      <c r="B246" s="18" t="s">
        <v>61</v>
      </c>
      <c r="C246" s="19">
        <v>5</v>
      </c>
      <c r="D246" s="19">
        <v>8</v>
      </c>
      <c r="E246" s="20">
        <f t="shared" si="38"/>
        <v>40</v>
      </c>
      <c r="F246" s="20">
        <f t="shared" si="39"/>
        <v>480</v>
      </c>
      <c r="G246" s="19">
        <v>60</v>
      </c>
      <c r="H246" s="19">
        <v>420</v>
      </c>
      <c r="I246" s="21">
        <v>0.875</v>
      </c>
      <c r="J246" s="21">
        <v>0.87160000000000004</v>
      </c>
      <c r="K246" s="22">
        <v>10696</v>
      </c>
      <c r="L246" s="23">
        <v>12272</v>
      </c>
      <c r="M246" s="23">
        <v>28809</v>
      </c>
      <c r="N246" s="24">
        <f>SUM(N243:N245)</f>
        <v>20743.2</v>
      </c>
      <c r="O246" s="25">
        <f t="shared" si="40"/>
        <v>518.58000000000004</v>
      </c>
      <c r="P246" s="26">
        <f t="shared" si="41"/>
        <v>53.48</v>
      </c>
      <c r="Q246" s="27">
        <f t="shared" si="42"/>
        <v>1.337</v>
      </c>
      <c r="R246" s="27">
        <f t="shared" si="43"/>
        <v>2592.9</v>
      </c>
      <c r="S246" s="28"/>
    </row>
    <row r="247" spans="1:19" x14ac:dyDescent="0.3">
      <c r="A247" s="29" t="s">
        <v>1174</v>
      </c>
      <c r="B247" s="18" t="s">
        <v>1173</v>
      </c>
      <c r="C247" s="19"/>
      <c r="D247" s="19"/>
      <c r="E247" s="20">
        <f t="shared" si="38"/>
        <v>0</v>
      </c>
      <c r="F247" s="20">
        <f t="shared" si="39"/>
        <v>0</v>
      </c>
      <c r="G247" s="19"/>
      <c r="H247" s="19"/>
      <c r="I247" s="21"/>
      <c r="J247" s="21"/>
      <c r="K247" s="22"/>
      <c r="L247" s="23"/>
      <c r="M247" s="23"/>
      <c r="N247" s="24">
        <v>1271</v>
      </c>
      <c r="O247" s="25" t="e">
        <f t="shared" si="40"/>
        <v>#DIV/0!</v>
      </c>
      <c r="P247" s="26" t="e">
        <f t="shared" si="41"/>
        <v>#DIV/0!</v>
      </c>
      <c r="Q247" s="27" t="e">
        <f t="shared" si="42"/>
        <v>#DIV/0!</v>
      </c>
      <c r="R247" s="27" t="e">
        <f t="shared" si="43"/>
        <v>#DIV/0!</v>
      </c>
      <c r="S247" s="28"/>
    </row>
    <row r="248" spans="1:19" x14ac:dyDescent="0.3">
      <c r="A248" s="29"/>
      <c r="B248" s="18" t="s">
        <v>1177</v>
      </c>
      <c r="C248" s="19"/>
      <c r="D248" s="19"/>
      <c r="E248" s="20">
        <f t="shared" si="38"/>
        <v>0</v>
      </c>
      <c r="F248" s="20">
        <f t="shared" si="39"/>
        <v>0</v>
      </c>
      <c r="G248" s="19"/>
      <c r="H248" s="19"/>
      <c r="I248" s="21"/>
      <c r="J248" s="21"/>
      <c r="K248" s="22"/>
      <c r="L248" s="23"/>
      <c r="M248" s="23"/>
      <c r="N248" s="24">
        <v>14491.9</v>
      </c>
      <c r="O248" s="25" t="e">
        <f t="shared" si="40"/>
        <v>#DIV/0!</v>
      </c>
      <c r="P248" s="26" t="e">
        <f t="shared" si="41"/>
        <v>#DIV/0!</v>
      </c>
      <c r="Q248" s="27" t="e">
        <f t="shared" si="42"/>
        <v>#DIV/0!</v>
      </c>
      <c r="R248" s="27" t="e">
        <f t="shared" si="43"/>
        <v>#DIV/0!</v>
      </c>
      <c r="S248" s="28"/>
    </row>
    <row r="249" spans="1:19" x14ac:dyDescent="0.3">
      <c r="A249" s="29"/>
      <c r="B249" s="18" t="s">
        <v>1178</v>
      </c>
      <c r="C249" s="19">
        <v>5</v>
      </c>
      <c r="D249" s="19">
        <v>10</v>
      </c>
      <c r="E249" s="20">
        <f t="shared" si="38"/>
        <v>50</v>
      </c>
      <c r="F249" s="20">
        <f t="shared" si="39"/>
        <v>600</v>
      </c>
      <c r="G249" s="19">
        <v>280</v>
      </c>
      <c r="H249" s="19">
        <v>320</v>
      </c>
      <c r="I249" s="21">
        <v>0.55330000000000001</v>
      </c>
      <c r="J249" s="21">
        <v>0.8861</v>
      </c>
      <c r="K249" s="22">
        <v>8318</v>
      </c>
      <c r="L249" s="23">
        <v>9388</v>
      </c>
      <c r="M249" s="23">
        <v>0</v>
      </c>
      <c r="N249" s="24">
        <f>SUM(N247:N248)</f>
        <v>15762.9</v>
      </c>
      <c r="O249" s="25">
        <f t="shared" si="40"/>
        <v>315.25799999999998</v>
      </c>
      <c r="P249" s="26">
        <f t="shared" si="41"/>
        <v>33.271999999999998</v>
      </c>
      <c r="Q249" s="27">
        <f t="shared" si="42"/>
        <v>0.83179999999999998</v>
      </c>
      <c r="R249" s="27">
        <f t="shared" si="43"/>
        <v>1576.29</v>
      </c>
      <c r="S249" s="28"/>
    </row>
    <row r="250" spans="1:19" x14ac:dyDescent="0.3">
      <c r="A250" s="29">
        <v>26</v>
      </c>
      <c r="B250" s="18" t="s">
        <v>1182</v>
      </c>
      <c r="C250" s="19"/>
      <c r="D250" s="19"/>
      <c r="E250" s="20">
        <f t="shared" si="38"/>
        <v>0</v>
      </c>
      <c r="F250" s="20">
        <f t="shared" si="39"/>
        <v>0</v>
      </c>
      <c r="G250" s="19"/>
      <c r="H250" s="19"/>
      <c r="I250" s="21"/>
      <c r="J250" s="21"/>
      <c r="K250" s="22"/>
      <c r="L250" s="23"/>
      <c r="M250" s="23"/>
      <c r="N250" s="24">
        <v>15576</v>
      </c>
      <c r="O250" s="25" t="e">
        <f t="shared" si="40"/>
        <v>#DIV/0!</v>
      </c>
      <c r="P250" s="26" t="e">
        <f t="shared" si="41"/>
        <v>#DIV/0!</v>
      </c>
      <c r="Q250" s="27" t="e">
        <f t="shared" si="42"/>
        <v>#DIV/0!</v>
      </c>
      <c r="R250" s="27" t="e">
        <f t="shared" si="43"/>
        <v>#DIV/0!</v>
      </c>
      <c r="S250" s="28"/>
    </row>
    <row r="251" spans="1:19" x14ac:dyDescent="0.3">
      <c r="A251" s="29"/>
      <c r="B251" s="18" t="s">
        <v>1183</v>
      </c>
      <c r="C251" s="19">
        <v>5</v>
      </c>
      <c r="D251" s="19">
        <v>8</v>
      </c>
      <c r="E251" s="20">
        <f t="shared" si="38"/>
        <v>40</v>
      </c>
      <c r="F251" s="20">
        <f t="shared" si="39"/>
        <v>480</v>
      </c>
      <c r="G251" s="19">
        <v>160</v>
      </c>
      <c r="H251" s="19">
        <v>320</v>
      </c>
      <c r="I251" s="21">
        <v>0.66669999999999996</v>
      </c>
      <c r="J251" s="21">
        <v>0.69210000000000005</v>
      </c>
      <c r="K251" s="22">
        <v>1963</v>
      </c>
      <c r="L251" s="23">
        <v>2836</v>
      </c>
      <c r="M251" s="23">
        <v>12925</v>
      </c>
      <c r="N251" s="24">
        <f>SUM(N250)</f>
        <v>15576</v>
      </c>
      <c r="O251" s="25">
        <f t="shared" si="40"/>
        <v>389.4</v>
      </c>
      <c r="P251" s="26">
        <f t="shared" si="41"/>
        <v>9.8149999999999995</v>
      </c>
      <c r="Q251" s="27">
        <f t="shared" si="42"/>
        <v>0.24537500000000001</v>
      </c>
      <c r="R251" s="27">
        <f t="shared" si="43"/>
        <v>1947</v>
      </c>
      <c r="S251" s="28"/>
    </row>
    <row r="252" spans="1:19" x14ac:dyDescent="0.3">
      <c r="A252" s="29" t="s">
        <v>1184</v>
      </c>
      <c r="B252" s="18" t="s">
        <v>1186</v>
      </c>
      <c r="C252" s="19"/>
      <c r="D252" s="19"/>
      <c r="E252" s="20">
        <f t="shared" si="38"/>
        <v>0</v>
      </c>
      <c r="F252" s="20">
        <f t="shared" si="39"/>
        <v>0</v>
      </c>
      <c r="G252" s="19"/>
      <c r="H252" s="19"/>
      <c r="I252" s="21"/>
      <c r="J252" s="21"/>
      <c r="K252" s="22"/>
      <c r="L252" s="23"/>
      <c r="M252" s="23"/>
      <c r="N252" s="24">
        <v>33248</v>
      </c>
      <c r="O252" s="25" t="e">
        <f t="shared" si="40"/>
        <v>#DIV/0!</v>
      </c>
      <c r="P252" s="26" t="e">
        <f t="shared" si="41"/>
        <v>#DIV/0!</v>
      </c>
      <c r="Q252" s="27" t="e">
        <f t="shared" si="42"/>
        <v>#DIV/0!</v>
      </c>
      <c r="R252" s="27" t="e">
        <f t="shared" si="43"/>
        <v>#DIV/0!</v>
      </c>
      <c r="S252" s="28"/>
    </row>
    <row r="253" spans="1:19" x14ac:dyDescent="0.3">
      <c r="A253" s="29"/>
      <c r="B253" s="18" t="s">
        <v>61</v>
      </c>
      <c r="C253" s="19">
        <v>5</v>
      </c>
      <c r="D253" s="19">
        <v>10</v>
      </c>
      <c r="E253" s="20">
        <f t="shared" si="38"/>
        <v>50</v>
      </c>
      <c r="F253" s="20">
        <f t="shared" si="39"/>
        <v>600</v>
      </c>
      <c r="G253" s="19">
        <v>80</v>
      </c>
      <c r="H253" s="19">
        <v>520</v>
      </c>
      <c r="I253" s="21">
        <v>0.86670000000000003</v>
      </c>
      <c r="J253" s="21">
        <v>0.84350000000000003</v>
      </c>
      <c r="K253" s="22">
        <v>4190</v>
      </c>
      <c r="L253" s="23">
        <v>4967</v>
      </c>
      <c r="M253" s="23">
        <v>0</v>
      </c>
      <c r="N253" s="24">
        <f>SUM(N252)</f>
        <v>33248</v>
      </c>
      <c r="O253" s="25">
        <f t="shared" si="40"/>
        <v>664.96</v>
      </c>
      <c r="P253" s="26">
        <f t="shared" si="41"/>
        <v>16.760000000000002</v>
      </c>
      <c r="Q253" s="27">
        <f t="shared" si="42"/>
        <v>0.41899999999999998</v>
      </c>
      <c r="R253" s="27">
        <f t="shared" si="43"/>
        <v>3324.8</v>
      </c>
      <c r="S253" s="28"/>
    </row>
    <row r="254" spans="1:19" x14ac:dyDescent="0.3">
      <c r="A254" s="29">
        <v>27</v>
      </c>
      <c r="B254" s="18" t="s">
        <v>1188</v>
      </c>
      <c r="C254" s="19"/>
      <c r="D254" s="19"/>
      <c r="E254" s="20">
        <f t="shared" si="38"/>
        <v>0</v>
      </c>
      <c r="F254" s="20">
        <f t="shared" si="39"/>
        <v>0</v>
      </c>
      <c r="G254" s="19"/>
      <c r="H254" s="19"/>
      <c r="I254" s="21"/>
      <c r="J254" s="21"/>
      <c r="K254" s="22"/>
      <c r="L254" s="23"/>
      <c r="M254" s="23"/>
      <c r="N254" s="24">
        <v>30088</v>
      </c>
      <c r="O254" s="25" t="e">
        <f t="shared" si="40"/>
        <v>#DIV/0!</v>
      </c>
      <c r="P254" s="26" t="e">
        <f t="shared" si="41"/>
        <v>#DIV/0!</v>
      </c>
      <c r="Q254" s="27" t="e">
        <f t="shared" si="42"/>
        <v>#DIV/0!</v>
      </c>
      <c r="R254" s="27" t="e">
        <f t="shared" si="43"/>
        <v>#DIV/0!</v>
      </c>
      <c r="S254" s="28"/>
    </row>
    <row r="255" spans="1:19" x14ac:dyDescent="0.3">
      <c r="A255" s="29"/>
      <c r="B255" s="18" t="s">
        <v>61</v>
      </c>
      <c r="C255" s="19">
        <v>5</v>
      </c>
      <c r="D255" s="19">
        <v>8</v>
      </c>
      <c r="E255" s="20">
        <f t="shared" si="38"/>
        <v>40</v>
      </c>
      <c r="F255" s="20">
        <f t="shared" si="39"/>
        <v>480</v>
      </c>
      <c r="G255" s="19">
        <v>30</v>
      </c>
      <c r="H255" s="19">
        <v>450</v>
      </c>
      <c r="I255" s="21">
        <v>0.9375</v>
      </c>
      <c r="J255" s="21">
        <v>0.86660000000000004</v>
      </c>
      <c r="K255" s="22">
        <v>3791</v>
      </c>
      <c r="L255" s="23">
        <v>4375</v>
      </c>
      <c r="M255" s="23">
        <v>19973</v>
      </c>
      <c r="N255" s="24">
        <f>SUM(N254)</f>
        <v>30088</v>
      </c>
      <c r="O255" s="25">
        <f t="shared" si="40"/>
        <v>752.2</v>
      </c>
      <c r="P255" s="26">
        <f t="shared" si="41"/>
        <v>18.954999999999998</v>
      </c>
      <c r="Q255" s="27">
        <f t="shared" si="42"/>
        <v>0.47387499999999999</v>
      </c>
      <c r="R255" s="27">
        <f t="shared" si="43"/>
        <v>3761</v>
      </c>
      <c r="S255" s="28"/>
    </row>
    <row r="256" spans="1:19" x14ac:dyDescent="0.3">
      <c r="A256" s="29" t="s">
        <v>1190</v>
      </c>
      <c r="B256" s="18" t="s">
        <v>1182</v>
      </c>
      <c r="C256" s="19"/>
      <c r="D256" s="19"/>
      <c r="E256" s="20">
        <f t="shared" si="38"/>
        <v>0</v>
      </c>
      <c r="F256" s="20">
        <f t="shared" si="39"/>
        <v>0</v>
      </c>
      <c r="G256" s="19"/>
      <c r="H256" s="19"/>
      <c r="I256" s="21"/>
      <c r="J256" s="21"/>
      <c r="K256" s="22"/>
      <c r="L256" s="23"/>
      <c r="M256" s="23"/>
      <c r="N256" s="24">
        <v>37480</v>
      </c>
      <c r="O256" s="25" t="e">
        <f t="shared" si="40"/>
        <v>#DIV/0!</v>
      </c>
      <c r="P256" s="26" t="e">
        <f t="shared" si="41"/>
        <v>#DIV/0!</v>
      </c>
      <c r="Q256" s="27" t="e">
        <f t="shared" si="42"/>
        <v>#DIV/0!</v>
      </c>
      <c r="R256" s="27" t="e">
        <f t="shared" si="43"/>
        <v>#DIV/0!</v>
      </c>
      <c r="S256" s="28"/>
    </row>
    <row r="257" spans="1:19" x14ac:dyDescent="0.3">
      <c r="A257" s="29"/>
      <c r="B257" s="18" t="s">
        <v>61</v>
      </c>
      <c r="C257" s="19">
        <v>5</v>
      </c>
      <c r="D257" s="19">
        <v>10</v>
      </c>
      <c r="E257" s="20">
        <f t="shared" si="38"/>
        <v>50</v>
      </c>
      <c r="F257" s="20">
        <f t="shared" si="39"/>
        <v>600</v>
      </c>
      <c r="G257" s="19">
        <v>50</v>
      </c>
      <c r="H257" s="19">
        <v>550</v>
      </c>
      <c r="I257" s="21">
        <v>0.91669999999999996</v>
      </c>
      <c r="J257" s="21">
        <v>0.88229999999999997</v>
      </c>
      <c r="K257" s="22">
        <v>4723</v>
      </c>
      <c r="L257" s="23">
        <v>5353</v>
      </c>
      <c r="M257" s="23">
        <v>0</v>
      </c>
      <c r="N257" s="24">
        <f>SUM(N256)</f>
        <v>37480</v>
      </c>
      <c r="O257" s="25">
        <f t="shared" si="40"/>
        <v>749.6</v>
      </c>
      <c r="P257" s="26">
        <f t="shared" si="41"/>
        <v>18.891999999999999</v>
      </c>
      <c r="Q257" s="27">
        <f t="shared" si="42"/>
        <v>0.4723</v>
      </c>
      <c r="R257" s="27">
        <f t="shared" si="43"/>
        <v>3748</v>
      </c>
      <c r="S257" s="28"/>
    </row>
    <row r="258" spans="1:19" x14ac:dyDescent="0.3">
      <c r="A258" s="29">
        <v>28</v>
      </c>
      <c r="B258" s="18" t="s">
        <v>1192</v>
      </c>
      <c r="C258" s="19"/>
      <c r="D258" s="19"/>
      <c r="E258" s="20">
        <f t="shared" si="38"/>
        <v>0</v>
      </c>
      <c r="F258" s="20">
        <f t="shared" si="39"/>
        <v>0</v>
      </c>
      <c r="G258" s="19"/>
      <c r="H258" s="19"/>
      <c r="I258" s="21"/>
      <c r="J258" s="21"/>
      <c r="K258" s="22"/>
      <c r="L258" s="23"/>
      <c r="M258" s="23"/>
      <c r="N258" s="24">
        <v>10660</v>
      </c>
      <c r="O258" s="25" t="e">
        <f t="shared" si="40"/>
        <v>#DIV/0!</v>
      </c>
      <c r="P258" s="26" t="e">
        <f t="shared" si="41"/>
        <v>#DIV/0!</v>
      </c>
      <c r="Q258" s="27" t="e">
        <f t="shared" si="42"/>
        <v>#DIV/0!</v>
      </c>
      <c r="R258" s="27" t="e">
        <f t="shared" si="43"/>
        <v>#DIV/0!</v>
      </c>
      <c r="S258" s="28"/>
    </row>
    <row r="259" spans="1:19" x14ac:dyDescent="0.3">
      <c r="A259" s="29"/>
      <c r="B259" s="18" t="s">
        <v>61</v>
      </c>
      <c r="C259" s="19">
        <v>5</v>
      </c>
      <c r="D259" s="19">
        <v>4</v>
      </c>
      <c r="E259" s="20">
        <f t="shared" si="38"/>
        <v>20</v>
      </c>
      <c r="F259" s="20">
        <f t="shared" si="39"/>
        <v>240</v>
      </c>
      <c r="G259" s="19">
        <v>60</v>
      </c>
      <c r="H259" s="19">
        <v>180</v>
      </c>
      <c r="I259" s="21">
        <v>0.75</v>
      </c>
      <c r="J259" s="21">
        <v>0.85189999999999999</v>
      </c>
      <c r="K259" s="22">
        <v>1840</v>
      </c>
      <c r="L259" s="23">
        <v>2160</v>
      </c>
      <c r="M259" s="23">
        <v>0</v>
      </c>
      <c r="N259" s="24">
        <f>SUM(N258)</f>
        <v>10660</v>
      </c>
      <c r="O259" s="25">
        <f t="shared" si="40"/>
        <v>533</v>
      </c>
      <c r="P259" s="26">
        <f t="shared" si="41"/>
        <v>18.399999999999999</v>
      </c>
      <c r="Q259" s="27">
        <f t="shared" si="42"/>
        <v>0.46</v>
      </c>
      <c r="R259" s="27">
        <f t="shared" si="43"/>
        <v>2665</v>
      </c>
      <c r="S259" s="28"/>
    </row>
    <row r="260" spans="1:19" x14ac:dyDescent="0.3">
      <c r="A260" s="29" t="s">
        <v>1194</v>
      </c>
      <c r="B260" s="18" t="s">
        <v>1192</v>
      </c>
      <c r="C260" s="19"/>
      <c r="D260" s="19"/>
      <c r="E260" s="20">
        <f t="shared" si="38"/>
        <v>0</v>
      </c>
      <c r="F260" s="20">
        <f t="shared" si="39"/>
        <v>0</v>
      </c>
      <c r="G260" s="19"/>
      <c r="H260" s="19"/>
      <c r="I260" s="21"/>
      <c r="J260" s="21"/>
      <c r="K260" s="22"/>
      <c r="L260" s="23"/>
      <c r="M260" s="23"/>
      <c r="N260" s="24">
        <v>12240</v>
      </c>
      <c r="O260" s="25" t="e">
        <f t="shared" si="40"/>
        <v>#DIV/0!</v>
      </c>
      <c r="P260" s="26" t="e">
        <f t="shared" si="41"/>
        <v>#DIV/0!</v>
      </c>
      <c r="Q260" s="27" t="e">
        <f t="shared" si="42"/>
        <v>#DIV/0!</v>
      </c>
      <c r="R260" s="27" t="e">
        <f t="shared" si="43"/>
        <v>#DIV/0!</v>
      </c>
      <c r="S260" s="28"/>
    </row>
    <row r="261" spans="1:19" x14ac:dyDescent="0.3">
      <c r="A261" s="29"/>
      <c r="B261" s="18" t="s">
        <v>61</v>
      </c>
      <c r="C261" s="19">
        <v>5</v>
      </c>
      <c r="D261" s="19">
        <v>4</v>
      </c>
      <c r="E261" s="20">
        <f t="shared" si="38"/>
        <v>20</v>
      </c>
      <c r="F261" s="20">
        <f t="shared" si="39"/>
        <v>240</v>
      </c>
      <c r="G261" s="19">
        <v>40</v>
      </c>
      <c r="H261" s="19">
        <v>200</v>
      </c>
      <c r="I261" s="21">
        <v>0.83330000000000004</v>
      </c>
      <c r="J261" s="21">
        <v>0.83979999999999999</v>
      </c>
      <c r="K261" s="22">
        <v>2113</v>
      </c>
      <c r="L261" s="23">
        <v>2516</v>
      </c>
      <c r="M261" s="23">
        <v>0</v>
      </c>
      <c r="N261" s="24">
        <f>SUM(N260)</f>
        <v>12240</v>
      </c>
      <c r="O261" s="25">
        <f t="shared" si="40"/>
        <v>612</v>
      </c>
      <c r="P261" s="26">
        <f t="shared" si="41"/>
        <v>21.13</v>
      </c>
      <c r="Q261" s="27">
        <f t="shared" si="42"/>
        <v>0.52825</v>
      </c>
      <c r="R261" s="27">
        <f t="shared" si="43"/>
        <v>3060</v>
      </c>
      <c r="S261" s="28"/>
    </row>
    <row r="262" spans="1:19" x14ac:dyDescent="0.3">
      <c r="A262" s="29"/>
      <c r="B262" s="18"/>
      <c r="C262" s="19"/>
      <c r="D262" s="19"/>
      <c r="E262" s="20">
        <f t="shared" si="38"/>
        <v>0</v>
      </c>
      <c r="F262" s="20">
        <f t="shared" si="39"/>
        <v>0</v>
      </c>
      <c r="G262" s="19"/>
      <c r="H262" s="19"/>
      <c r="I262" s="21"/>
      <c r="J262" s="21"/>
      <c r="K262" s="22"/>
      <c r="L262" s="23"/>
      <c r="M262" s="23"/>
      <c r="N262" s="24"/>
      <c r="O262" s="25" t="e">
        <f t="shared" si="40"/>
        <v>#DIV/0!</v>
      </c>
      <c r="P262" s="26" t="e">
        <f t="shared" si="41"/>
        <v>#DIV/0!</v>
      </c>
      <c r="Q262" s="27" t="e">
        <f t="shared" si="42"/>
        <v>#DIV/0!</v>
      </c>
      <c r="R262" s="27" t="e">
        <f t="shared" si="43"/>
        <v>#DIV/0!</v>
      </c>
      <c r="S262" s="28"/>
    </row>
    <row r="263" spans="1:19" x14ac:dyDescent="0.3">
      <c r="A263" s="29"/>
      <c r="B263" s="18"/>
      <c r="C263" s="19"/>
      <c r="D263" s="19"/>
      <c r="E263" s="20">
        <f t="shared" si="38"/>
        <v>0</v>
      </c>
      <c r="F263" s="20">
        <f t="shared" si="39"/>
        <v>0</v>
      </c>
      <c r="G263" s="19"/>
      <c r="H263" s="19"/>
      <c r="I263" s="21"/>
      <c r="J263" s="21"/>
      <c r="K263" s="22"/>
      <c r="L263" s="23"/>
      <c r="M263" s="23"/>
      <c r="N263" s="24"/>
      <c r="O263" s="25" t="e">
        <f t="shared" si="40"/>
        <v>#DIV/0!</v>
      </c>
      <c r="P263" s="26" t="e">
        <f t="shared" si="41"/>
        <v>#DIV/0!</v>
      </c>
      <c r="Q263" s="27" t="e">
        <f t="shared" si="42"/>
        <v>#DIV/0!</v>
      </c>
      <c r="R263" s="27" t="e">
        <f t="shared" si="43"/>
        <v>#DIV/0!</v>
      </c>
      <c r="S263" s="28"/>
    </row>
    <row r="264" spans="1:19" x14ac:dyDescent="0.3">
      <c r="A264" s="29"/>
      <c r="B264" s="18"/>
      <c r="C264" s="19"/>
      <c r="D264" s="19"/>
      <c r="E264" s="20">
        <f t="shared" si="38"/>
        <v>0</v>
      </c>
      <c r="F264" s="20">
        <f t="shared" si="39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40"/>
        <v>#DIV/0!</v>
      </c>
      <c r="P264" s="26" t="e">
        <f t="shared" si="41"/>
        <v>#DIV/0!</v>
      </c>
      <c r="Q264" s="27" t="e">
        <f t="shared" si="42"/>
        <v>#DIV/0!</v>
      </c>
      <c r="R264" s="27" t="e">
        <f t="shared" si="43"/>
        <v>#DIV/0!</v>
      </c>
      <c r="S264" s="28"/>
    </row>
    <row r="265" spans="1:19" x14ac:dyDescent="0.3">
      <c r="A265" s="29"/>
      <c r="B265" s="18"/>
      <c r="C265" s="19"/>
      <c r="D265" s="19"/>
      <c r="E265" s="20">
        <f t="shared" si="38"/>
        <v>0</v>
      </c>
      <c r="F265" s="20">
        <f t="shared" si="39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40"/>
        <v>#DIV/0!</v>
      </c>
      <c r="P265" s="26" t="e">
        <f t="shared" si="41"/>
        <v>#DIV/0!</v>
      </c>
      <c r="Q265" s="27" t="e">
        <f t="shared" si="42"/>
        <v>#DIV/0!</v>
      </c>
      <c r="R265" s="27" t="e">
        <f t="shared" si="43"/>
        <v>#DIV/0!</v>
      </c>
      <c r="S265" s="28"/>
    </row>
    <row r="266" spans="1:19" x14ac:dyDescent="0.3">
      <c r="A266" s="29"/>
      <c r="B266" s="18"/>
      <c r="C266" s="19"/>
      <c r="D266" s="19"/>
      <c r="E266" s="20">
        <f t="shared" si="38"/>
        <v>0</v>
      </c>
      <c r="F266" s="20">
        <f t="shared" si="39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40"/>
        <v>#DIV/0!</v>
      </c>
      <c r="P266" s="26" t="e">
        <f t="shared" si="41"/>
        <v>#DIV/0!</v>
      </c>
      <c r="Q266" s="27" t="e">
        <f t="shared" si="42"/>
        <v>#DIV/0!</v>
      </c>
      <c r="R266" s="27" t="e">
        <f t="shared" si="43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38"/>
        <v>0</v>
      </c>
      <c r="F267" s="20">
        <f t="shared" si="39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40"/>
        <v>#DIV/0!</v>
      </c>
      <c r="P267" s="26" t="e">
        <f t="shared" si="41"/>
        <v>#DIV/0!</v>
      </c>
      <c r="Q267" s="27" t="e">
        <f t="shared" si="42"/>
        <v>#DIV/0!</v>
      </c>
      <c r="R267" s="27" t="e">
        <f t="shared" si="43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38"/>
        <v>0</v>
      </c>
      <c r="F268" s="20">
        <f t="shared" si="39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40"/>
        <v>#DIV/0!</v>
      </c>
      <c r="P268" s="26" t="e">
        <f t="shared" si="41"/>
        <v>#DIV/0!</v>
      </c>
      <c r="Q268" s="27" t="e">
        <f t="shared" si="42"/>
        <v>#DIV/0!</v>
      </c>
      <c r="R268" s="27" t="e">
        <f t="shared" si="43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38"/>
        <v>0</v>
      </c>
      <c r="F269" s="20">
        <f t="shared" si="39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40"/>
        <v>#DIV/0!</v>
      </c>
      <c r="P269" s="26" t="e">
        <f t="shared" si="41"/>
        <v>#DIV/0!</v>
      </c>
      <c r="Q269" s="27" t="e">
        <f t="shared" si="42"/>
        <v>#DIV/0!</v>
      </c>
      <c r="R269" s="27" t="e">
        <f t="shared" si="43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8"/>
        <v>0</v>
      </c>
      <c r="F270" s="20">
        <f t="shared" si="39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40"/>
        <v>#DIV/0!</v>
      </c>
      <c r="P270" s="26" t="e">
        <f t="shared" si="41"/>
        <v>#DIV/0!</v>
      </c>
      <c r="Q270" s="27" t="e">
        <f t="shared" si="42"/>
        <v>#DIV/0!</v>
      </c>
      <c r="R270" s="27" t="e">
        <f t="shared" si="43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8"/>
        <v>0</v>
      </c>
      <c r="F271" s="20">
        <f t="shared" si="39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40"/>
        <v>#DIV/0!</v>
      </c>
      <c r="P271" s="26" t="e">
        <f t="shared" si="41"/>
        <v>#DIV/0!</v>
      </c>
      <c r="Q271" s="27" t="e">
        <f t="shared" si="42"/>
        <v>#DIV/0!</v>
      </c>
      <c r="R271" s="27" t="e">
        <f t="shared" si="43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8"/>
        <v>0</v>
      </c>
      <c r="F272" s="20">
        <f t="shared" si="39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40"/>
        <v>#DIV/0!</v>
      </c>
      <c r="P272" s="26" t="e">
        <f t="shared" si="41"/>
        <v>#DIV/0!</v>
      </c>
      <c r="Q272" s="27" t="e">
        <f t="shared" si="42"/>
        <v>#DIV/0!</v>
      </c>
      <c r="R272" s="27" t="e">
        <f t="shared" si="43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8"/>
        <v>0</v>
      </c>
      <c r="F273" s="20">
        <f t="shared" si="39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40"/>
        <v>#DIV/0!</v>
      </c>
      <c r="P273" s="26" t="e">
        <f t="shared" si="41"/>
        <v>#DIV/0!</v>
      </c>
      <c r="Q273" s="27" t="e">
        <f t="shared" si="42"/>
        <v>#DIV/0!</v>
      </c>
      <c r="R273" s="27" t="e">
        <f t="shared" si="43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8"/>
        <v>0</v>
      </c>
      <c r="F274" s="20">
        <f t="shared" si="39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40"/>
        <v>#DIV/0!</v>
      </c>
      <c r="P274" s="26" t="e">
        <f t="shared" si="41"/>
        <v>#DIV/0!</v>
      </c>
      <c r="Q274" s="27" t="e">
        <f t="shared" si="42"/>
        <v>#DIV/0!</v>
      </c>
      <c r="R274" s="27" t="e">
        <f t="shared" si="43"/>
        <v>#DIV/0!</v>
      </c>
      <c r="S274" s="28"/>
    </row>
    <row r="275" spans="1:19" x14ac:dyDescent="0.3">
      <c r="A275" s="29"/>
      <c r="B275" s="18"/>
      <c r="C275" s="19"/>
      <c r="D275" s="19"/>
      <c r="E275" s="20">
        <f t="shared" si="38"/>
        <v>0</v>
      </c>
      <c r="F275" s="20">
        <f t="shared" si="39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40"/>
        <v>#DIV/0!</v>
      </c>
      <c r="P275" s="26" t="e">
        <f t="shared" si="41"/>
        <v>#DIV/0!</v>
      </c>
      <c r="Q275" s="27" t="e">
        <f t="shared" si="42"/>
        <v>#DIV/0!</v>
      </c>
      <c r="R275" s="27" t="e">
        <f t="shared" si="43"/>
        <v>#DIV/0!</v>
      </c>
      <c r="S275" s="28"/>
    </row>
    <row r="276" spans="1:19" x14ac:dyDescent="0.3">
      <c r="A276" s="29"/>
      <c r="B276" s="18"/>
      <c r="C276" s="19"/>
      <c r="D276" s="19"/>
      <c r="E276" s="20">
        <f t="shared" si="38"/>
        <v>0</v>
      </c>
      <c r="F276" s="20">
        <f t="shared" si="39"/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40"/>
        <v>#DIV/0!</v>
      </c>
      <c r="P276" s="26" t="e">
        <f t="shared" si="41"/>
        <v>#DIV/0!</v>
      </c>
      <c r="Q276" s="27" t="e">
        <f t="shared" si="42"/>
        <v>#DIV/0!</v>
      </c>
      <c r="R276" s="27" t="e">
        <f t="shared" si="43"/>
        <v>#DIV/0!</v>
      </c>
      <c r="S276" s="28"/>
    </row>
    <row r="277" spans="1:19" ht="17.25" thickBot="1" x14ac:dyDescent="0.35">
      <c r="A277" s="29"/>
      <c r="B277" s="18"/>
      <c r="C277" s="19"/>
      <c r="D277" s="19"/>
      <c r="E277" s="20">
        <f>C277*D277</f>
        <v>0</v>
      </c>
      <c r="F277" s="20">
        <f>SUM(G277:H277)</f>
        <v>0</v>
      </c>
      <c r="G277" s="19"/>
      <c r="H277" s="19"/>
      <c r="I277" s="21"/>
      <c r="J277" s="21"/>
      <c r="K277" s="22"/>
      <c r="L277" s="23"/>
      <c r="M277" s="23"/>
      <c r="N277" s="24"/>
      <c r="O277" s="25" t="e">
        <f t="shared" si="40"/>
        <v>#DIV/0!</v>
      </c>
      <c r="P277" s="26" t="e">
        <f t="shared" si="41"/>
        <v>#DIV/0!</v>
      </c>
      <c r="Q277" s="27" t="e">
        <f t="shared" si="42"/>
        <v>#DIV/0!</v>
      </c>
      <c r="R277" s="27" t="e">
        <f t="shared" si="43"/>
        <v>#DIV/0!</v>
      </c>
      <c r="S277" s="28"/>
    </row>
    <row r="278" spans="1:19" ht="16.5" customHeight="1" x14ac:dyDescent="0.3">
      <c r="A278" s="205" t="s">
        <v>23</v>
      </c>
      <c r="B278" s="206"/>
      <c r="C278" s="209">
        <f t="shared" ref="C278:H278" si="44">SUM(C147:C277)</f>
        <v>197</v>
      </c>
      <c r="D278" s="209">
        <f t="shared" si="44"/>
        <v>350</v>
      </c>
      <c r="E278" s="209">
        <f t="shared" si="44"/>
        <v>1726</v>
      </c>
      <c r="F278" s="209">
        <f t="shared" si="44"/>
        <v>21000</v>
      </c>
      <c r="G278" s="209">
        <f t="shared" si="44"/>
        <v>3130</v>
      </c>
      <c r="H278" s="209">
        <f t="shared" si="44"/>
        <v>17870</v>
      </c>
      <c r="I278" s="198">
        <f>H146/D278</f>
        <v>0.8509523809523809</v>
      </c>
      <c r="J278" s="198">
        <f>K278/L278</f>
        <v>0.91442288264387306</v>
      </c>
      <c r="K278" s="187">
        <f>SUM(K147:K277)</f>
        <v>416366</v>
      </c>
      <c r="L278" s="187">
        <f>SUM(L147:L277)</f>
        <v>455332</v>
      </c>
      <c r="M278" s="187">
        <f>SUM(M147:M277)</f>
        <v>519466</v>
      </c>
      <c r="N278" s="200">
        <f>SUMIF(B147:B277,A278,N147:N277)</f>
        <v>1238215.67</v>
      </c>
      <c r="O278" s="202">
        <f t="shared" si="40"/>
        <v>717.39030706836616</v>
      </c>
      <c r="P278" s="187">
        <f>((K278*200000)/E278)/1000000</f>
        <v>48.246349942062572</v>
      </c>
      <c r="Q278" s="189">
        <f t="shared" si="42"/>
        <v>1.1896171428571429</v>
      </c>
      <c r="R278" s="191">
        <f t="shared" si="43"/>
        <v>3537.7590571428568</v>
      </c>
      <c r="S278" s="193"/>
    </row>
    <row r="279" spans="1:19" ht="16.5" customHeight="1" thickBot="1" x14ac:dyDescent="0.35">
      <c r="A279" s="207"/>
      <c r="B279" s="208"/>
      <c r="C279" s="210"/>
      <c r="D279" s="210"/>
      <c r="E279" s="210"/>
      <c r="F279" s="210"/>
      <c r="G279" s="210"/>
      <c r="H279" s="210"/>
      <c r="I279" s="199"/>
      <c r="J279" s="199"/>
      <c r="K279" s="188"/>
      <c r="L279" s="188"/>
      <c r="M279" s="188"/>
      <c r="N279" s="201"/>
      <c r="O279" s="188"/>
      <c r="P279" s="188"/>
      <c r="Q279" s="190"/>
      <c r="R279" s="192"/>
      <c r="S279" s="194"/>
    </row>
    <row r="280" spans="1:19" ht="16.5" customHeight="1" x14ac:dyDescent="0.3">
      <c r="A280" s="195" t="s">
        <v>1195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6.5" customHeight="1" x14ac:dyDescent="0.3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</row>
    <row r="282" spans="1:19" ht="17.25" thickBot="1" x14ac:dyDescent="0.35">
      <c r="A282" s="196" t="s">
        <v>0</v>
      </c>
      <c r="B282" s="196"/>
      <c r="C282" s="1"/>
      <c r="D282" s="1"/>
      <c r="E282" s="1"/>
      <c r="F282" s="1"/>
      <c r="G282" s="1"/>
      <c r="H282" s="1"/>
      <c r="I282" s="2"/>
      <c r="J282" s="2"/>
      <c r="K282" s="3"/>
      <c r="L282" s="3"/>
      <c r="M282" s="3"/>
      <c r="N282" s="3"/>
      <c r="O282" s="3"/>
      <c r="P282" s="197" t="str">
        <f>P3</f>
        <v>작성자 김숙영</v>
      </c>
      <c r="Q282" s="197"/>
      <c r="R282" s="197"/>
      <c r="S282" s="197"/>
    </row>
    <row r="283" spans="1:19" ht="23.25" customHeight="1" x14ac:dyDescent="0.3">
      <c r="A283" s="173"/>
      <c r="B283" s="174"/>
      <c r="C283" s="171" t="s">
        <v>3</v>
      </c>
      <c r="D283" s="171" t="s">
        <v>4</v>
      </c>
      <c r="E283" s="179" t="s">
        <v>5</v>
      </c>
      <c r="F283" s="179" t="s">
        <v>6</v>
      </c>
      <c r="G283" s="181" t="s">
        <v>7</v>
      </c>
      <c r="H283" s="181" t="s">
        <v>8</v>
      </c>
      <c r="I283" s="185" t="s">
        <v>9</v>
      </c>
      <c r="J283" s="185" t="s">
        <v>10</v>
      </c>
      <c r="K283" s="171" t="s">
        <v>11</v>
      </c>
      <c r="L283" s="171" t="s">
        <v>12</v>
      </c>
      <c r="M283" s="171" t="s">
        <v>13</v>
      </c>
      <c r="N283" s="171" t="s">
        <v>14</v>
      </c>
      <c r="O283" s="171" t="s">
        <v>15</v>
      </c>
      <c r="P283" s="171" t="s">
        <v>16</v>
      </c>
      <c r="Q283" s="171" t="s">
        <v>17</v>
      </c>
      <c r="R283" s="171" t="s">
        <v>18</v>
      </c>
      <c r="S283" s="183" t="s">
        <v>19</v>
      </c>
    </row>
    <row r="284" spans="1:19" ht="23.25" customHeight="1" thickBot="1" x14ac:dyDescent="0.35">
      <c r="A284" s="175"/>
      <c r="B284" s="176"/>
      <c r="C284" s="172"/>
      <c r="D284" s="172"/>
      <c r="E284" s="180"/>
      <c r="F284" s="180"/>
      <c r="G284" s="182"/>
      <c r="H284" s="182"/>
      <c r="I284" s="186"/>
      <c r="J284" s="186"/>
      <c r="K284" s="172"/>
      <c r="L284" s="172"/>
      <c r="M284" s="172"/>
      <c r="N284" s="172"/>
      <c r="O284" s="172"/>
      <c r="P284" s="172"/>
      <c r="Q284" s="172"/>
      <c r="R284" s="172"/>
      <c r="S284" s="184"/>
    </row>
    <row r="285" spans="1:19" ht="16.5" customHeight="1" x14ac:dyDescent="0.3">
      <c r="A285" s="175"/>
      <c r="B285" s="176"/>
      <c r="C285" s="5"/>
      <c r="D285" s="5"/>
      <c r="E285" s="5"/>
      <c r="F285" s="5"/>
      <c r="G285" s="5"/>
      <c r="H285" s="5"/>
      <c r="I285" s="6">
        <v>0.75</v>
      </c>
      <c r="J285" s="6">
        <v>0.94499999999999995</v>
      </c>
      <c r="K285" s="5"/>
      <c r="L285" s="5"/>
      <c r="M285" s="5"/>
      <c r="N285" s="5"/>
      <c r="O285" s="5">
        <v>600</v>
      </c>
      <c r="P285" s="5">
        <v>100</v>
      </c>
      <c r="Q285" s="5">
        <v>2.7</v>
      </c>
      <c r="R285" s="5"/>
      <c r="S285" s="7" t="s">
        <v>21</v>
      </c>
    </row>
    <row r="286" spans="1:19" ht="16.5" customHeight="1" thickBot="1" x14ac:dyDescent="0.35">
      <c r="A286" s="177"/>
      <c r="B286" s="178"/>
      <c r="C286" s="9">
        <f>'7월'!C291</f>
        <v>396</v>
      </c>
      <c r="D286" s="9">
        <f>'7월'!D291</f>
        <v>700</v>
      </c>
      <c r="E286" s="9">
        <f>'7월'!E291</f>
        <v>3468</v>
      </c>
      <c r="F286" s="9">
        <f>'7월'!F291</f>
        <v>42000</v>
      </c>
      <c r="G286" s="10">
        <f>'7월'!G291/60</f>
        <v>135.33333333333334</v>
      </c>
      <c r="H286" s="10">
        <f>'7월'!H291/60</f>
        <v>564.66666666666663</v>
      </c>
      <c r="I286" s="11">
        <f>H286/'7월'!D291</f>
        <v>0.80666666666666664</v>
      </c>
      <c r="J286" s="11">
        <f>'7월'!J291</f>
        <v>0.92213365661922564</v>
      </c>
      <c r="K286" s="12">
        <f>'7월'!K291</f>
        <v>1218536</v>
      </c>
      <c r="L286" s="12">
        <f>'7월'!L291</f>
        <v>1321431</v>
      </c>
      <c r="M286" s="12">
        <f>'7월'!M291</f>
        <v>1355833</v>
      </c>
      <c r="N286" s="12">
        <f>'7월'!N291</f>
        <v>2115233.9</v>
      </c>
      <c r="O286" s="12">
        <f>'7월'!O291</f>
        <v>609.92903690888113</v>
      </c>
      <c r="P286" s="12">
        <f>'7월'!P291</f>
        <v>70.273125720876592</v>
      </c>
      <c r="Q286" s="32">
        <f>'7월'!Q291</f>
        <v>1.7407657142857142</v>
      </c>
      <c r="R286" s="32">
        <f>'7월'!R291</f>
        <v>3021.7627142857141</v>
      </c>
      <c r="S286" s="17" t="s">
        <v>22</v>
      </c>
    </row>
    <row r="287" spans="1:19" ht="16.5" customHeight="1" x14ac:dyDescent="0.3">
      <c r="A287" s="134" t="s">
        <v>25</v>
      </c>
      <c r="B287" s="135"/>
      <c r="C287" s="138">
        <f>'7월'!C138</f>
        <v>199</v>
      </c>
      <c r="D287" s="140">
        <f>'7월'!D138</f>
        <v>350</v>
      </c>
      <c r="E287" s="140">
        <f>'7월'!E138</f>
        <v>1742</v>
      </c>
      <c r="F287" s="140">
        <f>'7월'!F138</f>
        <v>21000</v>
      </c>
      <c r="G287" s="140">
        <f>'7월'!G138</f>
        <v>4990</v>
      </c>
      <c r="H287" s="140">
        <f>'7월'!H138</f>
        <v>16010</v>
      </c>
      <c r="I287" s="163">
        <f>'7월'!I138</f>
        <v>0.76238095238095238</v>
      </c>
      <c r="J287" s="163">
        <f>'7월'!J138</f>
        <v>0.92618742199217408</v>
      </c>
      <c r="K287" s="165">
        <f>'7월'!K138</f>
        <v>802170</v>
      </c>
      <c r="L287" s="165">
        <f>'7월'!L138</f>
        <v>866099</v>
      </c>
      <c r="M287" s="165">
        <f>'7월'!M138</f>
        <v>836367</v>
      </c>
      <c r="N287" s="165">
        <f>'7월'!N138</f>
        <v>877018.23</v>
      </c>
      <c r="O287" s="167">
        <f>'7월'!O138</f>
        <v>503.45478185993113</v>
      </c>
      <c r="P287" s="169">
        <f>'7월'!P138</f>
        <v>92.097588978185996</v>
      </c>
      <c r="Q287" s="159">
        <f>'7월'!Q138</f>
        <v>2.2919142857142858</v>
      </c>
      <c r="R287" s="159">
        <f>'7월'!R138</f>
        <v>2505.7663714285713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34" t="s">
        <v>26</v>
      </c>
      <c r="B289" s="135"/>
      <c r="C289" s="138">
        <f>'7월'!C278</f>
        <v>197</v>
      </c>
      <c r="D289" s="140">
        <f>'7월'!D278</f>
        <v>350</v>
      </c>
      <c r="E289" s="140">
        <f>'7월'!E278</f>
        <v>1726</v>
      </c>
      <c r="F289" s="140">
        <f>'7월'!F278</f>
        <v>21000</v>
      </c>
      <c r="G289" s="140">
        <f>'7월'!G278</f>
        <v>3130</v>
      </c>
      <c r="H289" s="140">
        <f>'7월'!H278</f>
        <v>17870</v>
      </c>
      <c r="I289" s="163">
        <f>'7월'!I278</f>
        <v>0.8509523809523809</v>
      </c>
      <c r="J289" s="163">
        <f>'7월'!J278</f>
        <v>0.91442288264387306</v>
      </c>
      <c r="K289" s="165">
        <f>'7월'!K278</f>
        <v>416366</v>
      </c>
      <c r="L289" s="165">
        <f>'7월'!L278</f>
        <v>455332</v>
      </c>
      <c r="M289" s="165">
        <f>'7월'!M278</f>
        <v>519466</v>
      </c>
      <c r="N289" s="165">
        <f>'7월'!N278</f>
        <v>1238215.67</v>
      </c>
      <c r="O289" s="167">
        <f>'7월'!O278</f>
        <v>717.39030706836616</v>
      </c>
      <c r="P289" s="169">
        <f>'7월'!P278</f>
        <v>48.246349942062572</v>
      </c>
      <c r="Q289" s="159">
        <f>'7월'!Q278</f>
        <v>1.1896171428571429</v>
      </c>
      <c r="R289" s="159">
        <f>'7월'!R278</f>
        <v>3537.7590571428568</v>
      </c>
      <c r="S289" s="161"/>
    </row>
    <row r="290" spans="1:19" ht="16.5" customHeight="1" thickBot="1" x14ac:dyDescent="0.35">
      <c r="A290" s="136"/>
      <c r="B290" s="137"/>
      <c r="C290" s="139"/>
      <c r="D290" s="141"/>
      <c r="E290" s="141"/>
      <c r="F290" s="141"/>
      <c r="G290" s="141"/>
      <c r="H290" s="141"/>
      <c r="I290" s="164"/>
      <c r="J290" s="164"/>
      <c r="K290" s="166"/>
      <c r="L290" s="166"/>
      <c r="M290" s="166"/>
      <c r="N290" s="166"/>
      <c r="O290" s="168"/>
      <c r="P290" s="170"/>
      <c r="Q290" s="160"/>
      <c r="R290" s="160"/>
      <c r="S290" s="162"/>
    </row>
    <row r="291" spans="1:19" ht="16.5" customHeight="1" x14ac:dyDescent="0.3">
      <c r="A291" s="152" t="s">
        <v>27</v>
      </c>
      <c r="B291" s="153"/>
      <c r="C291" s="146">
        <f t="shared" ref="C291:H291" si="45">SUM(C287:C290)</f>
        <v>396</v>
      </c>
      <c r="D291" s="146">
        <f t="shared" si="45"/>
        <v>700</v>
      </c>
      <c r="E291" s="146">
        <f t="shared" si="45"/>
        <v>3468</v>
      </c>
      <c r="F291" s="146">
        <f t="shared" si="45"/>
        <v>42000</v>
      </c>
      <c r="G291" s="146">
        <f t="shared" si="45"/>
        <v>8120</v>
      </c>
      <c r="H291" s="146">
        <f t="shared" si="45"/>
        <v>33880</v>
      </c>
      <c r="I291" s="148">
        <f>'7월'!H286/D291</f>
        <v>0.80666666666666664</v>
      </c>
      <c r="J291" s="148">
        <f>K291/L291</f>
        <v>0.92213365661922564</v>
      </c>
      <c r="K291" s="150">
        <f>SUM(K287:K290)</f>
        <v>1218536</v>
      </c>
      <c r="L291" s="150">
        <f>SUM(L287:L290)</f>
        <v>1321431</v>
      </c>
      <c r="M291" s="150">
        <f>SUM(M287:M290)</f>
        <v>1355833</v>
      </c>
      <c r="N291" s="156">
        <f>SUM(N287:N290)</f>
        <v>2115233.9</v>
      </c>
      <c r="O291" s="158">
        <f>N291/E291</f>
        <v>609.92903690888113</v>
      </c>
      <c r="P291" s="150">
        <f>((K291*200000)/E291)/1000000</f>
        <v>70.273125720876592</v>
      </c>
      <c r="Q291" s="142">
        <f>(K291/D291)/1000</f>
        <v>1.7407657142857142</v>
      </c>
      <c r="R291" s="144">
        <f>N291/D291</f>
        <v>3021.7627142857141</v>
      </c>
      <c r="S291" s="33" t="s">
        <v>28</v>
      </c>
    </row>
    <row r="292" spans="1:19" ht="16.5" customHeight="1" thickBot="1" x14ac:dyDescent="0.35">
      <c r="A292" s="154"/>
      <c r="B292" s="155"/>
      <c r="C292" s="147"/>
      <c r="D292" s="147"/>
      <c r="E292" s="147"/>
      <c r="F292" s="147"/>
      <c r="G292" s="147"/>
      <c r="H292" s="147"/>
      <c r="I292" s="149"/>
      <c r="J292" s="149"/>
      <c r="K292" s="151"/>
      <c r="L292" s="151"/>
      <c r="M292" s="151"/>
      <c r="N292" s="157"/>
      <c r="O292" s="151"/>
      <c r="P292" s="151"/>
      <c r="Q292" s="143"/>
      <c r="R292" s="145"/>
      <c r="S292" s="34">
        <f>('7월'!K291/'7월'!N291/0.02466+1.44)/1.2</f>
        <v>20.667296697122808</v>
      </c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3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35"/>
      <c r="B306" s="36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7"/>
      <c r="B307" s="48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39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49"/>
      <c r="B312" s="50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51"/>
    </row>
    <row r="313" spans="1:19" x14ac:dyDescent="0.3">
      <c r="A313" s="35"/>
      <c r="B313" s="36"/>
      <c r="C313" s="40"/>
      <c r="D313" s="40"/>
      <c r="E313" s="40"/>
      <c r="F313" s="40"/>
      <c r="G313" s="40"/>
      <c r="H313" s="40"/>
      <c r="I313" s="41"/>
      <c r="J313" s="41"/>
      <c r="K313" s="42"/>
      <c r="L313" s="42"/>
      <c r="M313" s="44"/>
      <c r="N313" s="39"/>
      <c r="O313" s="42"/>
      <c r="P313" s="45"/>
      <c r="Q313" s="46"/>
      <c r="R313" s="46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4"/>
      <c r="L315" s="54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56"/>
      <c r="P316" s="57"/>
      <c r="Q316" s="58"/>
      <c r="R316" s="58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52"/>
      <c r="D318" s="52"/>
      <c r="E318" s="52"/>
      <c r="F318" s="52"/>
      <c r="G318" s="52"/>
      <c r="H318" s="52"/>
      <c r="I318" s="53"/>
      <c r="J318" s="53"/>
      <c r="K318" s="56"/>
      <c r="L318" s="56"/>
      <c r="M318" s="55"/>
      <c r="N318" s="51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39"/>
    </row>
    <row r="321" spans="1:19" x14ac:dyDescent="0.3">
      <c r="A321" s="35"/>
      <c r="B321" s="36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x14ac:dyDescent="0.3">
      <c r="A322" s="47"/>
      <c r="B322" s="48"/>
      <c r="C322" s="40"/>
      <c r="D322" s="40"/>
      <c r="E322" s="40"/>
      <c r="F322" s="40"/>
      <c r="G322" s="40"/>
      <c r="H322" s="40"/>
      <c r="I322" s="41"/>
      <c r="J322" s="41"/>
      <c r="K322" s="42"/>
      <c r="L322" s="43"/>
      <c r="M322" s="44"/>
      <c r="N322" s="39"/>
      <c r="O322" s="42"/>
      <c r="P322" s="45"/>
      <c r="Q322" s="46"/>
      <c r="R322" s="46"/>
      <c r="S322" s="39"/>
    </row>
    <row r="323" spans="1:19" ht="16.5" customHeight="1" x14ac:dyDescent="0.3">
      <c r="A323" s="120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ht="16.5" customHeight="1" x14ac:dyDescent="0.3">
      <c r="A324" s="121"/>
      <c r="B324" s="59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59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0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2"/>
    </row>
    <row r="327" spans="1:19" ht="23.25" customHeight="1" x14ac:dyDescent="0.3">
      <c r="A327" s="122"/>
      <c r="B327" s="61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63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41"/>
      <c r="J328" s="41"/>
      <c r="K328" s="42"/>
      <c r="L328" s="42"/>
      <c r="M328" s="44"/>
      <c r="N328" s="39"/>
      <c r="O328" s="42"/>
      <c r="P328" s="45"/>
      <c r="Q328" s="46"/>
      <c r="R328" s="46"/>
      <c r="S328" s="39"/>
    </row>
    <row r="329" spans="1:19" ht="25.5" x14ac:dyDescent="0.3">
      <c r="A329" s="35"/>
      <c r="B329" s="36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ht="25.5" x14ac:dyDescent="0.3">
      <c r="A330" s="64"/>
      <c r="B330" s="65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66"/>
      <c r="J331" s="66"/>
      <c r="K331" s="67"/>
      <c r="L331" s="67"/>
      <c r="M331" s="67"/>
      <c r="N331" s="67"/>
      <c r="O331" s="67"/>
      <c r="P331" s="60"/>
      <c r="Q331" s="60"/>
      <c r="R331" s="60"/>
      <c r="S331" s="39"/>
    </row>
    <row r="332" spans="1:19" x14ac:dyDescent="0.3">
      <c r="A332" s="35"/>
      <c r="B332" s="36"/>
      <c r="C332" s="68"/>
      <c r="D332" s="68"/>
      <c r="E332" s="69"/>
      <c r="F332" s="69"/>
      <c r="G332" s="70"/>
      <c r="H332" s="70"/>
      <c r="I332" s="71"/>
      <c r="J332" s="71"/>
      <c r="K332" s="68"/>
      <c r="L332" s="68"/>
      <c r="M332" s="68"/>
      <c r="N332" s="68"/>
      <c r="O332" s="68"/>
      <c r="P332" s="68"/>
      <c r="Q332" s="68"/>
      <c r="R332" s="68"/>
      <c r="S332" s="39"/>
    </row>
    <row r="333" spans="1:19" x14ac:dyDescent="0.3">
      <c r="A333" s="35"/>
      <c r="B333" s="36"/>
      <c r="C333" s="61"/>
      <c r="D333" s="61"/>
      <c r="E333" s="72"/>
      <c r="F333" s="72"/>
      <c r="G333" s="73"/>
      <c r="H333" s="73"/>
      <c r="I333" s="74"/>
      <c r="J333" s="74"/>
      <c r="K333" s="61"/>
      <c r="L333" s="61"/>
      <c r="M333" s="61"/>
      <c r="N333" s="61"/>
      <c r="O333" s="61"/>
      <c r="P333" s="61"/>
      <c r="Q333" s="61"/>
      <c r="R333" s="61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47"/>
      <c r="B337" s="48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3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5"/>
    </row>
    <row r="340" spans="1:19" x14ac:dyDescent="0.3">
      <c r="A340" s="35"/>
      <c r="B340" s="76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39"/>
    </row>
    <row r="341" spans="1:19" x14ac:dyDescent="0.3">
      <c r="A341" s="123"/>
      <c r="B341" s="78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41"/>
      <c r="J343" s="41"/>
      <c r="K343" s="42"/>
      <c r="L343" s="42"/>
      <c r="M343" s="44"/>
      <c r="N343" s="39"/>
      <c r="O343" s="42"/>
      <c r="P343" s="45"/>
      <c r="Q343" s="46"/>
      <c r="R343" s="46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36"/>
      <c r="D345" s="36"/>
      <c r="E345" s="36"/>
      <c r="F345" s="36"/>
      <c r="G345" s="36"/>
      <c r="H345" s="36"/>
      <c r="I345" s="81"/>
      <c r="J345" s="81"/>
      <c r="K345" s="43"/>
      <c r="L345" s="43"/>
      <c r="M345" s="43"/>
      <c r="N345" s="43"/>
      <c r="O345" s="82"/>
      <c r="P345" s="83"/>
      <c r="Q345" s="84"/>
      <c r="R345" s="84"/>
      <c r="S345" s="79"/>
    </row>
    <row r="346" spans="1:19" x14ac:dyDescent="0.3">
      <c r="A346" s="123"/>
      <c r="B346" s="80"/>
      <c r="C346" s="40"/>
      <c r="D346" s="40"/>
      <c r="E346" s="40"/>
      <c r="F346" s="40"/>
      <c r="G346" s="40"/>
      <c r="H346" s="40"/>
      <c r="I346" s="66"/>
      <c r="J346" s="66"/>
      <c r="K346" s="67"/>
      <c r="L346" s="67"/>
      <c r="M346" s="67"/>
      <c r="N346" s="67"/>
      <c r="O346" s="67"/>
      <c r="P346" s="40"/>
      <c r="Q346" s="85"/>
      <c r="R346" s="85"/>
      <c r="S346" s="79"/>
    </row>
    <row r="347" spans="1:19" x14ac:dyDescent="0.3">
      <c r="A347" s="123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16.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ht="23.25" customHeight="1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A364" s="123"/>
      <c r="B364" s="80"/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  <c r="S364" s="79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  <row r="370" spans="3:18" x14ac:dyDescent="0.3">
      <c r="C370" s="87"/>
      <c r="D370" s="87"/>
      <c r="E370" s="87"/>
      <c r="F370" s="87"/>
      <c r="G370" s="87"/>
      <c r="H370" s="87"/>
      <c r="I370" s="88"/>
      <c r="J370" s="88"/>
      <c r="K370" s="86"/>
      <c r="L370" s="86"/>
      <c r="M370" s="86"/>
      <c r="N370" s="86"/>
      <c r="O370" s="86"/>
      <c r="P370" s="87"/>
      <c r="Q370" s="87"/>
      <c r="R370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145:A146"/>
    <mergeCell ref="A278:B279"/>
    <mergeCell ref="C278:C279"/>
    <mergeCell ref="D278:D279"/>
    <mergeCell ref="E278:E279"/>
    <mergeCell ref="F278:F279"/>
    <mergeCell ref="G278:G279"/>
    <mergeCell ref="H278:H279"/>
    <mergeCell ref="I278:I279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P278:P279"/>
    <mergeCell ref="Q278:Q279"/>
    <mergeCell ref="R278:R279"/>
    <mergeCell ref="S278:S279"/>
    <mergeCell ref="A280:S281"/>
    <mergeCell ref="A282:B282"/>
    <mergeCell ref="P282:S282"/>
    <mergeCell ref="J278:J279"/>
    <mergeCell ref="K278:K279"/>
    <mergeCell ref="L278:L279"/>
    <mergeCell ref="M278:M279"/>
    <mergeCell ref="N278:N279"/>
    <mergeCell ref="O278:O279"/>
    <mergeCell ref="Q283:Q284"/>
    <mergeCell ref="R283:R284"/>
    <mergeCell ref="S283:S284"/>
    <mergeCell ref="H283:H284"/>
    <mergeCell ref="I283:I284"/>
    <mergeCell ref="J283:J284"/>
    <mergeCell ref="K283:K284"/>
    <mergeCell ref="L283:L284"/>
    <mergeCell ref="M283:M284"/>
    <mergeCell ref="A287:B288"/>
    <mergeCell ref="C287:C288"/>
    <mergeCell ref="D287:D288"/>
    <mergeCell ref="E287:E288"/>
    <mergeCell ref="F287:F288"/>
    <mergeCell ref="G287:G288"/>
    <mergeCell ref="N283:N284"/>
    <mergeCell ref="O283:O284"/>
    <mergeCell ref="P283:P284"/>
    <mergeCell ref="A283:B286"/>
    <mergeCell ref="C283:C284"/>
    <mergeCell ref="D283:D284"/>
    <mergeCell ref="E283:E284"/>
    <mergeCell ref="F283:F284"/>
    <mergeCell ref="G283:G284"/>
    <mergeCell ref="N287:N288"/>
    <mergeCell ref="O287:O288"/>
    <mergeCell ref="P287:P288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R289:R290"/>
    <mergeCell ref="S289:S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A289:B290"/>
    <mergeCell ref="C289:C290"/>
    <mergeCell ref="D289:D290"/>
    <mergeCell ref="E289:E290"/>
    <mergeCell ref="F289:F290"/>
    <mergeCell ref="G289:G290"/>
    <mergeCell ref="Q291:Q292"/>
    <mergeCell ref="R291:R292"/>
    <mergeCell ref="H291:H292"/>
    <mergeCell ref="I291:I292"/>
    <mergeCell ref="J291:J292"/>
    <mergeCell ref="K291:K292"/>
    <mergeCell ref="L291:L292"/>
    <mergeCell ref="M291:M292"/>
    <mergeCell ref="A291:B292"/>
    <mergeCell ref="C291:C292"/>
    <mergeCell ref="D291:D292"/>
    <mergeCell ref="E291:E292"/>
    <mergeCell ref="F291:F292"/>
    <mergeCell ref="G291:G292"/>
    <mergeCell ref="N291:N292"/>
    <mergeCell ref="O291:O292"/>
    <mergeCell ref="P291:P292"/>
    <mergeCell ref="Q289:Q290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9" max="19" man="1"/>
    <brk id="279" max="19" man="1"/>
    <brk id="3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topLeftCell="A229" zoomScaleNormal="100" zoomScaleSheetLayoutView="80" workbookViewId="0">
      <selection activeCell="J291" sqref="J291:J292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1197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175</v>
      </c>
      <c r="D7" s="9">
        <f>D138</f>
        <v>335</v>
      </c>
      <c r="E7" s="9">
        <f>E138</f>
        <v>1675</v>
      </c>
      <c r="F7" s="9">
        <f>F138</f>
        <v>20100</v>
      </c>
      <c r="G7" s="10">
        <f>G138/60</f>
        <v>87.166666666666671</v>
      </c>
      <c r="H7" s="10">
        <f>H138/60</f>
        <v>247.83333333333334</v>
      </c>
      <c r="I7" s="11">
        <f>H7/D138</f>
        <v>0.73980099502487562</v>
      </c>
      <c r="J7" s="11">
        <f t="shared" ref="J7:R7" si="0">J138</f>
        <v>0.93433533243006373</v>
      </c>
      <c r="K7" s="12">
        <f t="shared" si="0"/>
        <v>800619.8</v>
      </c>
      <c r="L7" s="12">
        <f t="shared" si="0"/>
        <v>856887</v>
      </c>
      <c r="M7" s="12">
        <f t="shared" si="0"/>
        <v>862395</v>
      </c>
      <c r="N7" s="12">
        <f t="shared" si="0"/>
        <v>872721.9600000002</v>
      </c>
      <c r="O7" s="13">
        <f t="shared" si="0"/>
        <v>521.02803582089564</v>
      </c>
      <c r="P7" s="14">
        <f t="shared" si="0"/>
        <v>95.596394029850757</v>
      </c>
      <c r="Q7" s="15">
        <f t="shared" si="0"/>
        <v>2.3899098507462684</v>
      </c>
      <c r="R7" s="16">
        <f t="shared" si="0"/>
        <v>2605.1401791044782</v>
      </c>
      <c r="S7" s="17" t="s">
        <v>22</v>
      </c>
    </row>
    <row r="8" spans="1:19" ht="16.5" customHeight="1" x14ac:dyDescent="0.3">
      <c r="A8" s="130">
        <v>3</v>
      </c>
      <c r="B8" s="18" t="s">
        <v>177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22548.5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61</v>
      </c>
      <c r="C9" s="19">
        <v>5</v>
      </c>
      <c r="D9" s="19">
        <v>8</v>
      </c>
      <c r="E9" s="20">
        <f t="shared" si="1"/>
        <v>40</v>
      </c>
      <c r="F9" s="20">
        <f t="shared" si="2"/>
        <v>480</v>
      </c>
      <c r="G9" s="19">
        <v>100</v>
      </c>
      <c r="H9" s="19">
        <v>380</v>
      </c>
      <c r="I9" s="21">
        <v>0.79169999999999996</v>
      </c>
      <c r="J9" s="21">
        <v>0.92830000000000001</v>
      </c>
      <c r="K9" s="22">
        <v>23665</v>
      </c>
      <c r="L9" s="23">
        <v>25492</v>
      </c>
      <c r="M9" s="23">
        <v>9168</v>
      </c>
      <c r="N9" s="24">
        <f>SUM(N8)</f>
        <v>22548.5</v>
      </c>
      <c r="O9" s="25">
        <f t="shared" si="3"/>
        <v>563.71249999999998</v>
      </c>
      <c r="P9" s="26">
        <f t="shared" si="4"/>
        <v>118.325</v>
      </c>
      <c r="Q9" s="27">
        <f t="shared" si="5"/>
        <v>2.9581249999999999</v>
      </c>
      <c r="R9" s="27">
        <f t="shared" si="6"/>
        <v>2818.5625</v>
      </c>
      <c r="S9" s="28"/>
    </row>
    <row r="10" spans="1:19" x14ac:dyDescent="0.3">
      <c r="A10" s="29" t="s">
        <v>64</v>
      </c>
      <c r="B10" s="18" t="s">
        <v>177</v>
      </c>
      <c r="C10" s="19"/>
      <c r="D10" s="19"/>
      <c r="E10" s="20">
        <f t="shared" si="1"/>
        <v>0</v>
      </c>
      <c r="F10" s="20">
        <f t="shared" si="2"/>
        <v>0</v>
      </c>
      <c r="G10" s="19"/>
      <c r="H10" s="19"/>
      <c r="I10" s="21"/>
      <c r="J10" s="21"/>
      <c r="K10" s="22"/>
      <c r="L10" s="23"/>
      <c r="M10" s="23"/>
      <c r="N10" s="24">
        <v>11342.5</v>
      </c>
      <c r="O10" s="25" t="e">
        <f t="shared" si="3"/>
        <v>#DIV/0!</v>
      </c>
      <c r="P10" s="26" t="e">
        <f t="shared" si="4"/>
        <v>#DIV/0!</v>
      </c>
      <c r="Q10" s="27" t="e">
        <f t="shared" si="5"/>
        <v>#DIV/0!</v>
      </c>
      <c r="R10" s="27" t="e">
        <f t="shared" si="6"/>
        <v>#DIV/0!</v>
      </c>
      <c r="S10" s="28"/>
    </row>
    <row r="11" spans="1:19" x14ac:dyDescent="0.3">
      <c r="A11" s="29"/>
      <c r="B11" s="18" t="s">
        <v>766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10375.75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61</v>
      </c>
      <c r="C12" s="19">
        <v>5</v>
      </c>
      <c r="D12" s="19">
        <v>10</v>
      </c>
      <c r="E12" s="20">
        <f t="shared" si="1"/>
        <v>50</v>
      </c>
      <c r="F12" s="20">
        <f t="shared" si="2"/>
        <v>600</v>
      </c>
      <c r="G12" s="19">
        <v>190</v>
      </c>
      <c r="H12" s="19">
        <v>410</v>
      </c>
      <c r="I12" s="21">
        <v>0.68330000000000002</v>
      </c>
      <c r="J12" s="21">
        <v>0.91690000000000005</v>
      </c>
      <c r="K12" s="22">
        <v>23546</v>
      </c>
      <c r="L12" s="23">
        <v>25679</v>
      </c>
      <c r="M12" s="23">
        <v>6018</v>
      </c>
      <c r="N12" s="24">
        <f>SUM(N10:N11)</f>
        <v>21718.25</v>
      </c>
      <c r="O12" s="25">
        <f t="shared" si="3"/>
        <v>434.36500000000001</v>
      </c>
      <c r="P12" s="26">
        <f t="shared" si="4"/>
        <v>94.183999999999997</v>
      </c>
      <c r="Q12" s="27">
        <f t="shared" si="5"/>
        <v>2.3546</v>
      </c>
      <c r="R12" s="27">
        <f t="shared" si="6"/>
        <v>2171.8249999999998</v>
      </c>
      <c r="S12" s="28"/>
    </row>
    <row r="13" spans="1:19" x14ac:dyDescent="0.3">
      <c r="A13" s="29">
        <v>4</v>
      </c>
      <c r="B13" s="18" t="s">
        <v>110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6105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1200</v>
      </c>
      <c r="C14" s="19"/>
      <c r="D14" s="19"/>
      <c r="E14" s="20">
        <f t="shared" si="1"/>
        <v>0</v>
      </c>
      <c r="F14" s="20">
        <f t="shared" si="2"/>
        <v>0</v>
      </c>
      <c r="G14" s="19"/>
      <c r="H14" s="19"/>
      <c r="I14" s="21"/>
      <c r="J14" s="21"/>
      <c r="K14" s="22"/>
      <c r="L14" s="23"/>
      <c r="M14" s="23"/>
      <c r="N14" s="24">
        <v>13160</v>
      </c>
      <c r="O14" s="25" t="e">
        <f t="shared" si="3"/>
        <v>#DIV/0!</v>
      </c>
      <c r="P14" s="26" t="e">
        <f t="shared" si="4"/>
        <v>#DIV/0!</v>
      </c>
      <c r="Q14" s="27" t="e">
        <f t="shared" si="5"/>
        <v>#DIV/0!</v>
      </c>
      <c r="R14" s="27" t="e">
        <f t="shared" si="6"/>
        <v>#DIV/0!</v>
      </c>
      <c r="S14" s="28"/>
    </row>
    <row r="15" spans="1:19" x14ac:dyDescent="0.3">
      <c r="A15" s="29"/>
      <c r="B15" s="18" t="s">
        <v>61</v>
      </c>
      <c r="C15" s="19">
        <v>5</v>
      </c>
      <c r="D15" s="19">
        <v>8</v>
      </c>
      <c r="E15" s="20">
        <f t="shared" si="1"/>
        <v>40</v>
      </c>
      <c r="F15" s="20">
        <f t="shared" si="2"/>
        <v>480</v>
      </c>
      <c r="G15" s="19">
        <v>70</v>
      </c>
      <c r="H15" s="19">
        <v>410</v>
      </c>
      <c r="I15" s="21">
        <v>0.85419999999999996</v>
      </c>
      <c r="J15" s="21">
        <v>0.89890000000000003</v>
      </c>
      <c r="K15" s="22">
        <v>26155</v>
      </c>
      <c r="L15" s="23">
        <v>29097</v>
      </c>
      <c r="M15" s="23">
        <v>43940</v>
      </c>
      <c r="N15" s="24">
        <f>SUM(N13:N14)</f>
        <v>19265</v>
      </c>
      <c r="O15" s="25">
        <f t="shared" si="3"/>
        <v>481.625</v>
      </c>
      <c r="P15" s="26">
        <f t="shared" si="4"/>
        <v>130.77500000000001</v>
      </c>
      <c r="Q15" s="27">
        <f t="shared" si="5"/>
        <v>3.2693750000000001</v>
      </c>
      <c r="R15" s="27">
        <f t="shared" si="6"/>
        <v>2408.125</v>
      </c>
      <c r="S15" s="28"/>
    </row>
    <row r="16" spans="1:19" x14ac:dyDescent="0.3">
      <c r="A16" s="29" t="s">
        <v>74</v>
      </c>
      <c r="B16" s="18" t="s">
        <v>382</v>
      </c>
      <c r="C16" s="19"/>
      <c r="D16" s="19"/>
      <c r="E16" s="20">
        <f t="shared" si="1"/>
        <v>0</v>
      </c>
      <c r="F16" s="20">
        <f t="shared" si="2"/>
        <v>0</v>
      </c>
      <c r="G16" s="19"/>
      <c r="H16" s="19"/>
      <c r="I16" s="21"/>
      <c r="J16" s="21"/>
      <c r="K16" s="22"/>
      <c r="L16" s="23"/>
      <c r="M16" s="23"/>
      <c r="N16" s="24">
        <v>18004</v>
      </c>
      <c r="O16" s="25" t="e">
        <f t="shared" si="3"/>
        <v>#DIV/0!</v>
      </c>
      <c r="P16" s="26" t="e">
        <f t="shared" si="4"/>
        <v>#DIV/0!</v>
      </c>
      <c r="Q16" s="27" t="e">
        <f t="shared" si="5"/>
        <v>#DIV/0!</v>
      </c>
      <c r="R16" s="27" t="e">
        <f t="shared" si="6"/>
        <v>#DIV/0!</v>
      </c>
      <c r="S16" s="28"/>
    </row>
    <row r="17" spans="1:19" x14ac:dyDescent="0.3">
      <c r="A17" s="29"/>
      <c r="B17" s="18" t="s">
        <v>263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7777.5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61</v>
      </c>
      <c r="C18" s="19">
        <v>5</v>
      </c>
      <c r="D18" s="19">
        <v>10</v>
      </c>
      <c r="E18" s="20">
        <f t="shared" si="1"/>
        <v>50</v>
      </c>
      <c r="F18" s="20">
        <f t="shared" si="2"/>
        <v>600</v>
      </c>
      <c r="G18" s="19">
        <v>70</v>
      </c>
      <c r="H18" s="19">
        <v>530</v>
      </c>
      <c r="I18" s="21">
        <v>0.88329999999999997</v>
      </c>
      <c r="J18" s="21">
        <v>0.9264</v>
      </c>
      <c r="K18" s="22">
        <v>36146</v>
      </c>
      <c r="L18" s="23">
        <v>39017</v>
      </c>
      <c r="M18" s="23">
        <v>0</v>
      </c>
      <c r="N18" s="24">
        <f>SUM(N16:N17)</f>
        <v>25781.5</v>
      </c>
      <c r="O18" s="25">
        <f t="shared" si="3"/>
        <v>515.63</v>
      </c>
      <c r="P18" s="26">
        <f t="shared" si="4"/>
        <v>144.584</v>
      </c>
      <c r="Q18" s="27">
        <f t="shared" si="5"/>
        <v>3.6145999999999998</v>
      </c>
      <c r="R18" s="27">
        <f t="shared" si="6"/>
        <v>2578.15</v>
      </c>
      <c r="S18" s="28"/>
    </row>
    <row r="19" spans="1:19" ht="16.5" customHeight="1" x14ac:dyDescent="0.3">
      <c r="A19" s="29">
        <v>7</v>
      </c>
      <c r="B19" s="18" t="s">
        <v>263</v>
      </c>
      <c r="C19" s="19"/>
      <c r="D19" s="19"/>
      <c r="E19" s="20">
        <f t="shared" si="1"/>
        <v>0</v>
      </c>
      <c r="F19" s="20">
        <f t="shared" si="2"/>
        <v>0</v>
      </c>
      <c r="G19" s="19"/>
      <c r="H19" s="19"/>
      <c r="I19" s="21"/>
      <c r="J19" s="21"/>
      <c r="K19" s="22"/>
      <c r="L19" s="23"/>
      <c r="M19" s="23"/>
      <c r="N19" s="24">
        <v>12047.5</v>
      </c>
      <c r="O19" s="25" t="e">
        <f t="shared" si="3"/>
        <v>#DIV/0!</v>
      </c>
      <c r="P19" s="26" t="e">
        <f t="shared" si="4"/>
        <v>#DIV/0!</v>
      </c>
      <c r="Q19" s="27" t="e">
        <f t="shared" si="5"/>
        <v>#DIV/0!</v>
      </c>
      <c r="R19" s="27" t="e">
        <f t="shared" si="6"/>
        <v>#DIV/0!</v>
      </c>
      <c r="S19" s="28"/>
    </row>
    <row r="20" spans="1:19" x14ac:dyDescent="0.3">
      <c r="A20" s="29"/>
      <c r="B20" s="18" t="s">
        <v>1203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8041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1204</v>
      </c>
      <c r="C21" s="19">
        <v>5</v>
      </c>
      <c r="D21" s="19">
        <v>8</v>
      </c>
      <c r="E21" s="20">
        <f t="shared" si="1"/>
        <v>40</v>
      </c>
      <c r="F21" s="20">
        <f t="shared" si="2"/>
        <v>480</v>
      </c>
      <c r="G21" s="19">
        <v>50</v>
      </c>
      <c r="H21" s="19">
        <v>430</v>
      </c>
      <c r="I21" s="21">
        <v>0.89580000000000004</v>
      </c>
      <c r="J21" s="21">
        <v>0.92069999999999996</v>
      </c>
      <c r="K21" s="22">
        <v>29716</v>
      </c>
      <c r="L21" s="23">
        <v>32277</v>
      </c>
      <c r="M21" s="23">
        <v>75193</v>
      </c>
      <c r="N21" s="24">
        <f>SUM(N19:N20)</f>
        <v>20088.5</v>
      </c>
      <c r="O21" s="25">
        <f t="shared" si="3"/>
        <v>502.21249999999998</v>
      </c>
      <c r="P21" s="26">
        <f t="shared" si="4"/>
        <v>148.58000000000001</v>
      </c>
      <c r="Q21" s="27">
        <f t="shared" si="5"/>
        <v>3.7145000000000001</v>
      </c>
      <c r="R21" s="27">
        <f t="shared" si="6"/>
        <v>2511.0625</v>
      </c>
      <c r="S21" s="28"/>
    </row>
    <row r="22" spans="1:19" x14ac:dyDescent="0.3">
      <c r="A22" s="29" t="s">
        <v>421</v>
      </c>
      <c r="B22" s="18" t="s">
        <v>578</v>
      </c>
      <c r="C22" s="19"/>
      <c r="D22" s="19"/>
      <c r="E22" s="20">
        <f t="shared" si="1"/>
        <v>0</v>
      </c>
      <c r="F22" s="20">
        <f t="shared" si="2"/>
        <v>0</v>
      </c>
      <c r="G22" s="19"/>
      <c r="H22" s="19"/>
      <c r="I22" s="21"/>
      <c r="J22" s="21"/>
      <c r="K22" s="22"/>
      <c r="L22" s="23"/>
      <c r="M22" s="23"/>
      <c r="N22" s="24">
        <v>4334</v>
      </c>
      <c r="O22" s="25" t="e">
        <f t="shared" si="3"/>
        <v>#DIV/0!</v>
      </c>
      <c r="P22" s="26" t="e">
        <f t="shared" si="4"/>
        <v>#DIV/0!</v>
      </c>
      <c r="Q22" s="27" t="e">
        <f t="shared" si="5"/>
        <v>#DIV/0!</v>
      </c>
      <c r="R22" s="27" t="e">
        <f t="shared" si="6"/>
        <v>#DIV/0!</v>
      </c>
      <c r="S22" s="28"/>
    </row>
    <row r="23" spans="1:19" ht="16.5" customHeight="1" x14ac:dyDescent="0.3">
      <c r="A23" s="29"/>
      <c r="B23" s="18" t="s">
        <v>1205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11421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1206</v>
      </c>
      <c r="C24" s="19"/>
      <c r="D24" s="19"/>
      <c r="E24" s="20">
        <f t="shared" si="1"/>
        <v>0</v>
      </c>
      <c r="F24" s="20">
        <f t="shared" si="2"/>
        <v>0</v>
      </c>
      <c r="G24" s="19"/>
      <c r="H24" s="19"/>
      <c r="I24" s="21"/>
      <c r="J24" s="21"/>
      <c r="K24" s="22"/>
      <c r="L24" s="23"/>
      <c r="M24" s="23"/>
      <c r="N24" s="24">
        <v>4083.75</v>
      </c>
      <c r="O24" s="25" t="e">
        <f t="shared" si="3"/>
        <v>#DIV/0!</v>
      </c>
      <c r="P24" s="26" t="e">
        <f t="shared" si="4"/>
        <v>#DIV/0!</v>
      </c>
      <c r="Q24" s="27" t="e">
        <f t="shared" si="5"/>
        <v>#DIV/0!</v>
      </c>
      <c r="R24" s="27" t="e">
        <f t="shared" si="6"/>
        <v>#DIV/0!</v>
      </c>
      <c r="S24" s="28"/>
    </row>
    <row r="25" spans="1:19" x14ac:dyDescent="0.3">
      <c r="A25" s="29"/>
      <c r="B25" s="18" t="s">
        <v>61</v>
      </c>
      <c r="C25" s="19">
        <v>5</v>
      </c>
      <c r="D25" s="19">
        <v>10</v>
      </c>
      <c r="E25" s="20">
        <f t="shared" si="1"/>
        <v>50</v>
      </c>
      <c r="F25" s="20">
        <f t="shared" si="2"/>
        <v>600</v>
      </c>
      <c r="G25" s="19">
        <v>100</v>
      </c>
      <c r="H25" s="19">
        <v>500</v>
      </c>
      <c r="I25" s="21">
        <v>0.83330000000000004</v>
      </c>
      <c r="J25" s="21">
        <v>0.91569999999999996</v>
      </c>
      <c r="K25" s="22">
        <v>31643</v>
      </c>
      <c r="L25" s="23">
        <v>34557</v>
      </c>
      <c r="M25" s="23">
        <v>0</v>
      </c>
      <c r="N25" s="24">
        <f>SUM(N22:N24)</f>
        <v>19838.75</v>
      </c>
      <c r="O25" s="25">
        <f t="shared" si="3"/>
        <v>396.77499999999998</v>
      </c>
      <c r="P25" s="26">
        <f t="shared" si="4"/>
        <v>126.572</v>
      </c>
      <c r="Q25" s="27">
        <f t="shared" si="5"/>
        <v>3.1643000000000003</v>
      </c>
      <c r="R25" s="27">
        <f t="shared" si="6"/>
        <v>1983.875</v>
      </c>
      <c r="S25" s="28"/>
    </row>
    <row r="26" spans="1:19" x14ac:dyDescent="0.3">
      <c r="A26" s="29">
        <v>8</v>
      </c>
      <c r="B26" s="18" t="s">
        <v>1206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3902.25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433</v>
      </c>
      <c r="C27" s="19"/>
      <c r="D27" s="19"/>
      <c r="E27" s="20">
        <f t="shared" si="1"/>
        <v>0</v>
      </c>
      <c r="F27" s="20">
        <f t="shared" si="2"/>
        <v>0</v>
      </c>
      <c r="G27" s="19"/>
      <c r="H27" s="19"/>
      <c r="I27" s="21"/>
      <c r="J27" s="21"/>
      <c r="K27" s="22"/>
      <c r="L27" s="23"/>
      <c r="M27" s="23"/>
      <c r="N27" s="24">
        <v>15018.2</v>
      </c>
      <c r="O27" s="25" t="e">
        <f t="shared" si="3"/>
        <v>#DIV/0!</v>
      </c>
      <c r="P27" s="26" t="e">
        <f t="shared" si="4"/>
        <v>#DIV/0!</v>
      </c>
      <c r="Q27" s="27" t="e">
        <f t="shared" si="5"/>
        <v>#DIV/0!</v>
      </c>
      <c r="R27" s="27" t="e">
        <f t="shared" si="6"/>
        <v>#DIV/0!</v>
      </c>
      <c r="S27" s="28"/>
    </row>
    <row r="28" spans="1:19" x14ac:dyDescent="0.3">
      <c r="A28" s="29"/>
      <c r="B28" s="18" t="s">
        <v>61</v>
      </c>
      <c r="C28" s="19">
        <v>5</v>
      </c>
      <c r="D28" s="19">
        <v>8</v>
      </c>
      <c r="E28" s="20">
        <f t="shared" si="1"/>
        <v>40</v>
      </c>
      <c r="F28" s="20">
        <f t="shared" si="2"/>
        <v>480</v>
      </c>
      <c r="G28" s="19">
        <v>150</v>
      </c>
      <c r="H28" s="19">
        <v>330</v>
      </c>
      <c r="I28" s="21">
        <v>0.6875</v>
      </c>
      <c r="J28" s="21">
        <v>0.94840000000000002</v>
      </c>
      <c r="K28" s="22">
        <v>15557</v>
      </c>
      <c r="L28" s="23">
        <v>16403</v>
      </c>
      <c r="M28" s="23">
        <v>65476</v>
      </c>
      <c r="N28" s="24">
        <f>SUM(N26:N27)</f>
        <v>18920.45</v>
      </c>
      <c r="O28" s="25">
        <f t="shared" si="3"/>
        <v>473.01125000000002</v>
      </c>
      <c r="P28" s="26">
        <f t="shared" si="4"/>
        <v>77.784999999999997</v>
      </c>
      <c r="Q28" s="27">
        <f t="shared" si="5"/>
        <v>1.944625</v>
      </c>
      <c r="R28" s="27">
        <f t="shared" si="6"/>
        <v>2365.0562500000001</v>
      </c>
      <c r="S28" s="28"/>
    </row>
    <row r="29" spans="1:19" x14ac:dyDescent="0.3">
      <c r="A29" s="29" t="s">
        <v>469</v>
      </c>
      <c r="B29" s="18" t="s">
        <v>1210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3525.8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1211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28032.6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61</v>
      </c>
      <c r="C31" s="19">
        <v>5</v>
      </c>
      <c r="D31" s="19">
        <v>10</v>
      </c>
      <c r="E31" s="20">
        <f t="shared" si="1"/>
        <v>50</v>
      </c>
      <c r="F31" s="20">
        <f t="shared" si="2"/>
        <v>600</v>
      </c>
      <c r="G31" s="19">
        <v>100</v>
      </c>
      <c r="H31" s="19">
        <v>500</v>
      </c>
      <c r="I31" s="21">
        <v>0.83330000000000004</v>
      </c>
      <c r="J31" s="21">
        <v>0.93149999999999999</v>
      </c>
      <c r="K31" s="22">
        <v>23655</v>
      </c>
      <c r="L31" s="23">
        <v>25394</v>
      </c>
      <c r="M31" s="23">
        <v>0</v>
      </c>
      <c r="N31" s="24">
        <f>SUM(N29:N30)</f>
        <v>31558.399999999998</v>
      </c>
      <c r="O31" s="25">
        <f t="shared" si="3"/>
        <v>631.16800000000001</v>
      </c>
      <c r="P31" s="26">
        <f t="shared" si="4"/>
        <v>94.62</v>
      </c>
      <c r="Q31" s="27">
        <f t="shared" si="5"/>
        <v>2.3654999999999999</v>
      </c>
      <c r="R31" s="27">
        <f t="shared" si="6"/>
        <v>3155.8399999999997</v>
      </c>
      <c r="S31" s="28"/>
    </row>
    <row r="32" spans="1:19" ht="16.5" customHeight="1" x14ac:dyDescent="0.3">
      <c r="A32" s="29">
        <v>9</v>
      </c>
      <c r="B32" s="18" t="s">
        <v>1213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28653.9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61</v>
      </c>
      <c r="C33" s="19">
        <v>5</v>
      </c>
      <c r="D33" s="19">
        <v>8</v>
      </c>
      <c r="E33" s="20">
        <f t="shared" si="1"/>
        <v>40</v>
      </c>
      <c r="F33" s="20">
        <f t="shared" si="2"/>
        <v>480</v>
      </c>
      <c r="G33" s="19">
        <v>30</v>
      </c>
      <c r="H33" s="19">
        <v>450</v>
      </c>
      <c r="I33" s="21">
        <v>0.9375</v>
      </c>
      <c r="J33" s="21">
        <v>0.95320000000000005</v>
      </c>
      <c r="K33" s="22">
        <v>21940</v>
      </c>
      <c r="L33" s="23">
        <v>23017</v>
      </c>
      <c r="M33" s="23">
        <v>42833</v>
      </c>
      <c r="N33" s="24">
        <f>SUM(N32)</f>
        <v>28653.9</v>
      </c>
      <c r="O33" s="25">
        <f t="shared" si="3"/>
        <v>716.34750000000008</v>
      </c>
      <c r="P33" s="26">
        <f t="shared" si="4"/>
        <v>109.7</v>
      </c>
      <c r="Q33" s="27">
        <f t="shared" si="5"/>
        <v>2.7425000000000002</v>
      </c>
      <c r="R33" s="27">
        <f t="shared" si="6"/>
        <v>3581.7375000000002</v>
      </c>
      <c r="S33" s="28"/>
    </row>
    <row r="34" spans="1:19" x14ac:dyDescent="0.3">
      <c r="A34" s="29" t="s">
        <v>754</v>
      </c>
      <c r="B34" s="18" t="s">
        <v>1215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8521.5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1216</v>
      </c>
      <c r="C35" s="19"/>
      <c r="D35" s="19"/>
      <c r="E35" s="20">
        <f t="shared" si="1"/>
        <v>0</v>
      </c>
      <c r="F35" s="20">
        <f t="shared" si="2"/>
        <v>0</v>
      </c>
      <c r="G35" s="19"/>
      <c r="H35" s="19"/>
      <c r="I35" s="21"/>
      <c r="J35" s="21"/>
      <c r="K35" s="22"/>
      <c r="L35" s="23"/>
      <c r="M35" s="23"/>
      <c r="N35" s="24">
        <v>26136</v>
      </c>
      <c r="O35" s="25" t="e">
        <f t="shared" si="3"/>
        <v>#DIV/0!</v>
      </c>
      <c r="P35" s="26" t="e">
        <f t="shared" si="4"/>
        <v>#DIV/0!</v>
      </c>
      <c r="Q35" s="27" t="e">
        <f t="shared" si="5"/>
        <v>#DIV/0!</v>
      </c>
      <c r="R35" s="27" t="e">
        <f t="shared" si="6"/>
        <v>#DIV/0!</v>
      </c>
      <c r="S35" s="28"/>
    </row>
    <row r="36" spans="1:19" x14ac:dyDescent="0.3">
      <c r="A36" s="29"/>
      <c r="B36" s="18" t="s">
        <v>61</v>
      </c>
      <c r="C36" s="19">
        <v>5</v>
      </c>
      <c r="D36" s="19">
        <v>10</v>
      </c>
      <c r="E36" s="20">
        <f t="shared" si="1"/>
        <v>50</v>
      </c>
      <c r="F36" s="20">
        <f t="shared" si="2"/>
        <v>600</v>
      </c>
      <c r="G36" s="19">
        <v>90</v>
      </c>
      <c r="H36" s="19">
        <v>510</v>
      </c>
      <c r="I36" s="21">
        <v>0.85</v>
      </c>
      <c r="J36" s="21">
        <v>0.95150000000000001</v>
      </c>
      <c r="K36" s="22">
        <v>16225</v>
      </c>
      <c r="L36" s="23">
        <v>17052</v>
      </c>
      <c r="M36" s="23">
        <v>0</v>
      </c>
      <c r="N36" s="24">
        <f>SUM(N34:N35)</f>
        <v>34657.5</v>
      </c>
      <c r="O36" s="25">
        <f t="shared" si="3"/>
        <v>693.15</v>
      </c>
      <c r="P36" s="26">
        <f t="shared" si="4"/>
        <v>64.900000000000006</v>
      </c>
      <c r="Q36" s="27">
        <f t="shared" si="5"/>
        <v>1.6225000000000001</v>
      </c>
      <c r="R36" s="27">
        <f t="shared" si="6"/>
        <v>3465.75</v>
      </c>
      <c r="S36" s="28"/>
    </row>
    <row r="37" spans="1:19" ht="16.5" customHeight="1" x14ac:dyDescent="0.3">
      <c r="A37" s="29">
        <v>10</v>
      </c>
      <c r="B37" s="18" t="s">
        <v>1219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6534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1220</v>
      </c>
      <c r="C38" s="19"/>
      <c r="D38" s="19"/>
      <c r="E38" s="20">
        <f t="shared" si="1"/>
        <v>0</v>
      </c>
      <c r="F38" s="20">
        <f t="shared" si="2"/>
        <v>0</v>
      </c>
      <c r="G38" s="19"/>
      <c r="H38" s="19"/>
      <c r="I38" s="21"/>
      <c r="J38" s="21"/>
      <c r="K38" s="22"/>
      <c r="L38" s="23"/>
      <c r="M38" s="23"/>
      <c r="N38" s="24">
        <v>18125.28</v>
      </c>
      <c r="O38" s="25" t="e">
        <f t="shared" si="3"/>
        <v>#DIV/0!</v>
      </c>
      <c r="P38" s="26" t="e">
        <f t="shared" si="4"/>
        <v>#DIV/0!</v>
      </c>
      <c r="Q38" s="27" t="e">
        <f t="shared" si="5"/>
        <v>#DIV/0!</v>
      </c>
      <c r="R38" s="27" t="e">
        <f t="shared" si="6"/>
        <v>#DIV/0!</v>
      </c>
      <c r="S38" s="28"/>
    </row>
    <row r="39" spans="1:19" x14ac:dyDescent="0.3">
      <c r="A39" s="29"/>
      <c r="B39" s="18" t="s">
        <v>88</v>
      </c>
      <c r="C39" s="19">
        <v>5</v>
      </c>
      <c r="D39" s="19">
        <v>8</v>
      </c>
      <c r="E39" s="20">
        <f t="shared" si="1"/>
        <v>40</v>
      </c>
      <c r="F39" s="20">
        <f t="shared" si="2"/>
        <v>480</v>
      </c>
      <c r="G39" s="19">
        <v>130</v>
      </c>
      <c r="H39" s="19">
        <v>350</v>
      </c>
      <c r="I39" s="21">
        <v>0.72919999999999996</v>
      </c>
      <c r="J39" s="21">
        <v>0.9768</v>
      </c>
      <c r="K39" s="22">
        <v>9152</v>
      </c>
      <c r="L39" s="23">
        <v>9369</v>
      </c>
      <c r="M39" s="23">
        <v>16554</v>
      </c>
      <c r="N39" s="24">
        <f>SUM(N37:N38)</f>
        <v>24659.279999999999</v>
      </c>
      <c r="O39" s="25">
        <f t="shared" si="3"/>
        <v>616.48199999999997</v>
      </c>
      <c r="P39" s="26">
        <f t="shared" si="4"/>
        <v>45.76</v>
      </c>
      <c r="Q39" s="27">
        <f t="shared" si="5"/>
        <v>1.1439999999999999</v>
      </c>
      <c r="R39" s="27">
        <f t="shared" si="6"/>
        <v>3082.41</v>
      </c>
      <c r="S39" s="28"/>
    </row>
    <row r="40" spans="1:19" ht="16.5" customHeight="1" x14ac:dyDescent="0.3">
      <c r="A40" s="29">
        <v>11</v>
      </c>
      <c r="B40" s="18" t="s">
        <v>88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>
        <v>52349</v>
      </c>
      <c r="N40" s="24"/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>
        <v>16</v>
      </c>
      <c r="B41" s="18" t="s">
        <v>1222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3886.62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88</v>
      </c>
      <c r="C42" s="19">
        <v>5</v>
      </c>
      <c r="D42" s="19">
        <v>8</v>
      </c>
      <c r="E42" s="20">
        <f t="shared" si="1"/>
        <v>40</v>
      </c>
      <c r="F42" s="20">
        <f t="shared" si="2"/>
        <v>480</v>
      </c>
      <c r="G42" s="19">
        <v>420</v>
      </c>
      <c r="H42" s="19">
        <v>60</v>
      </c>
      <c r="I42" s="21">
        <v>0.125</v>
      </c>
      <c r="J42" s="21">
        <v>0.92349999999999999</v>
      </c>
      <c r="K42" s="22">
        <v>1442</v>
      </c>
      <c r="L42" s="23">
        <v>1562</v>
      </c>
      <c r="M42" s="23">
        <v>142052</v>
      </c>
      <c r="N42" s="24">
        <f>SUM(N41)</f>
        <v>3886.62</v>
      </c>
      <c r="O42" s="25">
        <f t="shared" si="3"/>
        <v>97.165499999999994</v>
      </c>
      <c r="P42" s="26">
        <f t="shared" si="4"/>
        <v>7.21</v>
      </c>
      <c r="Q42" s="27">
        <f t="shared" si="5"/>
        <v>0.18024999999999999</v>
      </c>
      <c r="R42" s="27">
        <f t="shared" si="6"/>
        <v>485.82749999999999</v>
      </c>
      <c r="S42" s="28"/>
    </row>
    <row r="43" spans="1:19" x14ac:dyDescent="0.3">
      <c r="A43" s="29" t="s">
        <v>1225</v>
      </c>
      <c r="B43" s="18" t="s">
        <v>1226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10106.44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1227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3455.2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88</v>
      </c>
      <c r="C45" s="19">
        <v>5</v>
      </c>
      <c r="D45" s="19">
        <v>10</v>
      </c>
      <c r="E45" s="20">
        <f t="shared" si="1"/>
        <v>50</v>
      </c>
      <c r="F45" s="20">
        <f t="shared" si="2"/>
        <v>600</v>
      </c>
      <c r="G45" s="19">
        <v>250</v>
      </c>
      <c r="H45" s="19">
        <v>350</v>
      </c>
      <c r="I45" s="21">
        <v>0.58330000000000004</v>
      </c>
      <c r="J45" s="21">
        <v>0.89419999999999999</v>
      </c>
      <c r="K45" s="22">
        <v>6805</v>
      </c>
      <c r="L45" s="23">
        <v>7611</v>
      </c>
      <c r="M45" s="23">
        <v>0</v>
      </c>
      <c r="N45" s="24">
        <f>SUM(N43:N44)</f>
        <v>13561.64</v>
      </c>
      <c r="O45" s="25">
        <f t="shared" si="3"/>
        <v>271.2328</v>
      </c>
      <c r="P45" s="26">
        <f t="shared" si="4"/>
        <v>27.22</v>
      </c>
      <c r="Q45" s="27">
        <f t="shared" si="5"/>
        <v>0.68049999999999999</v>
      </c>
      <c r="R45" s="27">
        <f t="shared" si="6"/>
        <v>1356.164</v>
      </c>
      <c r="S45" s="28"/>
    </row>
    <row r="46" spans="1:19" x14ac:dyDescent="0.3">
      <c r="A46" s="29">
        <v>17</v>
      </c>
      <c r="B46" s="18" t="s">
        <v>1232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14302.06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1233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5182.8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1234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5982.05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88</v>
      </c>
      <c r="C49" s="19">
        <v>5</v>
      </c>
      <c r="D49" s="19">
        <v>11</v>
      </c>
      <c r="E49" s="20">
        <f t="shared" si="1"/>
        <v>55</v>
      </c>
      <c r="F49" s="20">
        <f t="shared" si="2"/>
        <v>660</v>
      </c>
      <c r="G49" s="19">
        <v>220</v>
      </c>
      <c r="H49" s="19">
        <v>440</v>
      </c>
      <c r="I49" s="21">
        <v>0.66669999999999996</v>
      </c>
      <c r="J49" s="21">
        <v>0.92079999999999995</v>
      </c>
      <c r="K49" s="22">
        <v>22005</v>
      </c>
      <c r="L49" s="23">
        <v>23898</v>
      </c>
      <c r="M49" s="23">
        <v>52724</v>
      </c>
      <c r="N49" s="24">
        <f>SUM(N46:N48)</f>
        <v>25466.91</v>
      </c>
      <c r="O49" s="25">
        <f t="shared" si="3"/>
        <v>463.03472727272725</v>
      </c>
      <c r="P49" s="26">
        <f t="shared" si="4"/>
        <v>80.018181818181816</v>
      </c>
      <c r="Q49" s="27">
        <f t="shared" si="5"/>
        <v>2.0004545454545455</v>
      </c>
      <c r="R49" s="27">
        <f t="shared" si="6"/>
        <v>2315.1736363636364</v>
      </c>
      <c r="S49" s="28"/>
    </row>
    <row r="50" spans="1:19" x14ac:dyDescent="0.3">
      <c r="A50" s="29" t="s">
        <v>1236</v>
      </c>
      <c r="B50" s="18" t="s">
        <v>1237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2346.5500000000002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1238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14941.08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1239</v>
      </c>
      <c r="C52" s="19"/>
      <c r="D52" s="19"/>
      <c r="E52" s="20">
        <f t="shared" si="1"/>
        <v>0</v>
      </c>
      <c r="F52" s="20">
        <f t="shared" si="2"/>
        <v>0</v>
      </c>
      <c r="G52" s="19"/>
      <c r="H52" s="19"/>
      <c r="I52" s="21"/>
      <c r="J52" s="21"/>
      <c r="K52" s="22"/>
      <c r="L52" s="23"/>
      <c r="M52" s="23"/>
      <c r="N52" s="24">
        <v>7686</v>
      </c>
      <c r="O52" s="25" t="e">
        <f t="shared" si="3"/>
        <v>#DIV/0!</v>
      </c>
      <c r="P52" s="26" t="e">
        <f t="shared" si="4"/>
        <v>#DIV/0!</v>
      </c>
      <c r="Q52" s="27" t="e">
        <f t="shared" si="5"/>
        <v>#DIV/0!</v>
      </c>
      <c r="R52" s="27" t="e">
        <f t="shared" si="6"/>
        <v>#DIV/0!</v>
      </c>
      <c r="S52" s="28"/>
    </row>
    <row r="53" spans="1:19" ht="16.5" customHeight="1" x14ac:dyDescent="0.3">
      <c r="A53" s="29"/>
      <c r="B53" s="18" t="s">
        <v>1240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9884.7000000000007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1241</v>
      </c>
      <c r="C54" s="19">
        <v>5</v>
      </c>
      <c r="D54" s="19">
        <v>10</v>
      </c>
      <c r="E54" s="20">
        <f t="shared" si="1"/>
        <v>50</v>
      </c>
      <c r="F54" s="20">
        <f t="shared" si="2"/>
        <v>600</v>
      </c>
      <c r="G54" s="19">
        <v>100</v>
      </c>
      <c r="H54" s="19">
        <v>500</v>
      </c>
      <c r="I54" s="21">
        <v>0.83330000000000004</v>
      </c>
      <c r="J54" s="21">
        <v>0.96120000000000005</v>
      </c>
      <c r="K54" s="22">
        <v>30652</v>
      </c>
      <c r="L54" s="23">
        <v>31890</v>
      </c>
      <c r="M54" s="23">
        <v>0</v>
      </c>
      <c r="N54" s="24">
        <f>SUM(N50:N53)</f>
        <v>34858.33</v>
      </c>
      <c r="O54" s="25">
        <f t="shared" si="3"/>
        <v>697.16660000000002</v>
      </c>
      <c r="P54" s="26">
        <f t="shared" si="4"/>
        <v>122.608</v>
      </c>
      <c r="Q54" s="27">
        <f t="shared" si="5"/>
        <v>3.0651999999999999</v>
      </c>
      <c r="R54" s="27">
        <f t="shared" si="6"/>
        <v>3485.8330000000001</v>
      </c>
      <c r="S54" s="28"/>
    </row>
    <row r="55" spans="1:19" x14ac:dyDescent="0.3">
      <c r="A55" s="29">
        <v>18</v>
      </c>
      <c r="B55" s="18" t="s">
        <v>1243</v>
      </c>
      <c r="C55" s="19"/>
      <c r="D55" s="19"/>
      <c r="E55" s="20">
        <f t="shared" si="1"/>
        <v>0</v>
      </c>
      <c r="F55" s="20">
        <f t="shared" si="2"/>
        <v>0</v>
      </c>
      <c r="G55" s="19"/>
      <c r="H55" s="19"/>
      <c r="I55" s="21"/>
      <c r="J55" s="21"/>
      <c r="K55" s="22"/>
      <c r="L55" s="23"/>
      <c r="M55" s="23"/>
      <c r="N55" s="24">
        <v>42826.5</v>
      </c>
      <c r="O55" s="25" t="e">
        <f t="shared" si="3"/>
        <v>#DIV/0!</v>
      </c>
      <c r="P55" s="26" t="e">
        <f t="shared" si="4"/>
        <v>#DIV/0!</v>
      </c>
      <c r="Q55" s="27" t="e">
        <f t="shared" si="5"/>
        <v>#DIV/0!</v>
      </c>
      <c r="R55" s="27" t="e">
        <f t="shared" si="6"/>
        <v>#DIV/0!</v>
      </c>
      <c r="S55" s="28"/>
    </row>
    <row r="56" spans="1:19" x14ac:dyDescent="0.3">
      <c r="A56" s="29"/>
      <c r="B56" s="18" t="s">
        <v>88</v>
      </c>
      <c r="C56" s="19">
        <v>5</v>
      </c>
      <c r="D56" s="19">
        <v>11</v>
      </c>
      <c r="E56" s="20">
        <f t="shared" si="1"/>
        <v>55</v>
      </c>
      <c r="F56" s="20">
        <f t="shared" si="2"/>
        <v>660</v>
      </c>
      <c r="G56" s="19">
        <v>70</v>
      </c>
      <c r="H56" s="19">
        <v>590</v>
      </c>
      <c r="I56" s="21">
        <v>0.89390000000000003</v>
      </c>
      <c r="J56" s="21">
        <v>0.94920000000000004</v>
      </c>
      <c r="K56" s="22">
        <v>42835</v>
      </c>
      <c r="L56" s="23">
        <v>45129</v>
      </c>
      <c r="M56" s="23">
        <v>41357</v>
      </c>
      <c r="N56" s="24">
        <f>SUM(N55)</f>
        <v>42826.5</v>
      </c>
      <c r="O56" s="25">
        <f t="shared" si="3"/>
        <v>778.66363636363633</v>
      </c>
      <c r="P56" s="26">
        <f t="shared" si="4"/>
        <v>155.76363636363638</v>
      </c>
      <c r="Q56" s="27">
        <f t="shared" si="5"/>
        <v>3.894090909090909</v>
      </c>
      <c r="R56" s="27">
        <f t="shared" si="6"/>
        <v>3893.318181818182</v>
      </c>
      <c r="S56" s="28"/>
    </row>
    <row r="57" spans="1:19" x14ac:dyDescent="0.3">
      <c r="A57" s="29" t="s">
        <v>1246</v>
      </c>
      <c r="B57" s="18" t="s">
        <v>1243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2652.48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1247</v>
      </c>
      <c r="C58" s="19"/>
      <c r="D58" s="19"/>
      <c r="E58" s="20">
        <f t="shared" si="1"/>
        <v>0</v>
      </c>
      <c r="F58" s="20">
        <f t="shared" ref="F58:F59" si="7">SUM(G58:H58)</f>
        <v>0</v>
      </c>
      <c r="G58" s="19"/>
      <c r="H58" s="19"/>
      <c r="I58" s="21"/>
      <c r="J58" s="21"/>
      <c r="K58" s="22"/>
      <c r="L58" s="23"/>
      <c r="M58" s="23"/>
      <c r="N58" s="24">
        <v>1626.56</v>
      </c>
      <c r="O58" s="25" t="e">
        <f t="shared" si="3"/>
        <v>#DIV/0!</v>
      </c>
      <c r="P58" s="26" t="e">
        <f t="shared" si="4"/>
        <v>#DIV/0!</v>
      </c>
      <c r="Q58" s="27" t="e">
        <f t="shared" si="5"/>
        <v>#DIV/0!</v>
      </c>
      <c r="R58" s="27" t="e">
        <f t="shared" si="6"/>
        <v>#DIV/0!</v>
      </c>
      <c r="S58" s="28"/>
    </row>
    <row r="59" spans="1:19" x14ac:dyDescent="0.3">
      <c r="A59" s="29"/>
      <c r="B59" s="18" t="s">
        <v>1248</v>
      </c>
      <c r="C59" s="19"/>
      <c r="D59" s="19"/>
      <c r="E59" s="20">
        <f t="shared" si="1"/>
        <v>0</v>
      </c>
      <c r="F59" s="20">
        <f t="shared" si="7"/>
        <v>0</v>
      </c>
      <c r="G59" s="19"/>
      <c r="H59" s="19"/>
      <c r="I59" s="21"/>
      <c r="J59" s="21"/>
      <c r="K59" s="22"/>
      <c r="L59" s="23"/>
      <c r="M59" s="23"/>
      <c r="N59" s="24">
        <v>2041.52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1249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8889.4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1250</v>
      </c>
      <c r="C61" s="19"/>
      <c r="D61" s="19"/>
      <c r="E61" s="20">
        <f t="shared" si="1"/>
        <v>0</v>
      </c>
      <c r="F61" s="20">
        <f t="shared" si="2"/>
        <v>0</v>
      </c>
      <c r="G61" s="19"/>
      <c r="H61" s="19"/>
      <c r="I61" s="21"/>
      <c r="J61" s="21"/>
      <c r="K61" s="22"/>
      <c r="L61" s="23"/>
      <c r="M61" s="23"/>
      <c r="N61" s="24">
        <v>1835.34</v>
      </c>
      <c r="O61" s="25" t="e">
        <f t="shared" si="3"/>
        <v>#DIV/0!</v>
      </c>
      <c r="P61" s="26" t="e">
        <f t="shared" si="4"/>
        <v>#DIV/0!</v>
      </c>
      <c r="Q61" s="27" t="e">
        <f t="shared" si="5"/>
        <v>#DIV/0!</v>
      </c>
      <c r="R61" s="27" t="e">
        <f t="shared" si="6"/>
        <v>#DIV/0!</v>
      </c>
      <c r="S61" s="28"/>
    </row>
    <row r="62" spans="1:19" x14ac:dyDescent="0.3">
      <c r="A62" s="29"/>
      <c r="B62" s="18" t="s">
        <v>88</v>
      </c>
      <c r="C62" s="19">
        <v>5</v>
      </c>
      <c r="D62" s="19">
        <v>10</v>
      </c>
      <c r="E62" s="20">
        <f t="shared" si="1"/>
        <v>50</v>
      </c>
      <c r="F62" s="20">
        <f t="shared" si="2"/>
        <v>600</v>
      </c>
      <c r="G62" s="19">
        <v>200</v>
      </c>
      <c r="H62" s="19">
        <v>400</v>
      </c>
      <c r="I62" s="21">
        <v>0.66669999999999996</v>
      </c>
      <c r="J62" s="21">
        <v>0.90539999999999998</v>
      </c>
      <c r="K62" s="22">
        <v>28176</v>
      </c>
      <c r="L62" s="23">
        <v>31119</v>
      </c>
      <c r="M62" s="23">
        <v>0</v>
      </c>
      <c r="N62" s="24">
        <f>SUM(N57:N61)</f>
        <v>17045.3</v>
      </c>
      <c r="O62" s="25">
        <f t="shared" si="3"/>
        <v>340.90600000000001</v>
      </c>
      <c r="P62" s="26">
        <f t="shared" si="4"/>
        <v>112.70399999999999</v>
      </c>
      <c r="Q62" s="27">
        <f t="shared" si="5"/>
        <v>2.8176000000000001</v>
      </c>
      <c r="R62" s="27">
        <f t="shared" si="6"/>
        <v>1704.53</v>
      </c>
      <c r="S62" s="28"/>
    </row>
    <row r="63" spans="1:19" x14ac:dyDescent="0.3">
      <c r="A63" s="29">
        <v>21</v>
      </c>
      <c r="B63" s="18" t="s">
        <v>1253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23511.9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1254</v>
      </c>
      <c r="C64" s="19">
        <v>5</v>
      </c>
      <c r="D64" s="19">
        <v>11</v>
      </c>
      <c r="E64" s="20">
        <f t="shared" si="1"/>
        <v>55</v>
      </c>
      <c r="F64" s="20">
        <f t="shared" si="2"/>
        <v>660</v>
      </c>
      <c r="G64" s="19">
        <v>130</v>
      </c>
      <c r="H64" s="19">
        <v>530</v>
      </c>
      <c r="I64" s="21">
        <v>0.80300000000000005</v>
      </c>
      <c r="J64" s="21">
        <v>0.96309999999999996</v>
      </c>
      <c r="K64" s="22">
        <v>42298</v>
      </c>
      <c r="L64" s="23">
        <v>43918</v>
      </c>
      <c r="M64" s="23">
        <v>39057</v>
      </c>
      <c r="N64" s="24">
        <f>SUM(N63)</f>
        <v>23511.9</v>
      </c>
      <c r="O64" s="25">
        <f t="shared" si="3"/>
        <v>427.48909090909092</v>
      </c>
      <c r="P64" s="26">
        <f t="shared" si="4"/>
        <v>153.81090909090909</v>
      </c>
      <c r="Q64" s="27">
        <f t="shared" si="5"/>
        <v>3.8452727272727274</v>
      </c>
      <c r="R64" s="27">
        <f t="shared" si="6"/>
        <v>2137.4454545454546</v>
      </c>
      <c r="S64" s="28"/>
    </row>
    <row r="65" spans="1:19" x14ac:dyDescent="0.3">
      <c r="A65" s="29" t="s">
        <v>1256</v>
      </c>
      <c r="B65" s="18" t="s">
        <v>1257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5098.7700000000004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1227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16745.38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88</v>
      </c>
      <c r="C67" s="19">
        <v>5</v>
      </c>
      <c r="D67" s="19">
        <v>10</v>
      </c>
      <c r="E67" s="20">
        <f t="shared" si="1"/>
        <v>50</v>
      </c>
      <c r="F67" s="20">
        <f t="shared" si="2"/>
        <v>600</v>
      </c>
      <c r="G67" s="19">
        <v>200</v>
      </c>
      <c r="H67" s="19">
        <v>400</v>
      </c>
      <c r="I67" s="21">
        <v>0.66669999999999996</v>
      </c>
      <c r="J67" s="21">
        <v>0.93159999999999998</v>
      </c>
      <c r="K67" s="22">
        <v>23977</v>
      </c>
      <c r="L67" s="23">
        <v>25736</v>
      </c>
      <c r="M67" s="23">
        <v>0</v>
      </c>
      <c r="N67" s="24">
        <f>SUM(N65:N66)</f>
        <v>21844.15</v>
      </c>
      <c r="O67" s="25">
        <f t="shared" si="3"/>
        <v>436.88300000000004</v>
      </c>
      <c r="P67" s="26">
        <f t="shared" si="4"/>
        <v>95.908000000000001</v>
      </c>
      <c r="Q67" s="27">
        <f t="shared" si="5"/>
        <v>2.3976999999999999</v>
      </c>
      <c r="R67" s="27">
        <f t="shared" si="6"/>
        <v>2184.415</v>
      </c>
      <c r="S67" s="28"/>
    </row>
    <row r="68" spans="1:19" x14ac:dyDescent="0.3">
      <c r="A68" s="29">
        <v>22</v>
      </c>
      <c r="B68" s="18" t="s">
        <v>1227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37532.11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88</v>
      </c>
      <c r="C69" s="19">
        <v>5</v>
      </c>
      <c r="D69" s="19">
        <v>11</v>
      </c>
      <c r="E69" s="20">
        <f t="shared" si="1"/>
        <v>55</v>
      </c>
      <c r="F69" s="20">
        <f t="shared" si="2"/>
        <v>660</v>
      </c>
      <c r="G69" s="19">
        <v>60</v>
      </c>
      <c r="H69" s="19">
        <v>600</v>
      </c>
      <c r="I69" s="21">
        <v>0.90910000000000002</v>
      </c>
      <c r="J69" s="21">
        <v>0.94420000000000004</v>
      </c>
      <c r="K69" s="22">
        <v>33181</v>
      </c>
      <c r="L69" s="23">
        <v>35141</v>
      </c>
      <c r="M69" s="23">
        <v>41068</v>
      </c>
      <c r="N69" s="24">
        <f>SUM(N68)</f>
        <v>37532.11</v>
      </c>
      <c r="O69" s="25">
        <f t="shared" si="3"/>
        <v>682.40200000000004</v>
      </c>
      <c r="P69" s="26">
        <f t="shared" si="4"/>
        <v>120.65818181818182</v>
      </c>
      <c r="Q69" s="27">
        <f t="shared" si="5"/>
        <v>3.0164545454545455</v>
      </c>
      <c r="R69" s="27">
        <f t="shared" si="6"/>
        <v>3412.01</v>
      </c>
      <c r="S69" s="28"/>
    </row>
    <row r="70" spans="1:19" x14ac:dyDescent="0.3">
      <c r="A70" s="29" t="s">
        <v>1261</v>
      </c>
      <c r="B70" s="18" t="s">
        <v>1227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13185.29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1262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12928.86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1263</v>
      </c>
      <c r="C72" s="19"/>
      <c r="D72" s="19"/>
      <c r="E72" s="20">
        <f t="shared" si="1"/>
        <v>0</v>
      </c>
      <c r="F72" s="20">
        <f t="shared" si="2"/>
        <v>0</v>
      </c>
      <c r="G72" s="19"/>
      <c r="H72" s="19"/>
      <c r="I72" s="21"/>
      <c r="J72" s="21"/>
      <c r="K72" s="22"/>
      <c r="L72" s="23"/>
      <c r="M72" s="23"/>
      <c r="N72" s="24">
        <v>413.7</v>
      </c>
      <c r="O72" s="25" t="e">
        <f t="shared" si="3"/>
        <v>#DIV/0!</v>
      </c>
      <c r="P72" s="26" t="e">
        <f t="shared" si="4"/>
        <v>#DIV/0!</v>
      </c>
      <c r="Q72" s="27" t="e">
        <f t="shared" si="5"/>
        <v>#DIV/0!</v>
      </c>
      <c r="R72" s="27" t="e">
        <f t="shared" si="6"/>
        <v>#DIV/0!</v>
      </c>
      <c r="S72" s="28"/>
    </row>
    <row r="73" spans="1:19" x14ac:dyDescent="0.3">
      <c r="A73" s="29"/>
      <c r="B73" s="18" t="s">
        <v>88</v>
      </c>
      <c r="C73" s="19">
        <v>5</v>
      </c>
      <c r="D73" s="19">
        <v>10</v>
      </c>
      <c r="E73" s="20">
        <f t="shared" ref="E73:E136" si="8">C73*D73</f>
        <v>50</v>
      </c>
      <c r="F73" s="20">
        <f t="shared" ref="F73:F75" si="9">SUM(G73:H73)</f>
        <v>600</v>
      </c>
      <c r="G73" s="19">
        <v>190</v>
      </c>
      <c r="H73" s="19">
        <v>410</v>
      </c>
      <c r="I73" s="21">
        <v>0.68330000000000002</v>
      </c>
      <c r="J73" s="21">
        <v>0.95050000000000001</v>
      </c>
      <c r="K73" s="22">
        <v>18171</v>
      </c>
      <c r="L73" s="23">
        <v>19118</v>
      </c>
      <c r="M73" s="23">
        <v>0</v>
      </c>
      <c r="N73" s="24">
        <f>SUM(N70:N72)</f>
        <v>26527.850000000002</v>
      </c>
      <c r="O73" s="25">
        <f t="shared" ref="O73:O74" si="10">N73/E73</f>
        <v>530.55700000000002</v>
      </c>
      <c r="P73" s="26">
        <f t="shared" ref="P73:P74" si="11">((K73*200000)/E73)/1000000</f>
        <v>72.683999999999997</v>
      </c>
      <c r="Q73" s="27">
        <f t="shared" ref="Q73:Q74" si="12">(K73/D73)/1000</f>
        <v>1.8170999999999999</v>
      </c>
      <c r="R73" s="27">
        <f t="shared" ref="R73:R74" si="13">N73/D73</f>
        <v>2652.7850000000003</v>
      </c>
      <c r="S73" s="28"/>
    </row>
    <row r="74" spans="1:19" x14ac:dyDescent="0.3">
      <c r="A74" s="29">
        <v>23</v>
      </c>
      <c r="B74" s="18" t="s">
        <v>1265</v>
      </c>
      <c r="C74" s="19"/>
      <c r="D74" s="19"/>
      <c r="E74" s="20">
        <f t="shared" si="8"/>
        <v>0</v>
      </c>
      <c r="F74" s="20">
        <f t="shared" si="9"/>
        <v>0</v>
      </c>
      <c r="G74" s="19"/>
      <c r="H74" s="19"/>
      <c r="I74" s="21"/>
      <c r="J74" s="21"/>
      <c r="K74" s="22"/>
      <c r="L74" s="23"/>
      <c r="M74" s="23"/>
      <c r="N74" s="24">
        <v>10224.299999999999</v>
      </c>
      <c r="O74" s="25" t="e">
        <f t="shared" si="10"/>
        <v>#DIV/0!</v>
      </c>
      <c r="P74" s="26" t="e">
        <f t="shared" si="11"/>
        <v>#DIV/0!</v>
      </c>
      <c r="Q74" s="27" t="e">
        <f t="shared" si="12"/>
        <v>#DIV/0!</v>
      </c>
      <c r="R74" s="27" t="e">
        <f t="shared" si="13"/>
        <v>#DIV/0!</v>
      </c>
      <c r="S74" s="28"/>
    </row>
    <row r="75" spans="1:19" x14ac:dyDescent="0.3">
      <c r="A75" s="29"/>
      <c r="B75" s="18" t="s">
        <v>1266</v>
      </c>
      <c r="C75" s="19"/>
      <c r="D75" s="19"/>
      <c r="E75" s="20">
        <f t="shared" si="8"/>
        <v>0</v>
      </c>
      <c r="F75" s="20">
        <f t="shared" si="9"/>
        <v>0</v>
      </c>
      <c r="G75" s="19"/>
      <c r="H75" s="19"/>
      <c r="I75" s="21"/>
      <c r="J75" s="21"/>
      <c r="K75" s="22"/>
      <c r="L75" s="23"/>
      <c r="M75" s="23"/>
      <c r="N75" s="24">
        <v>16566.8</v>
      </c>
      <c r="O75" s="25" t="e">
        <f>N75/E75</f>
        <v>#DIV/0!</v>
      </c>
      <c r="P75" s="26" t="e">
        <f>((K75*200000)/E75)/1000000</f>
        <v>#DIV/0!</v>
      </c>
      <c r="Q75" s="27" t="e">
        <f>(K75/D75)/1000</f>
        <v>#DIV/0!</v>
      </c>
      <c r="R75" s="27" t="e">
        <f>N75/D75</f>
        <v>#DIV/0!</v>
      </c>
      <c r="S75" s="28"/>
    </row>
    <row r="76" spans="1:19" x14ac:dyDescent="0.3">
      <c r="A76" s="29"/>
      <c r="B76" s="18" t="s">
        <v>61</v>
      </c>
      <c r="C76" s="19">
        <v>5</v>
      </c>
      <c r="D76" s="19">
        <v>8</v>
      </c>
      <c r="E76" s="20">
        <f t="shared" si="8"/>
        <v>40</v>
      </c>
      <c r="F76" s="20">
        <f t="shared" ref="F76:F136" si="14">SUM(G76:H76)</f>
        <v>480</v>
      </c>
      <c r="G76" s="19">
        <v>110</v>
      </c>
      <c r="H76" s="19">
        <v>370</v>
      </c>
      <c r="I76" s="21">
        <v>0.77080000000000004</v>
      </c>
      <c r="J76" s="21">
        <v>0.9778</v>
      </c>
      <c r="K76" s="22">
        <v>13081</v>
      </c>
      <c r="L76" s="23">
        <v>13378</v>
      </c>
      <c r="M76" s="23">
        <v>35126</v>
      </c>
      <c r="N76" s="24">
        <f>SUM(N74:N75)</f>
        <v>26791.1</v>
      </c>
      <c r="O76" s="25">
        <f t="shared" ref="O76:O89" si="15">N76/E76</f>
        <v>669.77749999999992</v>
      </c>
      <c r="P76" s="26">
        <f t="shared" ref="P76:P89" si="16">((K76*200000)/E76)/1000000</f>
        <v>65.405000000000001</v>
      </c>
      <c r="Q76" s="27">
        <f t="shared" ref="Q76:Q89" si="17">(K76/D76)/1000</f>
        <v>1.6351249999999999</v>
      </c>
      <c r="R76" s="27">
        <f t="shared" ref="R76:R89" si="18">N76/D76</f>
        <v>3348.8874999999998</v>
      </c>
      <c r="S76" s="28"/>
    </row>
    <row r="77" spans="1:19" x14ac:dyDescent="0.3">
      <c r="A77" s="29" t="s">
        <v>1269</v>
      </c>
      <c r="B77" s="18" t="s">
        <v>1266</v>
      </c>
      <c r="C77" s="19"/>
      <c r="D77" s="19"/>
      <c r="E77" s="20">
        <f t="shared" si="8"/>
        <v>0</v>
      </c>
      <c r="F77" s="20">
        <f t="shared" si="14"/>
        <v>0</v>
      </c>
      <c r="G77" s="19"/>
      <c r="H77" s="19"/>
      <c r="I77" s="21"/>
      <c r="J77" s="21"/>
      <c r="K77" s="22"/>
      <c r="L77" s="23"/>
      <c r="M77" s="23"/>
      <c r="N77" s="24">
        <v>32675.439999999999</v>
      </c>
      <c r="O77" s="25" t="e">
        <f t="shared" si="15"/>
        <v>#DIV/0!</v>
      </c>
      <c r="P77" s="26" t="e">
        <f t="shared" si="16"/>
        <v>#DIV/0!</v>
      </c>
      <c r="Q77" s="27" t="e">
        <f t="shared" si="17"/>
        <v>#DIV/0!</v>
      </c>
      <c r="R77" s="27" t="e">
        <f t="shared" si="18"/>
        <v>#DIV/0!</v>
      </c>
      <c r="S77" s="28"/>
    </row>
    <row r="78" spans="1:19" x14ac:dyDescent="0.3">
      <c r="A78" s="29"/>
      <c r="B78" s="18" t="s">
        <v>1270</v>
      </c>
      <c r="C78" s="19"/>
      <c r="D78" s="19"/>
      <c r="E78" s="20">
        <f t="shared" si="8"/>
        <v>0</v>
      </c>
      <c r="F78" s="20">
        <f t="shared" si="14"/>
        <v>0</v>
      </c>
      <c r="G78" s="19"/>
      <c r="H78" s="19"/>
      <c r="I78" s="21"/>
      <c r="J78" s="21"/>
      <c r="K78" s="22"/>
      <c r="L78" s="23"/>
      <c r="M78" s="23"/>
      <c r="N78" s="24">
        <v>4290</v>
      </c>
      <c r="O78" s="25" t="e">
        <f t="shared" si="15"/>
        <v>#DIV/0!</v>
      </c>
      <c r="P78" s="26" t="e">
        <f t="shared" si="16"/>
        <v>#DIV/0!</v>
      </c>
      <c r="Q78" s="27" t="e">
        <f t="shared" si="17"/>
        <v>#DIV/0!</v>
      </c>
      <c r="R78" s="27" t="e">
        <f t="shared" si="18"/>
        <v>#DIV/0!</v>
      </c>
      <c r="S78" s="28"/>
    </row>
    <row r="79" spans="1:19" x14ac:dyDescent="0.3">
      <c r="A79" s="29"/>
      <c r="B79" s="18" t="s">
        <v>61</v>
      </c>
      <c r="C79" s="19">
        <v>5</v>
      </c>
      <c r="D79" s="19">
        <v>10</v>
      </c>
      <c r="E79" s="20">
        <f t="shared" si="8"/>
        <v>50</v>
      </c>
      <c r="F79" s="20">
        <f t="shared" si="14"/>
        <v>600</v>
      </c>
      <c r="G79" s="19">
        <v>80</v>
      </c>
      <c r="H79" s="19">
        <v>520</v>
      </c>
      <c r="I79" s="21">
        <v>0.86670000000000003</v>
      </c>
      <c r="J79" s="21">
        <v>0.96</v>
      </c>
      <c r="K79" s="22">
        <v>18227</v>
      </c>
      <c r="L79" s="23">
        <v>18986</v>
      </c>
      <c r="M79" s="23">
        <v>0</v>
      </c>
      <c r="N79" s="24">
        <f>SUM(N77:N78)</f>
        <v>36965.440000000002</v>
      </c>
      <c r="O79" s="25">
        <f t="shared" si="15"/>
        <v>739.30880000000002</v>
      </c>
      <c r="P79" s="26">
        <f t="shared" si="16"/>
        <v>72.908000000000001</v>
      </c>
      <c r="Q79" s="27">
        <f t="shared" si="17"/>
        <v>1.8227</v>
      </c>
      <c r="R79" s="27">
        <f t="shared" si="18"/>
        <v>3696.5440000000003</v>
      </c>
      <c r="S79" s="28"/>
    </row>
    <row r="80" spans="1:19" x14ac:dyDescent="0.3">
      <c r="A80" s="29">
        <v>24</v>
      </c>
      <c r="B80" s="18" t="s">
        <v>1275</v>
      </c>
      <c r="C80" s="19"/>
      <c r="D80" s="19"/>
      <c r="E80" s="20">
        <f t="shared" si="8"/>
        <v>0</v>
      </c>
      <c r="F80" s="20">
        <f t="shared" si="14"/>
        <v>0</v>
      </c>
      <c r="G80" s="19"/>
      <c r="H80" s="19"/>
      <c r="I80" s="21"/>
      <c r="J80" s="21"/>
      <c r="K80" s="22"/>
      <c r="L80" s="23"/>
      <c r="M80" s="23"/>
      <c r="N80" s="24">
        <v>43560</v>
      </c>
      <c r="O80" s="25" t="e">
        <f t="shared" si="15"/>
        <v>#DIV/0!</v>
      </c>
      <c r="P80" s="26" t="e">
        <f t="shared" si="16"/>
        <v>#DIV/0!</v>
      </c>
      <c r="Q80" s="27" t="e">
        <f t="shared" si="17"/>
        <v>#DIV/0!</v>
      </c>
      <c r="R80" s="27" t="e">
        <f t="shared" si="18"/>
        <v>#DIV/0!</v>
      </c>
      <c r="S80" s="28"/>
    </row>
    <row r="81" spans="1:19" x14ac:dyDescent="0.3">
      <c r="A81" s="29"/>
      <c r="B81" s="18" t="s">
        <v>1276</v>
      </c>
      <c r="C81" s="19">
        <v>5</v>
      </c>
      <c r="D81" s="19">
        <v>8</v>
      </c>
      <c r="E81" s="20">
        <f t="shared" si="8"/>
        <v>40</v>
      </c>
      <c r="F81" s="20">
        <f t="shared" si="14"/>
        <v>480</v>
      </c>
      <c r="G81" s="19">
        <v>60</v>
      </c>
      <c r="H81" s="19">
        <v>420</v>
      </c>
      <c r="I81" s="21">
        <v>0.875</v>
      </c>
      <c r="J81" s="21">
        <v>0.96230000000000004</v>
      </c>
      <c r="K81" s="22">
        <v>23074</v>
      </c>
      <c r="L81" s="23">
        <v>23977</v>
      </c>
      <c r="M81" s="23">
        <v>29723</v>
      </c>
      <c r="N81" s="24">
        <f>SUM(N80)</f>
        <v>43560</v>
      </c>
      <c r="O81" s="25">
        <f t="shared" si="15"/>
        <v>1089</v>
      </c>
      <c r="P81" s="26">
        <f t="shared" si="16"/>
        <v>115.37</v>
      </c>
      <c r="Q81" s="27">
        <f t="shared" si="17"/>
        <v>2.8842500000000002</v>
      </c>
      <c r="R81" s="27">
        <f t="shared" si="18"/>
        <v>5445</v>
      </c>
      <c r="S81" s="28"/>
    </row>
    <row r="82" spans="1:19" x14ac:dyDescent="0.3">
      <c r="A82" s="29" t="s">
        <v>1279</v>
      </c>
      <c r="B82" s="18" t="s">
        <v>1275</v>
      </c>
      <c r="C82" s="19"/>
      <c r="D82" s="19"/>
      <c r="E82" s="20">
        <f t="shared" si="8"/>
        <v>0</v>
      </c>
      <c r="F82" s="20">
        <f t="shared" si="14"/>
        <v>0</v>
      </c>
      <c r="G82" s="19"/>
      <c r="H82" s="19"/>
      <c r="I82" s="21"/>
      <c r="J82" s="21"/>
      <c r="K82" s="22"/>
      <c r="L82" s="23"/>
      <c r="M82" s="23"/>
      <c r="N82" s="24">
        <v>1320</v>
      </c>
      <c r="O82" s="25" t="e">
        <f t="shared" si="15"/>
        <v>#DIV/0!</v>
      </c>
      <c r="P82" s="26" t="e">
        <f t="shared" si="16"/>
        <v>#DIV/0!</v>
      </c>
      <c r="Q82" s="27" t="e">
        <f t="shared" si="17"/>
        <v>#DIV/0!</v>
      </c>
      <c r="R82" s="27" t="e">
        <f t="shared" si="18"/>
        <v>#DIV/0!</v>
      </c>
      <c r="S82" s="28"/>
    </row>
    <row r="83" spans="1:19" x14ac:dyDescent="0.3">
      <c r="A83" s="29"/>
      <c r="B83" s="18" t="s">
        <v>1280</v>
      </c>
      <c r="C83" s="19"/>
      <c r="D83" s="19"/>
      <c r="E83" s="20">
        <f t="shared" si="8"/>
        <v>0</v>
      </c>
      <c r="F83" s="20">
        <f t="shared" si="14"/>
        <v>0</v>
      </c>
      <c r="G83" s="19"/>
      <c r="H83" s="19"/>
      <c r="I83" s="21"/>
      <c r="J83" s="21"/>
      <c r="K83" s="22"/>
      <c r="L83" s="23"/>
      <c r="M83" s="23"/>
      <c r="N83" s="24">
        <v>4878</v>
      </c>
      <c r="O83" s="25" t="e">
        <f t="shared" si="15"/>
        <v>#DIV/0!</v>
      </c>
      <c r="P83" s="26" t="e">
        <f t="shared" si="16"/>
        <v>#DIV/0!</v>
      </c>
      <c r="Q83" s="27" t="e">
        <f t="shared" si="17"/>
        <v>#DIV/0!</v>
      </c>
      <c r="R83" s="27" t="e">
        <f t="shared" si="18"/>
        <v>#DIV/0!</v>
      </c>
      <c r="S83" s="28"/>
    </row>
    <row r="84" spans="1:19" x14ac:dyDescent="0.3">
      <c r="A84" s="29"/>
      <c r="B84" s="18" t="s">
        <v>1281</v>
      </c>
      <c r="C84" s="19"/>
      <c r="D84" s="19"/>
      <c r="E84" s="20">
        <f t="shared" si="8"/>
        <v>0</v>
      </c>
      <c r="F84" s="20">
        <f t="shared" si="14"/>
        <v>0</v>
      </c>
      <c r="G84" s="19"/>
      <c r="H84" s="19"/>
      <c r="I84" s="21"/>
      <c r="J84" s="21"/>
      <c r="K84" s="22"/>
      <c r="L84" s="23"/>
      <c r="M84" s="23"/>
      <c r="N84" s="24">
        <v>12576</v>
      </c>
      <c r="O84" s="25" t="e">
        <f t="shared" si="15"/>
        <v>#DIV/0!</v>
      </c>
      <c r="P84" s="26" t="e">
        <f t="shared" si="16"/>
        <v>#DIV/0!</v>
      </c>
      <c r="Q84" s="27" t="e">
        <f t="shared" si="17"/>
        <v>#DIV/0!</v>
      </c>
      <c r="R84" s="27" t="e">
        <f t="shared" si="18"/>
        <v>#DIV/0!</v>
      </c>
      <c r="S84" s="28"/>
    </row>
    <row r="85" spans="1:19" x14ac:dyDescent="0.3">
      <c r="A85" s="29"/>
      <c r="B85" s="18" t="s">
        <v>61</v>
      </c>
      <c r="C85" s="19">
        <v>5</v>
      </c>
      <c r="D85" s="19">
        <v>10</v>
      </c>
      <c r="E85" s="20">
        <f t="shared" si="8"/>
        <v>50</v>
      </c>
      <c r="F85" s="20">
        <f t="shared" si="14"/>
        <v>600</v>
      </c>
      <c r="G85" s="19">
        <v>130</v>
      </c>
      <c r="H85" s="19">
        <v>470</v>
      </c>
      <c r="I85" s="21">
        <v>0.7833</v>
      </c>
      <c r="J85" s="21">
        <v>0.92710000000000004</v>
      </c>
      <c r="K85" s="22">
        <v>17330</v>
      </c>
      <c r="L85" s="23">
        <v>18694</v>
      </c>
      <c r="M85" s="23">
        <v>0</v>
      </c>
      <c r="N85" s="24">
        <f>SUM(N82:N84)</f>
        <v>18774</v>
      </c>
      <c r="O85" s="25">
        <f t="shared" si="15"/>
        <v>375.48</v>
      </c>
      <c r="P85" s="26">
        <f t="shared" si="16"/>
        <v>69.319999999999993</v>
      </c>
      <c r="Q85" s="27">
        <f t="shared" si="17"/>
        <v>1.7330000000000001</v>
      </c>
      <c r="R85" s="27">
        <f t="shared" si="18"/>
        <v>1877.4</v>
      </c>
      <c r="S85" s="28"/>
    </row>
    <row r="86" spans="1:19" x14ac:dyDescent="0.3">
      <c r="A86" s="29">
        <v>25</v>
      </c>
      <c r="B86" s="18" t="s">
        <v>1283</v>
      </c>
      <c r="C86" s="19"/>
      <c r="D86" s="19"/>
      <c r="E86" s="20">
        <f t="shared" si="8"/>
        <v>0</v>
      </c>
      <c r="F86" s="20">
        <f t="shared" si="14"/>
        <v>0</v>
      </c>
      <c r="G86" s="19"/>
      <c r="H86" s="19"/>
      <c r="I86" s="21"/>
      <c r="J86" s="21"/>
      <c r="K86" s="22"/>
      <c r="L86" s="23"/>
      <c r="M86" s="23"/>
      <c r="N86" s="24">
        <v>14540.4</v>
      </c>
      <c r="O86" s="25" t="e">
        <f t="shared" si="15"/>
        <v>#DIV/0!</v>
      </c>
      <c r="P86" s="26" t="e">
        <f t="shared" si="16"/>
        <v>#DIV/0!</v>
      </c>
      <c r="Q86" s="27" t="e">
        <f t="shared" si="17"/>
        <v>#DIV/0!</v>
      </c>
      <c r="R86" s="27" t="e">
        <f t="shared" si="18"/>
        <v>#DIV/0!</v>
      </c>
      <c r="S86" s="28"/>
    </row>
    <row r="87" spans="1:19" x14ac:dyDescent="0.3">
      <c r="A87" s="29"/>
      <c r="B87" s="18" t="s">
        <v>1284</v>
      </c>
      <c r="C87" s="19"/>
      <c r="D87" s="19"/>
      <c r="E87" s="20">
        <f t="shared" si="8"/>
        <v>0</v>
      </c>
      <c r="F87" s="20">
        <f t="shared" si="14"/>
        <v>0</v>
      </c>
      <c r="G87" s="19"/>
      <c r="H87" s="19"/>
      <c r="I87" s="21"/>
      <c r="J87" s="21"/>
      <c r="K87" s="22"/>
      <c r="L87" s="23"/>
      <c r="M87" s="23"/>
      <c r="N87" s="24">
        <v>5875</v>
      </c>
      <c r="O87" s="25" t="e">
        <f t="shared" si="15"/>
        <v>#DIV/0!</v>
      </c>
      <c r="P87" s="26" t="e">
        <f t="shared" si="16"/>
        <v>#DIV/0!</v>
      </c>
      <c r="Q87" s="27" t="e">
        <f t="shared" si="17"/>
        <v>#DIV/0!</v>
      </c>
      <c r="R87" s="27" t="e">
        <f t="shared" si="18"/>
        <v>#DIV/0!</v>
      </c>
      <c r="S87" s="28"/>
    </row>
    <row r="88" spans="1:19" x14ac:dyDescent="0.3">
      <c r="A88" s="29"/>
      <c r="B88" s="18" t="s">
        <v>61</v>
      </c>
      <c r="C88" s="19">
        <v>5</v>
      </c>
      <c r="D88" s="19">
        <v>8</v>
      </c>
      <c r="E88" s="20">
        <f t="shared" si="8"/>
        <v>40</v>
      </c>
      <c r="F88" s="20">
        <f t="shared" si="14"/>
        <v>480</v>
      </c>
      <c r="G88" s="19">
        <v>150</v>
      </c>
      <c r="H88" s="19">
        <v>330</v>
      </c>
      <c r="I88" s="21">
        <v>0.6875</v>
      </c>
      <c r="J88" s="21">
        <v>0.97050000000000003</v>
      </c>
      <c r="K88" s="22">
        <v>20490</v>
      </c>
      <c r="L88" s="23">
        <v>21112</v>
      </c>
      <c r="M88" s="23">
        <v>52132</v>
      </c>
      <c r="N88" s="24">
        <f>SUM(N86:N87)</f>
        <v>20415.400000000001</v>
      </c>
      <c r="O88" s="25">
        <f t="shared" si="15"/>
        <v>510.38500000000005</v>
      </c>
      <c r="P88" s="26">
        <f t="shared" si="16"/>
        <v>102.45</v>
      </c>
      <c r="Q88" s="27">
        <f t="shared" si="17"/>
        <v>2.5612499999999998</v>
      </c>
      <c r="R88" s="27">
        <f t="shared" si="18"/>
        <v>2551.9250000000002</v>
      </c>
      <c r="S88" s="28"/>
    </row>
    <row r="89" spans="1:19" x14ac:dyDescent="0.3">
      <c r="A89" s="29" t="s">
        <v>1286</v>
      </c>
      <c r="B89" s="18" t="s">
        <v>1284</v>
      </c>
      <c r="C89" s="19"/>
      <c r="D89" s="19"/>
      <c r="E89" s="20">
        <f t="shared" si="8"/>
        <v>0</v>
      </c>
      <c r="F89" s="20">
        <f t="shared" si="14"/>
        <v>0</v>
      </c>
      <c r="G89" s="19"/>
      <c r="H89" s="19"/>
      <c r="I89" s="21"/>
      <c r="J89" s="21"/>
      <c r="K89" s="22"/>
      <c r="L89" s="23"/>
      <c r="M89" s="23"/>
      <c r="N89" s="24">
        <v>4075</v>
      </c>
      <c r="O89" s="25" t="e">
        <f t="shared" si="15"/>
        <v>#DIV/0!</v>
      </c>
      <c r="P89" s="26" t="e">
        <f t="shared" si="16"/>
        <v>#DIV/0!</v>
      </c>
      <c r="Q89" s="27" t="e">
        <f t="shared" si="17"/>
        <v>#DIV/0!</v>
      </c>
      <c r="R89" s="27" t="e">
        <f t="shared" si="18"/>
        <v>#DIV/0!</v>
      </c>
      <c r="S89" s="28"/>
    </row>
    <row r="90" spans="1:19" x14ac:dyDescent="0.3">
      <c r="A90" s="29"/>
      <c r="B90" s="18" t="s">
        <v>1287</v>
      </c>
      <c r="C90" s="19"/>
      <c r="D90" s="19"/>
      <c r="E90" s="20">
        <f t="shared" si="8"/>
        <v>0</v>
      </c>
      <c r="F90" s="20">
        <f t="shared" si="14"/>
        <v>0</v>
      </c>
      <c r="G90" s="19"/>
      <c r="H90" s="19"/>
      <c r="I90" s="21"/>
      <c r="J90" s="21"/>
      <c r="K90" s="22"/>
      <c r="L90" s="23"/>
      <c r="M90" s="23"/>
      <c r="N90" s="24">
        <v>7811.6</v>
      </c>
      <c r="O90" s="25" t="e">
        <f>N90/E90</f>
        <v>#DIV/0!</v>
      </c>
      <c r="P90" s="26" t="e">
        <f>((K90*200000)/E90)/1000000</f>
        <v>#DIV/0!</v>
      </c>
      <c r="Q90" s="27" t="e">
        <f>(K90/D90)/1000</f>
        <v>#DIV/0!</v>
      </c>
      <c r="R90" s="27" t="e">
        <f>N90/D90</f>
        <v>#DIV/0!</v>
      </c>
      <c r="S90" s="28"/>
    </row>
    <row r="91" spans="1:19" x14ac:dyDescent="0.3">
      <c r="A91" s="29"/>
      <c r="B91" s="18" t="s">
        <v>1288</v>
      </c>
      <c r="C91" s="19"/>
      <c r="D91" s="19"/>
      <c r="E91" s="20">
        <f t="shared" si="8"/>
        <v>0</v>
      </c>
      <c r="F91" s="20">
        <f t="shared" si="14"/>
        <v>0</v>
      </c>
      <c r="G91" s="19"/>
      <c r="H91" s="19"/>
      <c r="I91" s="21"/>
      <c r="J91" s="21"/>
      <c r="K91" s="22"/>
      <c r="L91" s="23"/>
      <c r="M91" s="23"/>
      <c r="N91" s="24">
        <v>16417.599999999999</v>
      </c>
      <c r="O91" s="25" t="e">
        <f t="shared" ref="O91:O138" si="19">N91/E91</f>
        <v>#DIV/0!</v>
      </c>
      <c r="P91" s="26" t="e">
        <f t="shared" ref="P91:P138" si="20">((K91*200000)/E91)/1000000</f>
        <v>#DIV/0!</v>
      </c>
      <c r="Q91" s="27" t="e">
        <f t="shared" ref="Q91:Q138" si="21">(K91/D91)/1000</f>
        <v>#DIV/0!</v>
      </c>
      <c r="R91" s="27" t="e">
        <f t="shared" ref="R91:R138" si="22">N91/D91</f>
        <v>#DIV/0!</v>
      </c>
      <c r="S91" s="28"/>
    </row>
    <row r="92" spans="1:19" x14ac:dyDescent="0.3">
      <c r="A92" s="29"/>
      <c r="B92" s="18" t="s">
        <v>61</v>
      </c>
      <c r="C92" s="19">
        <v>5</v>
      </c>
      <c r="D92" s="19">
        <v>10</v>
      </c>
      <c r="E92" s="20">
        <f t="shared" si="8"/>
        <v>50</v>
      </c>
      <c r="F92" s="20">
        <f t="shared" si="14"/>
        <v>600</v>
      </c>
      <c r="G92" s="19">
        <v>180</v>
      </c>
      <c r="H92" s="19">
        <v>420</v>
      </c>
      <c r="I92" s="21">
        <v>0.7</v>
      </c>
      <c r="J92" s="21">
        <v>0.92420000000000002</v>
      </c>
      <c r="K92" s="22">
        <v>15442</v>
      </c>
      <c r="L92" s="23">
        <v>16708</v>
      </c>
      <c r="M92" s="23">
        <v>0</v>
      </c>
      <c r="N92" s="24">
        <f>SUM(N89:N91)</f>
        <v>28304.199999999997</v>
      </c>
      <c r="O92" s="25">
        <f t="shared" si="19"/>
        <v>566.08399999999995</v>
      </c>
      <c r="P92" s="26">
        <f t="shared" si="20"/>
        <v>61.768000000000001</v>
      </c>
      <c r="Q92" s="27">
        <f t="shared" si="21"/>
        <v>1.5442</v>
      </c>
      <c r="R92" s="27">
        <f t="shared" si="22"/>
        <v>2830.4199999999996</v>
      </c>
      <c r="S92" s="28"/>
    </row>
    <row r="93" spans="1:19" x14ac:dyDescent="0.3">
      <c r="A93" s="29">
        <v>28</v>
      </c>
      <c r="B93" s="18" t="s">
        <v>1291</v>
      </c>
      <c r="C93" s="19"/>
      <c r="D93" s="19"/>
      <c r="E93" s="20">
        <f t="shared" si="8"/>
        <v>0</v>
      </c>
      <c r="F93" s="20">
        <f t="shared" si="14"/>
        <v>0</v>
      </c>
      <c r="G93" s="19"/>
      <c r="H93" s="19"/>
      <c r="I93" s="21"/>
      <c r="J93" s="21"/>
      <c r="K93" s="22"/>
      <c r="L93" s="23"/>
      <c r="M93" s="23"/>
      <c r="N93" s="24">
        <v>4104.3999999999996</v>
      </c>
      <c r="O93" s="25" t="e">
        <f t="shared" si="19"/>
        <v>#DIV/0!</v>
      </c>
      <c r="P93" s="26" t="e">
        <f t="shared" si="20"/>
        <v>#DIV/0!</v>
      </c>
      <c r="Q93" s="27" t="e">
        <f t="shared" si="21"/>
        <v>#DIV/0!</v>
      </c>
      <c r="R93" s="27" t="e">
        <f t="shared" si="22"/>
        <v>#DIV/0!</v>
      </c>
      <c r="S93" s="28"/>
    </row>
    <row r="94" spans="1:19" x14ac:dyDescent="0.3">
      <c r="A94" s="29"/>
      <c r="B94" s="18" t="s">
        <v>1292</v>
      </c>
      <c r="C94" s="19"/>
      <c r="D94" s="19"/>
      <c r="E94" s="20">
        <f t="shared" si="8"/>
        <v>0</v>
      </c>
      <c r="F94" s="20">
        <f t="shared" si="14"/>
        <v>0</v>
      </c>
      <c r="G94" s="19"/>
      <c r="H94" s="19"/>
      <c r="I94" s="21"/>
      <c r="J94" s="21"/>
      <c r="K94" s="22"/>
      <c r="L94" s="23"/>
      <c r="M94" s="23"/>
      <c r="N94" s="24">
        <v>19858.18</v>
      </c>
      <c r="O94" s="25" t="e">
        <f t="shared" si="19"/>
        <v>#DIV/0!</v>
      </c>
      <c r="P94" s="26" t="e">
        <f t="shared" si="20"/>
        <v>#DIV/0!</v>
      </c>
      <c r="Q94" s="27" t="e">
        <f t="shared" si="21"/>
        <v>#DIV/0!</v>
      </c>
      <c r="R94" s="27" t="e">
        <f t="shared" si="22"/>
        <v>#DIV/0!</v>
      </c>
      <c r="S94" s="28"/>
    </row>
    <row r="95" spans="1:19" x14ac:dyDescent="0.3">
      <c r="A95" s="29"/>
      <c r="B95" s="18" t="s">
        <v>1293</v>
      </c>
      <c r="C95" s="19"/>
      <c r="D95" s="19"/>
      <c r="E95" s="20">
        <f t="shared" si="8"/>
        <v>0</v>
      </c>
      <c r="F95" s="20">
        <f t="shared" si="14"/>
        <v>0</v>
      </c>
      <c r="G95" s="19"/>
      <c r="H95" s="19"/>
      <c r="I95" s="21"/>
      <c r="J95" s="21"/>
      <c r="K95" s="22"/>
      <c r="L95" s="23"/>
      <c r="M95" s="23"/>
      <c r="N95" s="24">
        <v>3724.5</v>
      </c>
      <c r="O95" s="25" t="e">
        <f t="shared" si="19"/>
        <v>#DIV/0!</v>
      </c>
      <c r="P95" s="26" t="e">
        <f t="shared" si="20"/>
        <v>#DIV/0!</v>
      </c>
      <c r="Q95" s="27" t="e">
        <f t="shared" si="21"/>
        <v>#DIV/0!</v>
      </c>
      <c r="R95" s="27" t="e">
        <f t="shared" si="22"/>
        <v>#DIV/0!</v>
      </c>
      <c r="S95" s="28"/>
    </row>
    <row r="96" spans="1:19" x14ac:dyDescent="0.3">
      <c r="A96" s="29"/>
      <c r="B96" s="18" t="s">
        <v>61</v>
      </c>
      <c r="C96" s="19">
        <v>5</v>
      </c>
      <c r="D96" s="19">
        <v>11</v>
      </c>
      <c r="E96" s="20">
        <f t="shared" si="8"/>
        <v>55</v>
      </c>
      <c r="F96" s="20">
        <f t="shared" si="14"/>
        <v>660</v>
      </c>
      <c r="G96" s="19">
        <v>240</v>
      </c>
      <c r="H96" s="19">
        <v>420</v>
      </c>
      <c r="I96" s="21">
        <v>0.63639999999999997</v>
      </c>
      <c r="J96" s="21">
        <v>0.89959999999999996</v>
      </c>
      <c r="K96" s="22">
        <v>18704</v>
      </c>
      <c r="L96" s="23">
        <v>20790</v>
      </c>
      <c r="M96" s="23">
        <v>43531</v>
      </c>
      <c r="N96" s="24">
        <f>SUM(N93:N95)</f>
        <v>27687.08</v>
      </c>
      <c r="O96" s="25">
        <f t="shared" si="19"/>
        <v>503.40145454545456</v>
      </c>
      <c r="P96" s="26">
        <f t="shared" si="20"/>
        <v>68.014545454545456</v>
      </c>
      <c r="Q96" s="27">
        <f t="shared" si="21"/>
        <v>1.7003636363636363</v>
      </c>
      <c r="R96" s="27">
        <f t="shared" si="22"/>
        <v>2517.0072727272727</v>
      </c>
      <c r="S96" s="28"/>
    </row>
    <row r="97" spans="1:19" x14ac:dyDescent="0.3">
      <c r="A97" s="29" t="s">
        <v>1295</v>
      </c>
      <c r="B97" s="18" t="s">
        <v>1293</v>
      </c>
      <c r="C97" s="19"/>
      <c r="D97" s="19"/>
      <c r="E97" s="20">
        <f t="shared" si="8"/>
        <v>0</v>
      </c>
      <c r="F97" s="20">
        <f t="shared" si="14"/>
        <v>0</v>
      </c>
      <c r="G97" s="19"/>
      <c r="H97" s="19"/>
      <c r="I97" s="21"/>
      <c r="J97" s="21"/>
      <c r="K97" s="22"/>
      <c r="L97" s="23"/>
      <c r="M97" s="23"/>
      <c r="N97" s="24">
        <v>6714.5</v>
      </c>
      <c r="O97" s="25" t="e">
        <f t="shared" si="19"/>
        <v>#DIV/0!</v>
      </c>
      <c r="P97" s="26" t="e">
        <f t="shared" si="20"/>
        <v>#DIV/0!</v>
      </c>
      <c r="Q97" s="27" t="e">
        <f t="shared" si="21"/>
        <v>#DIV/0!</v>
      </c>
      <c r="R97" s="27" t="e">
        <f t="shared" si="22"/>
        <v>#DIV/0!</v>
      </c>
      <c r="S97" s="28"/>
    </row>
    <row r="98" spans="1:19" x14ac:dyDescent="0.3">
      <c r="A98" s="29"/>
      <c r="B98" s="18" t="s">
        <v>1296</v>
      </c>
      <c r="C98" s="19"/>
      <c r="D98" s="19"/>
      <c r="E98" s="20">
        <f t="shared" si="8"/>
        <v>0</v>
      </c>
      <c r="F98" s="20">
        <f t="shared" si="14"/>
        <v>0</v>
      </c>
      <c r="G98" s="19"/>
      <c r="H98" s="19"/>
      <c r="I98" s="21"/>
      <c r="J98" s="21"/>
      <c r="K98" s="22"/>
      <c r="L98" s="23"/>
      <c r="M98" s="23"/>
      <c r="N98" s="24">
        <v>762</v>
      </c>
      <c r="O98" s="25" t="e">
        <f t="shared" si="19"/>
        <v>#DIV/0!</v>
      </c>
      <c r="P98" s="26" t="e">
        <f t="shared" si="20"/>
        <v>#DIV/0!</v>
      </c>
      <c r="Q98" s="27" t="e">
        <f t="shared" si="21"/>
        <v>#DIV/0!</v>
      </c>
      <c r="R98" s="27" t="e">
        <f t="shared" si="22"/>
        <v>#DIV/0!</v>
      </c>
      <c r="S98" s="28"/>
    </row>
    <row r="99" spans="1:19" x14ac:dyDescent="0.3">
      <c r="A99" s="29"/>
      <c r="B99" s="18" t="s">
        <v>1297</v>
      </c>
      <c r="C99" s="19"/>
      <c r="D99" s="19"/>
      <c r="E99" s="20">
        <f t="shared" si="8"/>
        <v>0</v>
      </c>
      <c r="F99" s="20">
        <f t="shared" si="14"/>
        <v>0</v>
      </c>
      <c r="G99" s="19"/>
      <c r="H99" s="19"/>
      <c r="I99" s="21"/>
      <c r="J99" s="21"/>
      <c r="K99" s="22"/>
      <c r="L99" s="23"/>
      <c r="M99" s="23"/>
      <c r="N99" s="24">
        <v>9256</v>
      </c>
      <c r="O99" s="25" t="e">
        <f t="shared" si="19"/>
        <v>#DIV/0!</v>
      </c>
      <c r="P99" s="26" t="e">
        <f t="shared" si="20"/>
        <v>#DIV/0!</v>
      </c>
      <c r="Q99" s="27" t="e">
        <f t="shared" si="21"/>
        <v>#DIV/0!</v>
      </c>
      <c r="R99" s="27" t="e">
        <f t="shared" si="22"/>
        <v>#DIV/0!</v>
      </c>
      <c r="S99" s="28"/>
    </row>
    <row r="100" spans="1:19" x14ac:dyDescent="0.3">
      <c r="A100" s="29"/>
      <c r="B100" s="18" t="s">
        <v>1298</v>
      </c>
      <c r="C100" s="19"/>
      <c r="D100" s="19"/>
      <c r="E100" s="20">
        <f t="shared" si="8"/>
        <v>0</v>
      </c>
      <c r="F100" s="20">
        <f t="shared" si="14"/>
        <v>0</v>
      </c>
      <c r="G100" s="19"/>
      <c r="H100" s="19"/>
      <c r="I100" s="21"/>
      <c r="J100" s="21"/>
      <c r="K100" s="22"/>
      <c r="L100" s="23"/>
      <c r="M100" s="23"/>
      <c r="N100" s="24">
        <v>723.9</v>
      </c>
      <c r="O100" s="25" t="e">
        <f t="shared" si="19"/>
        <v>#DIV/0!</v>
      </c>
      <c r="P100" s="26" t="e">
        <f t="shared" si="20"/>
        <v>#DIV/0!</v>
      </c>
      <c r="Q100" s="27" t="e">
        <f t="shared" si="21"/>
        <v>#DIV/0!</v>
      </c>
      <c r="R100" s="27" t="e">
        <f t="shared" si="22"/>
        <v>#DIV/0!</v>
      </c>
      <c r="S100" s="28"/>
    </row>
    <row r="101" spans="1:19" x14ac:dyDescent="0.3">
      <c r="A101" s="29"/>
      <c r="B101" s="18" t="s">
        <v>61</v>
      </c>
      <c r="C101" s="19">
        <v>5</v>
      </c>
      <c r="D101" s="19">
        <v>10</v>
      </c>
      <c r="E101" s="20">
        <f t="shared" si="8"/>
        <v>50</v>
      </c>
      <c r="F101" s="20">
        <f t="shared" si="14"/>
        <v>600</v>
      </c>
      <c r="G101" s="19">
        <v>230</v>
      </c>
      <c r="H101" s="19">
        <v>370</v>
      </c>
      <c r="I101" s="21">
        <v>0.61670000000000003</v>
      </c>
      <c r="J101" s="21">
        <v>0.92610000000000003</v>
      </c>
      <c r="K101" s="22">
        <v>35016</v>
      </c>
      <c r="L101" s="23">
        <v>37810</v>
      </c>
      <c r="M101" s="23">
        <v>0</v>
      </c>
      <c r="N101" s="24">
        <f>SUM(N97:N100)</f>
        <v>17456.400000000001</v>
      </c>
      <c r="O101" s="25">
        <f t="shared" si="19"/>
        <v>349.12800000000004</v>
      </c>
      <c r="P101" s="26">
        <f t="shared" si="20"/>
        <v>140.06399999999999</v>
      </c>
      <c r="Q101" s="27">
        <f t="shared" si="21"/>
        <v>3.5015999999999998</v>
      </c>
      <c r="R101" s="27">
        <f t="shared" si="22"/>
        <v>1745.64</v>
      </c>
      <c r="S101" s="28"/>
    </row>
    <row r="102" spans="1:19" x14ac:dyDescent="0.3">
      <c r="A102" s="29">
        <v>29</v>
      </c>
      <c r="B102" s="18" t="s">
        <v>1301</v>
      </c>
      <c r="C102" s="19"/>
      <c r="D102" s="19"/>
      <c r="E102" s="20">
        <f t="shared" si="8"/>
        <v>0</v>
      </c>
      <c r="F102" s="20">
        <f t="shared" si="14"/>
        <v>0</v>
      </c>
      <c r="G102" s="19"/>
      <c r="H102" s="19"/>
      <c r="I102" s="21"/>
      <c r="J102" s="21"/>
      <c r="K102" s="22"/>
      <c r="L102" s="23"/>
      <c r="M102" s="23"/>
      <c r="N102" s="24">
        <v>15350.1</v>
      </c>
      <c r="O102" s="25" t="e">
        <f t="shared" si="19"/>
        <v>#DIV/0!</v>
      </c>
      <c r="P102" s="26" t="e">
        <f t="shared" si="20"/>
        <v>#DIV/0!</v>
      </c>
      <c r="Q102" s="27" t="e">
        <f t="shared" si="21"/>
        <v>#DIV/0!</v>
      </c>
      <c r="R102" s="27" t="e">
        <f t="shared" si="22"/>
        <v>#DIV/0!</v>
      </c>
      <c r="S102" s="28"/>
    </row>
    <row r="103" spans="1:19" x14ac:dyDescent="0.3">
      <c r="A103" s="29"/>
      <c r="B103" s="18" t="s">
        <v>1302</v>
      </c>
      <c r="C103" s="19"/>
      <c r="D103" s="19"/>
      <c r="E103" s="20">
        <f t="shared" si="8"/>
        <v>0</v>
      </c>
      <c r="F103" s="20">
        <f t="shared" si="14"/>
        <v>0</v>
      </c>
      <c r="G103" s="19"/>
      <c r="H103" s="19"/>
      <c r="I103" s="21"/>
      <c r="J103" s="21"/>
      <c r="K103" s="22"/>
      <c r="L103" s="23"/>
      <c r="M103" s="23"/>
      <c r="N103" s="24">
        <v>5420.7</v>
      </c>
      <c r="O103" s="25" t="e">
        <f t="shared" si="19"/>
        <v>#DIV/0!</v>
      </c>
      <c r="P103" s="26" t="e">
        <f t="shared" si="20"/>
        <v>#DIV/0!</v>
      </c>
      <c r="Q103" s="27" t="e">
        <f t="shared" si="21"/>
        <v>#DIV/0!</v>
      </c>
      <c r="R103" s="27" t="e">
        <f t="shared" si="22"/>
        <v>#DIV/0!</v>
      </c>
      <c r="S103" s="28"/>
    </row>
    <row r="104" spans="1:19" x14ac:dyDescent="0.3">
      <c r="A104" s="29"/>
      <c r="B104" s="18" t="s">
        <v>61</v>
      </c>
      <c r="C104" s="19">
        <v>5</v>
      </c>
      <c r="D104" s="19">
        <v>11</v>
      </c>
      <c r="E104" s="20">
        <f t="shared" si="8"/>
        <v>55</v>
      </c>
      <c r="F104" s="20">
        <f t="shared" si="14"/>
        <v>660</v>
      </c>
      <c r="G104" s="19">
        <v>150</v>
      </c>
      <c r="H104" s="19">
        <v>510</v>
      </c>
      <c r="I104" s="21">
        <v>0.77270000000000005</v>
      </c>
      <c r="J104" s="21">
        <v>0.96209999999999996</v>
      </c>
      <c r="K104" s="22">
        <v>40977</v>
      </c>
      <c r="L104" s="23">
        <v>42590</v>
      </c>
      <c r="M104" s="23">
        <v>40488</v>
      </c>
      <c r="N104" s="24">
        <f>SUM(N102:N103)</f>
        <v>20770.8</v>
      </c>
      <c r="O104" s="25">
        <f t="shared" si="19"/>
        <v>377.65090909090907</v>
      </c>
      <c r="P104" s="26">
        <f t="shared" si="20"/>
        <v>149.00727272727272</v>
      </c>
      <c r="Q104" s="27">
        <f t="shared" si="21"/>
        <v>3.7251818181818179</v>
      </c>
      <c r="R104" s="27">
        <f t="shared" si="22"/>
        <v>1888.2545454545455</v>
      </c>
      <c r="S104" s="28"/>
    </row>
    <row r="105" spans="1:19" x14ac:dyDescent="0.3">
      <c r="A105" s="29" t="s">
        <v>1306</v>
      </c>
      <c r="B105" s="18" t="s">
        <v>1307</v>
      </c>
      <c r="C105" s="19"/>
      <c r="D105" s="19"/>
      <c r="E105" s="20">
        <f t="shared" si="8"/>
        <v>0</v>
      </c>
      <c r="F105" s="20">
        <f t="shared" si="14"/>
        <v>0</v>
      </c>
      <c r="G105" s="19"/>
      <c r="H105" s="19"/>
      <c r="I105" s="21"/>
      <c r="J105" s="21"/>
      <c r="K105" s="22"/>
      <c r="L105" s="23"/>
      <c r="M105" s="23"/>
      <c r="N105" s="24">
        <v>8556</v>
      </c>
      <c r="O105" s="25" t="e">
        <f t="shared" si="19"/>
        <v>#DIV/0!</v>
      </c>
      <c r="P105" s="26" t="e">
        <f t="shared" si="20"/>
        <v>#DIV/0!</v>
      </c>
      <c r="Q105" s="27" t="e">
        <f t="shared" si="21"/>
        <v>#DIV/0!</v>
      </c>
      <c r="R105" s="27" t="e">
        <f t="shared" si="22"/>
        <v>#DIV/0!</v>
      </c>
      <c r="S105" s="28"/>
    </row>
    <row r="106" spans="1:19" x14ac:dyDescent="0.3">
      <c r="A106" s="29"/>
      <c r="B106" s="18" t="s">
        <v>1308</v>
      </c>
      <c r="C106" s="19"/>
      <c r="D106" s="19"/>
      <c r="E106" s="20">
        <f t="shared" si="8"/>
        <v>0</v>
      </c>
      <c r="F106" s="20">
        <f t="shared" si="14"/>
        <v>0</v>
      </c>
      <c r="G106" s="19"/>
      <c r="H106" s="19"/>
      <c r="I106" s="21"/>
      <c r="J106" s="21"/>
      <c r="K106" s="22"/>
      <c r="L106" s="23"/>
      <c r="M106" s="23"/>
      <c r="N106" s="24">
        <v>4119.2</v>
      </c>
      <c r="O106" s="25" t="e">
        <f t="shared" si="19"/>
        <v>#DIV/0!</v>
      </c>
      <c r="P106" s="26" t="e">
        <f t="shared" si="20"/>
        <v>#DIV/0!</v>
      </c>
      <c r="Q106" s="27" t="e">
        <f t="shared" si="21"/>
        <v>#DIV/0!</v>
      </c>
      <c r="R106" s="27" t="e">
        <f t="shared" si="22"/>
        <v>#DIV/0!</v>
      </c>
      <c r="S106" s="28"/>
    </row>
    <row r="107" spans="1:19" x14ac:dyDescent="0.3">
      <c r="A107" s="29"/>
      <c r="B107" s="18" t="s">
        <v>61</v>
      </c>
      <c r="C107" s="19">
        <v>5</v>
      </c>
      <c r="D107" s="19">
        <v>10</v>
      </c>
      <c r="E107" s="20">
        <f t="shared" si="8"/>
        <v>50</v>
      </c>
      <c r="F107" s="20">
        <f t="shared" si="14"/>
        <v>600</v>
      </c>
      <c r="G107" s="19">
        <v>360</v>
      </c>
      <c r="H107" s="19">
        <v>240</v>
      </c>
      <c r="I107" s="21">
        <v>0.4</v>
      </c>
      <c r="J107" s="21">
        <v>0.87909999999999999</v>
      </c>
      <c r="K107" s="22">
        <v>16736</v>
      </c>
      <c r="L107" s="23">
        <v>19038</v>
      </c>
      <c r="M107" s="23">
        <v>0</v>
      </c>
      <c r="N107" s="24">
        <f>SUM(N105:N106)</f>
        <v>12675.2</v>
      </c>
      <c r="O107" s="25">
        <f t="shared" si="19"/>
        <v>253.50400000000002</v>
      </c>
      <c r="P107" s="26">
        <f t="shared" si="20"/>
        <v>66.944000000000003</v>
      </c>
      <c r="Q107" s="27">
        <f t="shared" si="21"/>
        <v>1.6736</v>
      </c>
      <c r="R107" s="27">
        <f t="shared" si="22"/>
        <v>1267.52</v>
      </c>
      <c r="S107" s="28"/>
    </row>
    <row r="108" spans="1:19" x14ac:dyDescent="0.3">
      <c r="A108" s="29">
        <v>30</v>
      </c>
      <c r="B108" s="18" t="s">
        <v>1308</v>
      </c>
      <c r="C108" s="19"/>
      <c r="D108" s="19"/>
      <c r="E108" s="20">
        <f t="shared" si="8"/>
        <v>0</v>
      </c>
      <c r="F108" s="20">
        <f t="shared" si="14"/>
        <v>0</v>
      </c>
      <c r="G108" s="19"/>
      <c r="H108" s="19"/>
      <c r="I108" s="21"/>
      <c r="J108" s="21"/>
      <c r="K108" s="22"/>
      <c r="L108" s="23"/>
      <c r="M108" s="23"/>
      <c r="N108" s="24">
        <v>18080.400000000001</v>
      </c>
      <c r="O108" s="25" t="e">
        <f t="shared" si="19"/>
        <v>#DIV/0!</v>
      </c>
      <c r="P108" s="26" t="e">
        <f t="shared" si="20"/>
        <v>#DIV/0!</v>
      </c>
      <c r="Q108" s="27" t="e">
        <f t="shared" si="21"/>
        <v>#DIV/0!</v>
      </c>
      <c r="R108" s="27" t="e">
        <f t="shared" si="22"/>
        <v>#DIV/0!</v>
      </c>
      <c r="S108" s="28"/>
    </row>
    <row r="109" spans="1:19" x14ac:dyDescent="0.3">
      <c r="A109" s="29"/>
      <c r="B109" s="18" t="s">
        <v>1311</v>
      </c>
      <c r="C109" s="19">
        <v>5</v>
      </c>
      <c r="D109" s="19">
        <v>8</v>
      </c>
      <c r="E109" s="20">
        <f t="shared" si="8"/>
        <v>40</v>
      </c>
      <c r="F109" s="20">
        <f t="shared" si="14"/>
        <v>480</v>
      </c>
      <c r="G109" s="19">
        <v>180</v>
      </c>
      <c r="H109" s="19">
        <v>300</v>
      </c>
      <c r="I109" s="21">
        <v>0.625</v>
      </c>
      <c r="J109" s="21">
        <v>0.91820000000000002</v>
      </c>
      <c r="K109" s="22">
        <v>14339</v>
      </c>
      <c r="L109" s="23">
        <v>15616</v>
      </c>
      <c r="M109" s="23">
        <v>25196</v>
      </c>
      <c r="N109" s="24">
        <f>SUM(N108)</f>
        <v>18080.400000000001</v>
      </c>
      <c r="O109" s="25">
        <f t="shared" si="19"/>
        <v>452.01000000000005</v>
      </c>
      <c r="P109" s="26">
        <f t="shared" si="20"/>
        <v>71.694999999999993</v>
      </c>
      <c r="Q109" s="27">
        <f t="shared" si="21"/>
        <v>1.7923750000000001</v>
      </c>
      <c r="R109" s="27">
        <f t="shared" si="22"/>
        <v>2260.0500000000002</v>
      </c>
      <c r="S109" s="28"/>
    </row>
    <row r="110" spans="1:19" x14ac:dyDescent="0.3">
      <c r="A110" s="29" t="s">
        <v>1313</v>
      </c>
      <c r="B110" s="18" t="s">
        <v>1308</v>
      </c>
      <c r="C110" s="19"/>
      <c r="D110" s="19"/>
      <c r="E110" s="20">
        <f t="shared" si="8"/>
        <v>0</v>
      </c>
      <c r="F110" s="20">
        <f t="shared" si="14"/>
        <v>0</v>
      </c>
      <c r="G110" s="19"/>
      <c r="H110" s="19"/>
      <c r="I110" s="21"/>
      <c r="J110" s="21"/>
      <c r="K110" s="22"/>
      <c r="L110" s="23"/>
      <c r="M110" s="23"/>
      <c r="N110" s="24">
        <v>15838.4</v>
      </c>
      <c r="O110" s="25" t="e">
        <f t="shared" si="19"/>
        <v>#DIV/0!</v>
      </c>
      <c r="P110" s="26" t="e">
        <f t="shared" si="20"/>
        <v>#DIV/0!</v>
      </c>
      <c r="Q110" s="27" t="e">
        <f t="shared" si="21"/>
        <v>#DIV/0!</v>
      </c>
      <c r="R110" s="27" t="e">
        <f t="shared" si="22"/>
        <v>#DIV/0!</v>
      </c>
      <c r="S110" s="28"/>
    </row>
    <row r="111" spans="1:19" x14ac:dyDescent="0.3">
      <c r="A111" s="29"/>
      <c r="B111" s="18" t="s">
        <v>1314</v>
      </c>
      <c r="C111" s="19"/>
      <c r="D111" s="19"/>
      <c r="E111" s="20">
        <f t="shared" si="8"/>
        <v>0</v>
      </c>
      <c r="F111" s="20">
        <f t="shared" si="14"/>
        <v>0</v>
      </c>
      <c r="G111" s="19"/>
      <c r="H111" s="19"/>
      <c r="I111" s="21"/>
      <c r="J111" s="21"/>
      <c r="K111" s="22"/>
      <c r="L111" s="23"/>
      <c r="M111" s="23"/>
      <c r="N111" s="24">
        <v>11587.63</v>
      </c>
      <c r="O111" s="25" t="e">
        <f t="shared" si="19"/>
        <v>#DIV/0!</v>
      </c>
      <c r="P111" s="26" t="e">
        <f t="shared" si="20"/>
        <v>#DIV/0!</v>
      </c>
      <c r="Q111" s="27" t="e">
        <f t="shared" si="21"/>
        <v>#DIV/0!</v>
      </c>
      <c r="R111" s="27" t="e">
        <f t="shared" si="22"/>
        <v>#DIV/0!</v>
      </c>
      <c r="S111" s="28"/>
    </row>
    <row r="112" spans="1:19" x14ac:dyDescent="0.3">
      <c r="A112" s="29"/>
      <c r="B112" s="18" t="s">
        <v>61</v>
      </c>
      <c r="C112" s="19">
        <v>5</v>
      </c>
      <c r="D112" s="19">
        <v>10</v>
      </c>
      <c r="E112" s="20">
        <f t="shared" si="8"/>
        <v>50</v>
      </c>
      <c r="F112" s="20">
        <f t="shared" si="14"/>
        <v>600</v>
      </c>
      <c r="G112" s="19">
        <v>120</v>
      </c>
      <c r="H112" s="19">
        <v>480</v>
      </c>
      <c r="I112" s="21">
        <v>0.8</v>
      </c>
      <c r="J112" s="21">
        <v>0.91020000000000001</v>
      </c>
      <c r="K112" s="22">
        <v>25311</v>
      </c>
      <c r="L112" s="23">
        <v>27809</v>
      </c>
      <c r="M112" s="23">
        <v>0</v>
      </c>
      <c r="N112" s="24">
        <f>SUM(N110:N111)</f>
        <v>27426.03</v>
      </c>
      <c r="O112" s="25">
        <f t="shared" si="19"/>
        <v>548.52059999999994</v>
      </c>
      <c r="P112" s="26">
        <f t="shared" si="20"/>
        <v>101.244</v>
      </c>
      <c r="Q112" s="27">
        <f t="shared" si="21"/>
        <v>2.5310999999999999</v>
      </c>
      <c r="R112" s="27">
        <f t="shared" si="22"/>
        <v>2742.6030000000001</v>
      </c>
      <c r="S112" s="28"/>
    </row>
    <row r="113" spans="1:19" x14ac:dyDescent="0.3">
      <c r="A113" s="29">
        <v>31</v>
      </c>
      <c r="B113" s="18" t="s">
        <v>1317</v>
      </c>
      <c r="C113" s="19"/>
      <c r="D113" s="19"/>
      <c r="E113" s="20">
        <f t="shared" si="8"/>
        <v>0</v>
      </c>
      <c r="F113" s="20">
        <f t="shared" si="14"/>
        <v>0</v>
      </c>
      <c r="G113" s="19"/>
      <c r="H113" s="19"/>
      <c r="I113" s="21"/>
      <c r="J113" s="21"/>
      <c r="K113" s="22"/>
      <c r="L113" s="23"/>
      <c r="M113" s="23"/>
      <c r="N113" s="24">
        <v>7168.67</v>
      </c>
      <c r="O113" s="25" t="e">
        <f t="shared" si="19"/>
        <v>#DIV/0!</v>
      </c>
      <c r="P113" s="26" t="e">
        <f t="shared" si="20"/>
        <v>#DIV/0!</v>
      </c>
      <c r="Q113" s="27" t="e">
        <f t="shared" si="21"/>
        <v>#DIV/0!</v>
      </c>
      <c r="R113" s="27" t="e">
        <f t="shared" si="22"/>
        <v>#DIV/0!</v>
      </c>
      <c r="S113" s="28"/>
    </row>
    <row r="114" spans="1:19" x14ac:dyDescent="0.3">
      <c r="A114" s="29"/>
      <c r="B114" s="18" t="s">
        <v>1318</v>
      </c>
      <c r="C114" s="19"/>
      <c r="D114" s="19"/>
      <c r="E114" s="20">
        <f t="shared" si="8"/>
        <v>0</v>
      </c>
      <c r="F114" s="20">
        <f t="shared" si="14"/>
        <v>0</v>
      </c>
      <c r="G114" s="19"/>
      <c r="H114" s="19"/>
      <c r="I114" s="21"/>
      <c r="J114" s="21"/>
      <c r="K114" s="22"/>
      <c r="L114" s="23"/>
      <c r="M114" s="23"/>
      <c r="N114" s="24">
        <v>16826.599999999999</v>
      </c>
      <c r="O114" s="25" t="e">
        <f t="shared" si="19"/>
        <v>#DIV/0!</v>
      </c>
      <c r="P114" s="26" t="e">
        <f t="shared" si="20"/>
        <v>#DIV/0!</v>
      </c>
      <c r="Q114" s="27" t="e">
        <f t="shared" si="21"/>
        <v>#DIV/0!</v>
      </c>
      <c r="R114" s="27" t="e">
        <f t="shared" si="22"/>
        <v>#DIV/0!</v>
      </c>
      <c r="S114" s="28"/>
    </row>
    <row r="115" spans="1:19" x14ac:dyDescent="0.3">
      <c r="A115" s="29"/>
      <c r="B115" s="18" t="s">
        <v>61</v>
      </c>
      <c r="C115" s="19">
        <v>5</v>
      </c>
      <c r="D115" s="19">
        <v>11</v>
      </c>
      <c r="E115" s="20">
        <f t="shared" si="8"/>
        <v>55</v>
      </c>
      <c r="F115" s="20">
        <f t="shared" si="14"/>
        <v>660</v>
      </c>
      <c r="G115" s="19">
        <v>240</v>
      </c>
      <c r="H115" s="19">
        <v>420</v>
      </c>
      <c r="I115" s="21">
        <v>0.63639999999999997</v>
      </c>
      <c r="J115" s="21">
        <v>0.90110000000000001</v>
      </c>
      <c r="K115" s="22">
        <v>17654.400000000001</v>
      </c>
      <c r="L115" s="23">
        <v>19592</v>
      </c>
      <c r="M115" s="23">
        <v>8410</v>
      </c>
      <c r="N115" s="24">
        <f>SUM(N113:N114)</f>
        <v>23995.269999999997</v>
      </c>
      <c r="O115" s="25">
        <f t="shared" si="19"/>
        <v>436.2776363636363</v>
      </c>
      <c r="P115" s="26">
        <f t="shared" si="20"/>
        <v>64.197818181818192</v>
      </c>
      <c r="Q115" s="27">
        <f t="shared" si="21"/>
        <v>1.6049454545454547</v>
      </c>
      <c r="R115" s="27">
        <f t="shared" si="22"/>
        <v>2181.3881818181817</v>
      </c>
      <c r="S115" s="28"/>
    </row>
    <row r="116" spans="1:19" x14ac:dyDescent="0.3">
      <c r="A116" s="29" t="s">
        <v>1320</v>
      </c>
      <c r="B116" s="18" t="s">
        <v>1318</v>
      </c>
      <c r="C116" s="19"/>
      <c r="D116" s="19"/>
      <c r="E116" s="20">
        <f t="shared" si="8"/>
        <v>0</v>
      </c>
      <c r="F116" s="20">
        <f t="shared" si="14"/>
        <v>0</v>
      </c>
      <c r="G116" s="19"/>
      <c r="H116" s="19"/>
      <c r="I116" s="21"/>
      <c r="J116" s="21"/>
      <c r="K116" s="22"/>
      <c r="L116" s="23"/>
      <c r="M116" s="23"/>
      <c r="N116" s="24">
        <v>35069.300000000003</v>
      </c>
      <c r="O116" s="25" t="e">
        <f t="shared" si="19"/>
        <v>#DIV/0!</v>
      </c>
      <c r="P116" s="26" t="e">
        <f t="shared" si="20"/>
        <v>#DIV/0!</v>
      </c>
      <c r="Q116" s="27" t="e">
        <f t="shared" si="21"/>
        <v>#DIV/0!</v>
      </c>
      <c r="R116" s="27" t="e">
        <f t="shared" si="22"/>
        <v>#DIV/0!</v>
      </c>
      <c r="S116" s="28"/>
    </row>
    <row r="117" spans="1:19" x14ac:dyDescent="0.3">
      <c r="A117" s="29"/>
      <c r="B117" s="18" t="s">
        <v>61</v>
      </c>
      <c r="C117" s="19">
        <v>5</v>
      </c>
      <c r="D117" s="19">
        <v>10</v>
      </c>
      <c r="E117" s="20">
        <f t="shared" si="8"/>
        <v>50</v>
      </c>
      <c r="F117" s="20">
        <f t="shared" si="14"/>
        <v>600</v>
      </c>
      <c r="G117" s="19">
        <v>80</v>
      </c>
      <c r="H117" s="19">
        <v>520</v>
      </c>
      <c r="I117" s="21">
        <v>0.86670000000000003</v>
      </c>
      <c r="J117" s="21">
        <v>0.9446</v>
      </c>
      <c r="K117" s="22">
        <v>17296.400000000001</v>
      </c>
      <c r="L117" s="23">
        <v>18311</v>
      </c>
      <c r="M117" s="23">
        <v>0</v>
      </c>
      <c r="N117" s="24">
        <f>SUM(N116)</f>
        <v>35069.300000000003</v>
      </c>
      <c r="O117" s="25">
        <f t="shared" si="19"/>
        <v>701.38600000000008</v>
      </c>
      <c r="P117" s="26">
        <f t="shared" si="20"/>
        <v>69.185600000000008</v>
      </c>
      <c r="Q117" s="27">
        <f t="shared" si="21"/>
        <v>1.7296400000000001</v>
      </c>
      <c r="R117" s="27">
        <f t="shared" si="22"/>
        <v>3506.9300000000003</v>
      </c>
      <c r="S117" s="28"/>
    </row>
    <row r="118" spans="1:19" x14ac:dyDescent="0.3">
      <c r="A118" s="29"/>
      <c r="B118" s="18"/>
      <c r="C118" s="19"/>
      <c r="D118" s="19"/>
      <c r="E118" s="20">
        <f t="shared" si="8"/>
        <v>0</v>
      </c>
      <c r="F118" s="20">
        <f t="shared" si="14"/>
        <v>0</v>
      </c>
      <c r="G118" s="19"/>
      <c r="H118" s="19"/>
      <c r="I118" s="21"/>
      <c r="J118" s="21"/>
      <c r="K118" s="22"/>
      <c r="L118" s="23"/>
      <c r="M118" s="23"/>
      <c r="N118" s="24"/>
      <c r="O118" s="25" t="e">
        <f t="shared" si="19"/>
        <v>#DIV/0!</v>
      </c>
      <c r="P118" s="26" t="e">
        <f t="shared" si="20"/>
        <v>#DIV/0!</v>
      </c>
      <c r="Q118" s="27" t="e">
        <f t="shared" si="21"/>
        <v>#DIV/0!</v>
      </c>
      <c r="R118" s="27" t="e">
        <f t="shared" si="22"/>
        <v>#DIV/0!</v>
      </c>
      <c r="S118" s="28"/>
    </row>
    <row r="119" spans="1:19" x14ac:dyDescent="0.3">
      <c r="A119" s="29"/>
      <c r="B119" s="18"/>
      <c r="C119" s="19"/>
      <c r="D119" s="19"/>
      <c r="E119" s="20">
        <f t="shared" si="8"/>
        <v>0</v>
      </c>
      <c r="F119" s="20">
        <f t="shared" si="14"/>
        <v>0</v>
      </c>
      <c r="G119" s="19"/>
      <c r="H119" s="19"/>
      <c r="I119" s="21"/>
      <c r="J119" s="21"/>
      <c r="K119" s="22"/>
      <c r="L119" s="23"/>
      <c r="M119" s="23"/>
      <c r="N119" s="24"/>
      <c r="O119" s="25" t="e">
        <f t="shared" si="19"/>
        <v>#DIV/0!</v>
      </c>
      <c r="P119" s="26" t="e">
        <f t="shared" si="20"/>
        <v>#DIV/0!</v>
      </c>
      <c r="Q119" s="27" t="e">
        <f t="shared" si="21"/>
        <v>#DIV/0!</v>
      </c>
      <c r="R119" s="27" t="e">
        <f t="shared" si="22"/>
        <v>#DIV/0!</v>
      </c>
      <c r="S119" s="28"/>
    </row>
    <row r="120" spans="1:19" x14ac:dyDescent="0.3">
      <c r="A120" s="29"/>
      <c r="B120" s="18"/>
      <c r="C120" s="19"/>
      <c r="D120" s="19"/>
      <c r="E120" s="20">
        <f t="shared" si="8"/>
        <v>0</v>
      </c>
      <c r="F120" s="20">
        <f t="shared" si="14"/>
        <v>0</v>
      </c>
      <c r="G120" s="19"/>
      <c r="H120" s="19"/>
      <c r="I120" s="21"/>
      <c r="J120" s="21"/>
      <c r="K120" s="22"/>
      <c r="L120" s="23"/>
      <c r="M120" s="23"/>
      <c r="N120" s="24"/>
      <c r="O120" s="25" t="e">
        <f t="shared" si="19"/>
        <v>#DIV/0!</v>
      </c>
      <c r="P120" s="26" t="e">
        <f t="shared" si="20"/>
        <v>#DIV/0!</v>
      </c>
      <c r="Q120" s="27" t="e">
        <f t="shared" si="21"/>
        <v>#DIV/0!</v>
      </c>
      <c r="R120" s="27" t="e">
        <f t="shared" si="22"/>
        <v>#DIV/0!</v>
      </c>
      <c r="S120" s="28"/>
    </row>
    <row r="121" spans="1:19" x14ac:dyDescent="0.3">
      <c r="A121" s="29"/>
      <c r="B121" s="18"/>
      <c r="C121" s="19"/>
      <c r="D121" s="19"/>
      <c r="E121" s="20">
        <f t="shared" si="8"/>
        <v>0</v>
      </c>
      <c r="F121" s="20">
        <f t="shared" si="14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19"/>
        <v>#DIV/0!</v>
      </c>
      <c r="P121" s="26" t="e">
        <f t="shared" si="20"/>
        <v>#DIV/0!</v>
      </c>
      <c r="Q121" s="27" t="e">
        <f t="shared" si="21"/>
        <v>#DIV/0!</v>
      </c>
      <c r="R121" s="27" t="e">
        <f t="shared" si="22"/>
        <v>#DIV/0!</v>
      </c>
      <c r="S121" s="28"/>
    </row>
    <row r="122" spans="1:19" x14ac:dyDescent="0.3">
      <c r="A122" s="29"/>
      <c r="B122" s="18"/>
      <c r="C122" s="19"/>
      <c r="D122" s="19"/>
      <c r="E122" s="20">
        <f t="shared" si="8"/>
        <v>0</v>
      </c>
      <c r="F122" s="20">
        <f t="shared" si="14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19"/>
        <v>#DIV/0!</v>
      </c>
      <c r="P122" s="26" t="e">
        <f t="shared" si="20"/>
        <v>#DIV/0!</v>
      </c>
      <c r="Q122" s="27" t="e">
        <f t="shared" si="21"/>
        <v>#DIV/0!</v>
      </c>
      <c r="R122" s="27" t="e">
        <f t="shared" si="22"/>
        <v>#DIV/0!</v>
      </c>
      <c r="S122" s="28"/>
    </row>
    <row r="123" spans="1:19" x14ac:dyDescent="0.3">
      <c r="A123" s="29"/>
      <c r="B123" s="18"/>
      <c r="C123" s="19"/>
      <c r="D123" s="19"/>
      <c r="E123" s="20">
        <f t="shared" si="8"/>
        <v>0</v>
      </c>
      <c r="F123" s="20">
        <f t="shared" si="14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19"/>
        <v>#DIV/0!</v>
      </c>
      <c r="P123" s="26" t="e">
        <f t="shared" si="20"/>
        <v>#DIV/0!</v>
      </c>
      <c r="Q123" s="27" t="e">
        <f t="shared" si="21"/>
        <v>#DIV/0!</v>
      </c>
      <c r="R123" s="27" t="e">
        <f t="shared" si="22"/>
        <v>#DIV/0!</v>
      </c>
      <c r="S123" s="28"/>
    </row>
    <row r="124" spans="1:19" x14ac:dyDescent="0.3">
      <c r="A124" s="29"/>
      <c r="B124" s="18"/>
      <c r="C124" s="19"/>
      <c r="D124" s="19"/>
      <c r="E124" s="20">
        <f t="shared" si="8"/>
        <v>0</v>
      </c>
      <c r="F124" s="20">
        <f t="shared" si="14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19"/>
        <v>#DIV/0!</v>
      </c>
      <c r="P124" s="26" t="e">
        <f t="shared" si="20"/>
        <v>#DIV/0!</v>
      </c>
      <c r="Q124" s="27" t="e">
        <f t="shared" si="21"/>
        <v>#DIV/0!</v>
      </c>
      <c r="R124" s="27" t="e">
        <f t="shared" si="22"/>
        <v>#DIV/0!</v>
      </c>
      <c r="S124" s="28"/>
    </row>
    <row r="125" spans="1:19" x14ac:dyDescent="0.3">
      <c r="A125" s="29"/>
      <c r="B125" s="18"/>
      <c r="C125" s="19"/>
      <c r="D125" s="19"/>
      <c r="E125" s="20">
        <f t="shared" si="8"/>
        <v>0</v>
      </c>
      <c r="F125" s="20">
        <f t="shared" si="14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19"/>
        <v>#DIV/0!</v>
      </c>
      <c r="P125" s="26" t="e">
        <f t="shared" si="20"/>
        <v>#DIV/0!</v>
      </c>
      <c r="Q125" s="27" t="e">
        <f t="shared" si="21"/>
        <v>#DIV/0!</v>
      </c>
      <c r="R125" s="27" t="e">
        <f t="shared" si="22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8"/>
        <v>0</v>
      </c>
      <c r="F126" s="20">
        <f t="shared" si="14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9"/>
        <v>#DIV/0!</v>
      </c>
      <c r="P126" s="26" t="e">
        <f t="shared" si="20"/>
        <v>#DIV/0!</v>
      </c>
      <c r="Q126" s="27" t="e">
        <f t="shared" si="21"/>
        <v>#DIV/0!</v>
      </c>
      <c r="R126" s="27" t="e">
        <f t="shared" si="22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8"/>
        <v>0</v>
      </c>
      <c r="F127" s="20">
        <f t="shared" si="14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9"/>
        <v>#DIV/0!</v>
      </c>
      <c r="P127" s="26" t="e">
        <f t="shared" si="20"/>
        <v>#DIV/0!</v>
      </c>
      <c r="Q127" s="27" t="e">
        <f t="shared" si="21"/>
        <v>#DIV/0!</v>
      </c>
      <c r="R127" s="27" t="e">
        <f t="shared" si="22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8"/>
        <v>0</v>
      </c>
      <c r="F128" s="20">
        <f t="shared" si="14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9"/>
        <v>#DIV/0!</v>
      </c>
      <c r="P128" s="26" t="e">
        <f t="shared" si="20"/>
        <v>#DIV/0!</v>
      </c>
      <c r="Q128" s="27" t="e">
        <f t="shared" si="21"/>
        <v>#DIV/0!</v>
      </c>
      <c r="R128" s="27" t="e">
        <f t="shared" si="22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8"/>
        <v>0</v>
      </c>
      <c r="F129" s="20">
        <f t="shared" si="14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9"/>
        <v>#DIV/0!</v>
      </c>
      <c r="P129" s="26" t="e">
        <f t="shared" si="20"/>
        <v>#DIV/0!</v>
      </c>
      <c r="Q129" s="27" t="e">
        <f t="shared" si="21"/>
        <v>#DIV/0!</v>
      </c>
      <c r="R129" s="27" t="e">
        <f t="shared" si="22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8"/>
        <v>0</v>
      </c>
      <c r="F130" s="20">
        <f t="shared" si="14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9"/>
        <v>#DIV/0!</v>
      </c>
      <c r="P130" s="26" t="e">
        <f t="shared" si="20"/>
        <v>#DIV/0!</v>
      </c>
      <c r="Q130" s="27" t="e">
        <f t="shared" si="21"/>
        <v>#DIV/0!</v>
      </c>
      <c r="R130" s="27" t="e">
        <f t="shared" si="22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8"/>
        <v>0</v>
      </c>
      <c r="F131" s="20">
        <f t="shared" si="14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9"/>
        <v>#DIV/0!</v>
      </c>
      <c r="P131" s="26" t="e">
        <f t="shared" si="20"/>
        <v>#DIV/0!</v>
      </c>
      <c r="Q131" s="27" t="e">
        <f t="shared" si="21"/>
        <v>#DIV/0!</v>
      </c>
      <c r="R131" s="27" t="e">
        <f t="shared" si="22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8"/>
        <v>0</v>
      </c>
      <c r="F132" s="20">
        <f t="shared" si="14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9"/>
        <v>#DIV/0!</v>
      </c>
      <c r="P132" s="26" t="e">
        <f t="shared" si="20"/>
        <v>#DIV/0!</v>
      </c>
      <c r="Q132" s="27" t="e">
        <f t="shared" si="21"/>
        <v>#DIV/0!</v>
      </c>
      <c r="R132" s="27" t="e">
        <f t="shared" si="22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8"/>
        <v>0</v>
      </c>
      <c r="F133" s="20">
        <f t="shared" si="14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9"/>
        <v>#DIV/0!</v>
      </c>
      <c r="P133" s="26" t="e">
        <f t="shared" si="20"/>
        <v>#DIV/0!</v>
      </c>
      <c r="Q133" s="27" t="e">
        <f t="shared" si="21"/>
        <v>#DIV/0!</v>
      </c>
      <c r="R133" s="27" t="e">
        <f t="shared" si="22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8"/>
        <v>0</v>
      </c>
      <c r="F134" s="20">
        <f t="shared" si="14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9"/>
        <v>#DIV/0!</v>
      </c>
      <c r="P134" s="26" t="e">
        <f t="shared" si="20"/>
        <v>#DIV/0!</v>
      </c>
      <c r="Q134" s="27" t="e">
        <f t="shared" si="21"/>
        <v>#DIV/0!</v>
      </c>
      <c r="R134" s="27" t="e">
        <f t="shared" si="22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8"/>
        <v>0</v>
      </c>
      <c r="F135" s="20">
        <f t="shared" si="14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9"/>
        <v>#DIV/0!</v>
      </c>
      <c r="P135" s="26" t="e">
        <f t="shared" si="20"/>
        <v>#DIV/0!</v>
      </c>
      <c r="Q135" s="27" t="e">
        <f t="shared" si="21"/>
        <v>#DIV/0!</v>
      </c>
      <c r="R135" s="27" t="e">
        <f t="shared" si="22"/>
        <v>#DIV/0!</v>
      </c>
      <c r="S135" s="28"/>
    </row>
    <row r="136" spans="1:19" x14ac:dyDescent="0.3">
      <c r="A136" s="29"/>
      <c r="B136" s="18"/>
      <c r="C136" s="19"/>
      <c r="D136" s="19"/>
      <c r="E136" s="20">
        <f t="shared" si="8"/>
        <v>0</v>
      </c>
      <c r="F136" s="20">
        <f t="shared" si="14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9"/>
        <v>#DIV/0!</v>
      </c>
      <c r="P136" s="26" t="e">
        <f t="shared" si="20"/>
        <v>#DIV/0!</v>
      </c>
      <c r="Q136" s="27" t="e">
        <f t="shared" si="21"/>
        <v>#DIV/0!</v>
      </c>
      <c r="R136" s="27" t="e">
        <f t="shared" si="22"/>
        <v>#DIV/0!</v>
      </c>
      <c r="S136" s="28"/>
    </row>
    <row r="137" spans="1:19" ht="17.25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19"/>
        <v>#DIV/0!</v>
      </c>
      <c r="P137" s="26" t="e">
        <f t="shared" si="20"/>
        <v>#DIV/0!</v>
      </c>
      <c r="Q137" s="27" t="e">
        <f t="shared" si="21"/>
        <v>#DIV/0!</v>
      </c>
      <c r="R137" s="27" t="e">
        <f t="shared" si="22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3">SUM(C8:C137)</f>
        <v>175</v>
      </c>
      <c r="D138" s="209">
        <f t="shared" si="23"/>
        <v>335</v>
      </c>
      <c r="E138" s="209">
        <f t="shared" si="23"/>
        <v>1675</v>
      </c>
      <c r="F138" s="209">
        <f t="shared" si="23"/>
        <v>20100</v>
      </c>
      <c r="G138" s="209">
        <f t="shared" si="23"/>
        <v>5230</v>
      </c>
      <c r="H138" s="209">
        <f t="shared" si="23"/>
        <v>14870</v>
      </c>
      <c r="I138" s="198">
        <f>H7/D138</f>
        <v>0.73980099502487562</v>
      </c>
      <c r="J138" s="198">
        <f>K138/L138</f>
        <v>0.93433533243006373</v>
      </c>
      <c r="K138" s="187">
        <f>SUM(K8:K137)</f>
        <v>800619.8</v>
      </c>
      <c r="L138" s="187">
        <f>SUM(L8:L137)</f>
        <v>856887</v>
      </c>
      <c r="M138" s="187">
        <f>SUM(M8:M137)</f>
        <v>862395</v>
      </c>
      <c r="N138" s="200">
        <f>SUMIF(B8:B137,A138,N8:N137)</f>
        <v>872721.9600000002</v>
      </c>
      <c r="O138" s="202">
        <f t="shared" si="19"/>
        <v>521.02803582089564</v>
      </c>
      <c r="P138" s="187">
        <f t="shared" si="20"/>
        <v>95.596394029850757</v>
      </c>
      <c r="Q138" s="189">
        <f t="shared" si="21"/>
        <v>2.3899098507462684</v>
      </c>
      <c r="R138" s="191">
        <f t="shared" si="22"/>
        <v>2605.1401791044782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1198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C278</f>
        <v>174</v>
      </c>
      <c r="D146" s="9">
        <f>D278</f>
        <v>329</v>
      </c>
      <c r="E146" s="9">
        <f>E278</f>
        <v>1637</v>
      </c>
      <c r="F146" s="9">
        <f>F278</f>
        <v>19740</v>
      </c>
      <c r="G146" s="10">
        <f>G278/60</f>
        <v>47.5</v>
      </c>
      <c r="H146" s="10">
        <f>H278/60</f>
        <v>281.5</v>
      </c>
      <c r="I146" s="11">
        <f>H146/D278</f>
        <v>0.85562310030395139</v>
      </c>
      <c r="J146" s="11">
        <f t="shared" ref="J146:R146" si="24">J278</f>
        <v>0.92269322454358693</v>
      </c>
      <c r="K146" s="12">
        <f t="shared" si="24"/>
        <v>380873</v>
      </c>
      <c r="L146" s="12">
        <f t="shared" si="24"/>
        <v>412784</v>
      </c>
      <c r="M146" s="12">
        <f t="shared" si="24"/>
        <v>443561</v>
      </c>
      <c r="N146" s="12">
        <f t="shared" si="24"/>
        <v>1141852.1300000001</v>
      </c>
      <c r="O146" s="13">
        <f t="shared" si="24"/>
        <v>697.52726328649976</v>
      </c>
      <c r="P146" s="14">
        <f t="shared" si="24"/>
        <v>46.533048259010378</v>
      </c>
      <c r="Q146" s="15">
        <f t="shared" si="24"/>
        <v>1.1576686930091185</v>
      </c>
      <c r="R146" s="16">
        <f t="shared" si="24"/>
        <v>3470.6751671732527</v>
      </c>
      <c r="S146" s="17" t="s">
        <v>22</v>
      </c>
    </row>
    <row r="147" spans="1:19" ht="16.5" customHeight="1" x14ac:dyDescent="0.3">
      <c r="A147" s="132">
        <v>3</v>
      </c>
      <c r="B147" s="18" t="s">
        <v>279</v>
      </c>
      <c r="C147" s="19"/>
      <c r="D147" s="19"/>
      <c r="E147" s="20">
        <f t="shared" ref="E147:E212" si="25">C147*D147</f>
        <v>0</v>
      </c>
      <c r="F147" s="20">
        <f t="shared" ref="F147:F212" si="26">SUM(G147:H147)</f>
        <v>0</v>
      </c>
      <c r="G147" s="19"/>
      <c r="H147" s="19"/>
      <c r="I147" s="21"/>
      <c r="J147" s="21"/>
      <c r="K147" s="22"/>
      <c r="L147" s="23"/>
      <c r="M147" s="23"/>
      <c r="N147" s="24">
        <v>18656</v>
      </c>
      <c r="O147" s="25" t="e">
        <f t="shared" ref="O147:O212" si="27">N147/E147</f>
        <v>#DIV/0!</v>
      </c>
      <c r="P147" s="26" t="e">
        <f t="shared" ref="P147:P212" si="28">((K147*200000)/E147)/1000000</f>
        <v>#DIV/0!</v>
      </c>
      <c r="Q147" s="27" t="e">
        <f t="shared" ref="Q147:Q212" si="29">(K147/D147)/1000</f>
        <v>#DIV/0!</v>
      </c>
      <c r="R147" s="27" t="e">
        <f t="shared" ref="R147:R212" si="30">N147/D147</f>
        <v>#DIV/0!</v>
      </c>
      <c r="S147" s="28"/>
    </row>
    <row r="148" spans="1:19" ht="16.5" customHeight="1" x14ac:dyDescent="0.3">
      <c r="A148" s="132"/>
      <c r="B148" s="18" t="s">
        <v>61</v>
      </c>
      <c r="C148" s="19">
        <v>5</v>
      </c>
      <c r="D148" s="19">
        <v>8</v>
      </c>
      <c r="E148" s="20">
        <f t="shared" si="25"/>
        <v>40</v>
      </c>
      <c r="F148" s="20">
        <f t="shared" ref="F148" si="31">SUM(G148:H148)</f>
        <v>480</v>
      </c>
      <c r="G148" s="19">
        <v>170</v>
      </c>
      <c r="H148" s="19">
        <v>310</v>
      </c>
      <c r="I148" s="21">
        <v>0.64580000000000004</v>
      </c>
      <c r="J148" s="21">
        <v>0.89600000000000002</v>
      </c>
      <c r="K148" s="22">
        <v>3220</v>
      </c>
      <c r="L148" s="23">
        <v>3594</v>
      </c>
      <c r="M148" s="23">
        <v>18974</v>
      </c>
      <c r="N148" s="24">
        <f>SUM(N147)</f>
        <v>18656</v>
      </c>
      <c r="O148" s="25">
        <f t="shared" si="27"/>
        <v>466.4</v>
      </c>
      <c r="P148" s="26">
        <f t="shared" si="28"/>
        <v>16.100000000000001</v>
      </c>
      <c r="Q148" s="27">
        <f t="shared" si="29"/>
        <v>0.40250000000000002</v>
      </c>
      <c r="R148" s="27">
        <f t="shared" si="30"/>
        <v>2332</v>
      </c>
      <c r="S148" s="28"/>
    </row>
    <row r="149" spans="1:19" x14ac:dyDescent="0.3">
      <c r="A149" s="29" t="s">
        <v>64</v>
      </c>
      <c r="B149" s="18" t="s">
        <v>279</v>
      </c>
      <c r="C149" s="19"/>
      <c r="D149" s="19"/>
      <c r="E149" s="20">
        <f t="shared" si="25"/>
        <v>0</v>
      </c>
      <c r="F149" s="20">
        <f t="shared" si="26"/>
        <v>0</v>
      </c>
      <c r="G149" s="19"/>
      <c r="H149" s="19"/>
      <c r="I149" s="21"/>
      <c r="J149" s="21"/>
      <c r="K149" s="22"/>
      <c r="L149" s="23"/>
      <c r="M149" s="23"/>
      <c r="N149" s="24">
        <v>2444</v>
      </c>
      <c r="O149" s="25" t="e">
        <f t="shared" si="27"/>
        <v>#DIV/0!</v>
      </c>
      <c r="P149" s="26" t="e">
        <f t="shared" si="28"/>
        <v>#DIV/0!</v>
      </c>
      <c r="Q149" s="27" t="e">
        <f t="shared" si="29"/>
        <v>#DIV/0!</v>
      </c>
      <c r="R149" s="27" t="e">
        <f t="shared" si="30"/>
        <v>#DIV/0!</v>
      </c>
      <c r="S149" s="28"/>
    </row>
    <row r="150" spans="1:19" x14ac:dyDescent="0.3">
      <c r="A150" s="29"/>
      <c r="B150" s="18" t="s">
        <v>851</v>
      </c>
      <c r="C150" s="19"/>
      <c r="D150" s="19"/>
      <c r="E150" s="20">
        <f t="shared" si="25"/>
        <v>0</v>
      </c>
      <c r="F150" s="20">
        <f t="shared" si="26"/>
        <v>0</v>
      </c>
      <c r="G150" s="19"/>
      <c r="H150" s="19"/>
      <c r="I150" s="21"/>
      <c r="J150" s="21"/>
      <c r="K150" s="22"/>
      <c r="L150" s="23"/>
      <c r="M150" s="23"/>
      <c r="N150" s="24">
        <v>32132.7</v>
      </c>
      <c r="O150" s="25" t="e">
        <f t="shared" si="27"/>
        <v>#DIV/0!</v>
      </c>
      <c r="P150" s="26" t="e">
        <f t="shared" si="28"/>
        <v>#DIV/0!</v>
      </c>
      <c r="Q150" s="27" t="e">
        <f t="shared" si="29"/>
        <v>#DIV/0!</v>
      </c>
      <c r="R150" s="27" t="e">
        <f t="shared" si="30"/>
        <v>#DIV/0!</v>
      </c>
      <c r="S150" s="28"/>
    </row>
    <row r="151" spans="1:19" x14ac:dyDescent="0.3">
      <c r="A151" s="29"/>
      <c r="B151" s="18" t="s">
        <v>61</v>
      </c>
      <c r="C151" s="19">
        <v>5</v>
      </c>
      <c r="D151" s="19">
        <v>10</v>
      </c>
      <c r="E151" s="20">
        <f t="shared" si="25"/>
        <v>50</v>
      </c>
      <c r="F151" s="20">
        <f t="shared" si="26"/>
        <v>600</v>
      </c>
      <c r="G151" s="19">
        <v>90</v>
      </c>
      <c r="H151" s="19">
        <v>510</v>
      </c>
      <c r="I151" s="21">
        <v>0.85</v>
      </c>
      <c r="J151" s="21">
        <v>0.92220000000000002</v>
      </c>
      <c r="K151" s="22">
        <v>5969</v>
      </c>
      <c r="L151" s="23">
        <v>6472</v>
      </c>
      <c r="M151" s="23">
        <v>86905</v>
      </c>
      <c r="N151" s="24">
        <f>SUM(N149:N150)</f>
        <v>34576.699999999997</v>
      </c>
      <c r="O151" s="25">
        <f t="shared" si="27"/>
        <v>691.53399999999999</v>
      </c>
      <c r="P151" s="26">
        <f t="shared" si="28"/>
        <v>23.876000000000001</v>
      </c>
      <c r="Q151" s="27">
        <f t="shared" si="29"/>
        <v>0.59689999999999999</v>
      </c>
      <c r="R151" s="27">
        <f t="shared" si="30"/>
        <v>3457.6699999999996</v>
      </c>
      <c r="S151" s="28"/>
    </row>
    <row r="152" spans="1:19" x14ac:dyDescent="0.3">
      <c r="A152" s="29">
        <v>4</v>
      </c>
      <c r="B152" s="18" t="s">
        <v>1201</v>
      </c>
      <c r="C152" s="19"/>
      <c r="D152" s="19"/>
      <c r="E152" s="20">
        <f t="shared" si="25"/>
        <v>0</v>
      </c>
      <c r="F152" s="20">
        <f t="shared" si="26"/>
        <v>0</v>
      </c>
      <c r="G152" s="19"/>
      <c r="H152" s="19"/>
      <c r="I152" s="21"/>
      <c r="J152" s="21"/>
      <c r="K152" s="22"/>
      <c r="L152" s="23"/>
      <c r="M152" s="23"/>
      <c r="N152" s="24">
        <v>8367.2999999999993</v>
      </c>
      <c r="O152" s="25" t="e">
        <f t="shared" si="27"/>
        <v>#DIV/0!</v>
      </c>
      <c r="P152" s="26" t="e">
        <f t="shared" si="28"/>
        <v>#DIV/0!</v>
      </c>
      <c r="Q152" s="27" t="e">
        <f t="shared" si="29"/>
        <v>#DIV/0!</v>
      </c>
      <c r="R152" s="27" t="e">
        <f t="shared" si="30"/>
        <v>#DIV/0!</v>
      </c>
      <c r="S152" s="28"/>
    </row>
    <row r="153" spans="1:19" x14ac:dyDescent="0.3">
      <c r="A153" s="29"/>
      <c r="B153" s="18" t="s">
        <v>289</v>
      </c>
      <c r="C153" s="19"/>
      <c r="D153" s="19"/>
      <c r="E153" s="20">
        <f t="shared" si="25"/>
        <v>0</v>
      </c>
      <c r="F153" s="20">
        <f t="shared" si="26"/>
        <v>0</v>
      </c>
      <c r="G153" s="19"/>
      <c r="H153" s="19"/>
      <c r="I153" s="21"/>
      <c r="J153" s="21"/>
      <c r="K153" s="22"/>
      <c r="L153" s="23"/>
      <c r="M153" s="23"/>
      <c r="N153" s="24">
        <v>21279</v>
      </c>
      <c r="O153" s="25" t="e">
        <f t="shared" si="27"/>
        <v>#DIV/0!</v>
      </c>
      <c r="P153" s="26" t="e">
        <f t="shared" si="28"/>
        <v>#DIV/0!</v>
      </c>
      <c r="Q153" s="27" t="e">
        <f t="shared" si="29"/>
        <v>#DIV/0!</v>
      </c>
      <c r="R153" s="27" t="e">
        <f t="shared" si="30"/>
        <v>#DIV/0!</v>
      </c>
      <c r="S153" s="28"/>
    </row>
    <row r="154" spans="1:19" x14ac:dyDescent="0.3">
      <c r="A154" s="29"/>
      <c r="B154" s="18" t="s">
        <v>61</v>
      </c>
      <c r="C154" s="19">
        <v>5</v>
      </c>
      <c r="D154" s="19">
        <v>8</v>
      </c>
      <c r="E154" s="20">
        <f t="shared" si="25"/>
        <v>40</v>
      </c>
      <c r="F154" s="20">
        <f t="shared" si="26"/>
        <v>480</v>
      </c>
      <c r="G154" s="19">
        <v>60</v>
      </c>
      <c r="H154" s="19">
        <v>420</v>
      </c>
      <c r="I154" s="21">
        <v>0.875</v>
      </c>
      <c r="J154" s="21">
        <v>0.9516</v>
      </c>
      <c r="K154" s="22">
        <v>5118</v>
      </c>
      <c r="L154" s="23">
        <v>5378</v>
      </c>
      <c r="M154" s="23">
        <v>36072</v>
      </c>
      <c r="N154" s="24">
        <f>SUM(N152:N153)</f>
        <v>29646.3</v>
      </c>
      <c r="O154" s="25">
        <f t="shared" si="27"/>
        <v>741.15750000000003</v>
      </c>
      <c r="P154" s="26">
        <f t="shared" si="28"/>
        <v>25.59</v>
      </c>
      <c r="Q154" s="27">
        <f t="shared" si="29"/>
        <v>0.63975000000000004</v>
      </c>
      <c r="R154" s="27">
        <f t="shared" si="30"/>
        <v>3705.7874999999999</v>
      </c>
      <c r="S154" s="28"/>
    </row>
    <row r="155" spans="1:19" x14ac:dyDescent="0.3">
      <c r="A155" s="29" t="s">
        <v>74</v>
      </c>
      <c r="B155" s="18" t="s">
        <v>1202</v>
      </c>
      <c r="C155" s="19"/>
      <c r="D155" s="19"/>
      <c r="E155" s="20">
        <f t="shared" si="25"/>
        <v>0</v>
      </c>
      <c r="F155" s="20">
        <f t="shared" si="26"/>
        <v>0</v>
      </c>
      <c r="G155" s="19"/>
      <c r="H155" s="19"/>
      <c r="I155" s="21"/>
      <c r="J155" s="21"/>
      <c r="K155" s="22"/>
      <c r="L155" s="23"/>
      <c r="M155" s="23"/>
      <c r="N155" s="24">
        <v>35014</v>
      </c>
      <c r="O155" s="25" t="e">
        <f t="shared" si="27"/>
        <v>#DIV/0!</v>
      </c>
      <c r="P155" s="26" t="e">
        <f t="shared" si="28"/>
        <v>#DIV/0!</v>
      </c>
      <c r="Q155" s="27" t="e">
        <f t="shared" si="29"/>
        <v>#DIV/0!</v>
      </c>
      <c r="R155" s="27" t="e">
        <f t="shared" si="30"/>
        <v>#DIV/0!</v>
      </c>
      <c r="S155" s="28"/>
    </row>
    <row r="156" spans="1:19" x14ac:dyDescent="0.3">
      <c r="A156" s="29"/>
      <c r="B156" s="18" t="s">
        <v>61</v>
      </c>
      <c r="C156" s="19">
        <v>5</v>
      </c>
      <c r="D156" s="19">
        <v>10</v>
      </c>
      <c r="E156" s="20">
        <f t="shared" si="25"/>
        <v>50</v>
      </c>
      <c r="F156" s="20">
        <f t="shared" si="26"/>
        <v>600</v>
      </c>
      <c r="G156" s="19">
        <v>90</v>
      </c>
      <c r="H156" s="19">
        <v>510</v>
      </c>
      <c r="I156" s="21">
        <v>0.85</v>
      </c>
      <c r="J156" s="21">
        <v>0.93520000000000003</v>
      </c>
      <c r="K156" s="22">
        <v>6044</v>
      </c>
      <c r="L156" s="23">
        <v>6463</v>
      </c>
      <c r="M156" s="23">
        <v>0</v>
      </c>
      <c r="N156" s="24">
        <f>SUM(N155)</f>
        <v>35014</v>
      </c>
      <c r="O156" s="25">
        <f t="shared" si="27"/>
        <v>700.28</v>
      </c>
      <c r="P156" s="26">
        <f t="shared" si="28"/>
        <v>24.175999999999998</v>
      </c>
      <c r="Q156" s="27">
        <f t="shared" si="29"/>
        <v>0.60439999999999994</v>
      </c>
      <c r="R156" s="27">
        <f t="shared" si="30"/>
        <v>3501.4</v>
      </c>
      <c r="S156" s="28"/>
    </row>
    <row r="157" spans="1:19" x14ac:dyDescent="0.3">
      <c r="A157" s="29">
        <v>7</v>
      </c>
      <c r="B157" s="18" t="s">
        <v>289</v>
      </c>
      <c r="C157" s="19"/>
      <c r="D157" s="19"/>
      <c r="E157" s="20">
        <f t="shared" si="25"/>
        <v>0</v>
      </c>
      <c r="F157" s="20">
        <f t="shared" si="26"/>
        <v>0</v>
      </c>
      <c r="G157" s="19"/>
      <c r="H157" s="19"/>
      <c r="I157" s="21"/>
      <c r="J157" s="21"/>
      <c r="K157" s="22"/>
      <c r="L157" s="23"/>
      <c r="M157" s="23"/>
      <c r="N157" s="24">
        <v>32135.8</v>
      </c>
      <c r="O157" s="25" t="e">
        <f t="shared" si="27"/>
        <v>#DIV/0!</v>
      </c>
      <c r="P157" s="26" t="e">
        <f t="shared" si="28"/>
        <v>#DIV/0!</v>
      </c>
      <c r="Q157" s="27" t="e">
        <f t="shared" si="29"/>
        <v>#DIV/0!</v>
      </c>
      <c r="R157" s="27" t="e">
        <f t="shared" si="30"/>
        <v>#DIV/0!</v>
      </c>
      <c r="S157" s="28"/>
    </row>
    <row r="158" spans="1:19" x14ac:dyDescent="0.3">
      <c r="A158" s="29"/>
      <c r="B158" s="18" t="s">
        <v>61</v>
      </c>
      <c r="C158" s="19">
        <v>4</v>
      </c>
      <c r="D158" s="19">
        <v>8</v>
      </c>
      <c r="E158" s="20">
        <f t="shared" si="25"/>
        <v>32</v>
      </c>
      <c r="F158" s="20">
        <f t="shared" si="26"/>
        <v>480</v>
      </c>
      <c r="G158" s="19">
        <v>30</v>
      </c>
      <c r="H158" s="19">
        <v>450</v>
      </c>
      <c r="I158" s="21">
        <v>0.9375</v>
      </c>
      <c r="J158" s="21">
        <v>0.96189999999999998</v>
      </c>
      <c r="K158" s="22">
        <v>5547</v>
      </c>
      <c r="L158" s="23">
        <v>5767</v>
      </c>
      <c r="M158" s="23">
        <v>33601</v>
      </c>
      <c r="N158" s="24">
        <f>SUM(N157)</f>
        <v>32135.8</v>
      </c>
      <c r="O158" s="25">
        <f t="shared" si="27"/>
        <v>1004.24375</v>
      </c>
      <c r="P158" s="26">
        <f t="shared" si="28"/>
        <v>34.668750000000003</v>
      </c>
      <c r="Q158" s="27">
        <f t="shared" si="29"/>
        <v>0.69337499999999996</v>
      </c>
      <c r="R158" s="27">
        <f t="shared" si="30"/>
        <v>4016.9749999999999</v>
      </c>
      <c r="S158" s="28"/>
    </row>
    <row r="159" spans="1:19" x14ac:dyDescent="0.3">
      <c r="A159" s="29" t="s">
        <v>421</v>
      </c>
      <c r="B159" s="18" t="s">
        <v>289</v>
      </c>
      <c r="C159" s="19"/>
      <c r="D159" s="19"/>
      <c r="E159" s="20">
        <f t="shared" si="25"/>
        <v>0</v>
      </c>
      <c r="F159" s="20">
        <f t="shared" si="26"/>
        <v>0</v>
      </c>
      <c r="G159" s="19"/>
      <c r="H159" s="19"/>
      <c r="I159" s="21"/>
      <c r="J159" s="21"/>
      <c r="K159" s="22"/>
      <c r="L159" s="23"/>
      <c r="M159" s="23"/>
      <c r="N159" s="24">
        <v>17945.7</v>
      </c>
      <c r="O159" s="25" t="e">
        <f t="shared" si="27"/>
        <v>#DIV/0!</v>
      </c>
      <c r="P159" s="26" t="e">
        <f t="shared" si="28"/>
        <v>#DIV/0!</v>
      </c>
      <c r="Q159" s="27" t="e">
        <f t="shared" si="29"/>
        <v>#DIV/0!</v>
      </c>
      <c r="R159" s="27" t="e">
        <f t="shared" si="30"/>
        <v>#DIV/0!</v>
      </c>
      <c r="S159" s="28"/>
    </row>
    <row r="160" spans="1:19" x14ac:dyDescent="0.3">
      <c r="A160" s="29"/>
      <c r="B160" s="18" t="s">
        <v>118</v>
      </c>
      <c r="C160" s="19"/>
      <c r="D160" s="19"/>
      <c r="E160" s="20">
        <f t="shared" si="25"/>
        <v>0</v>
      </c>
      <c r="F160" s="20">
        <f t="shared" si="26"/>
        <v>0</v>
      </c>
      <c r="G160" s="19"/>
      <c r="H160" s="19"/>
      <c r="I160" s="21"/>
      <c r="J160" s="21"/>
      <c r="K160" s="22"/>
      <c r="L160" s="23"/>
      <c r="M160" s="23"/>
      <c r="N160" s="24">
        <v>12168.4</v>
      </c>
      <c r="O160" s="25" t="e">
        <f t="shared" si="27"/>
        <v>#DIV/0!</v>
      </c>
      <c r="P160" s="26" t="e">
        <f t="shared" si="28"/>
        <v>#DIV/0!</v>
      </c>
      <c r="Q160" s="27" t="e">
        <f t="shared" si="29"/>
        <v>#DIV/0!</v>
      </c>
      <c r="R160" s="27" t="e">
        <f t="shared" si="30"/>
        <v>#DIV/0!</v>
      </c>
      <c r="S160" s="28"/>
    </row>
    <row r="161" spans="1:19" ht="16.5" customHeight="1" x14ac:dyDescent="0.3">
      <c r="A161" s="29"/>
      <c r="B161" s="18" t="s">
        <v>1207</v>
      </c>
      <c r="C161" s="19">
        <v>5</v>
      </c>
      <c r="D161" s="19">
        <v>10</v>
      </c>
      <c r="E161" s="20">
        <f t="shared" si="25"/>
        <v>50</v>
      </c>
      <c r="F161" s="20">
        <f t="shared" si="26"/>
        <v>600</v>
      </c>
      <c r="G161" s="19">
        <v>180</v>
      </c>
      <c r="H161" s="19">
        <v>420</v>
      </c>
      <c r="I161" s="21">
        <v>0.7</v>
      </c>
      <c r="J161" s="21">
        <v>0.92149999999999999</v>
      </c>
      <c r="K161" s="22">
        <v>6663</v>
      </c>
      <c r="L161" s="23">
        <v>7230</v>
      </c>
      <c r="M161" s="23">
        <v>0</v>
      </c>
      <c r="N161" s="24">
        <f>SUM(N159:N160)</f>
        <v>30114.1</v>
      </c>
      <c r="O161" s="25">
        <f t="shared" si="27"/>
        <v>602.28199999999993</v>
      </c>
      <c r="P161" s="26">
        <f t="shared" si="28"/>
        <v>26.652000000000001</v>
      </c>
      <c r="Q161" s="27">
        <f t="shared" si="29"/>
        <v>0.6663</v>
      </c>
      <c r="R161" s="27">
        <f t="shared" si="30"/>
        <v>3011.41</v>
      </c>
      <c r="S161" s="28"/>
    </row>
    <row r="162" spans="1:19" x14ac:dyDescent="0.3">
      <c r="A162" s="29">
        <v>8</v>
      </c>
      <c r="B162" s="18" t="s">
        <v>118</v>
      </c>
      <c r="C162" s="19"/>
      <c r="D162" s="19"/>
      <c r="E162" s="20">
        <f t="shared" si="25"/>
        <v>0</v>
      </c>
      <c r="F162" s="20">
        <f t="shared" si="26"/>
        <v>0</v>
      </c>
      <c r="G162" s="19"/>
      <c r="H162" s="19"/>
      <c r="I162" s="21"/>
      <c r="J162" s="21"/>
      <c r="K162" s="22"/>
      <c r="L162" s="23"/>
      <c r="M162" s="23"/>
      <c r="N162" s="24">
        <v>5231.6000000000004</v>
      </c>
      <c r="O162" s="25" t="e">
        <f t="shared" si="27"/>
        <v>#DIV/0!</v>
      </c>
      <c r="P162" s="26" t="e">
        <f t="shared" si="28"/>
        <v>#DIV/0!</v>
      </c>
      <c r="Q162" s="27" t="e">
        <f t="shared" si="29"/>
        <v>#DIV/0!</v>
      </c>
      <c r="R162" s="27" t="e">
        <f t="shared" si="30"/>
        <v>#DIV/0!</v>
      </c>
      <c r="S162" s="28"/>
    </row>
    <row r="163" spans="1:19" x14ac:dyDescent="0.3">
      <c r="A163" s="29"/>
      <c r="B163" s="18" t="s">
        <v>1208</v>
      </c>
      <c r="C163" s="19"/>
      <c r="D163" s="19"/>
      <c r="E163" s="20">
        <f t="shared" si="25"/>
        <v>0</v>
      </c>
      <c r="F163" s="20">
        <f t="shared" si="26"/>
        <v>0</v>
      </c>
      <c r="G163" s="19"/>
      <c r="H163" s="19"/>
      <c r="I163" s="21"/>
      <c r="J163" s="21"/>
      <c r="K163" s="22"/>
      <c r="L163" s="23"/>
      <c r="M163" s="23"/>
      <c r="N163" s="24">
        <v>24000</v>
      </c>
      <c r="O163" s="25" t="e">
        <f t="shared" si="27"/>
        <v>#DIV/0!</v>
      </c>
      <c r="P163" s="26" t="e">
        <f t="shared" si="28"/>
        <v>#DIV/0!</v>
      </c>
      <c r="Q163" s="27" t="e">
        <f t="shared" si="29"/>
        <v>#DIV/0!</v>
      </c>
      <c r="R163" s="27" t="e">
        <f t="shared" si="30"/>
        <v>#DIV/0!</v>
      </c>
      <c r="S163" s="28"/>
    </row>
    <row r="164" spans="1:19" x14ac:dyDescent="0.3">
      <c r="A164" s="29"/>
      <c r="B164" s="18" t="s">
        <v>1209</v>
      </c>
      <c r="C164" s="19"/>
      <c r="D164" s="19"/>
      <c r="E164" s="20">
        <f t="shared" si="25"/>
        <v>0</v>
      </c>
      <c r="F164" s="20">
        <f t="shared" si="26"/>
        <v>0</v>
      </c>
      <c r="G164" s="19"/>
      <c r="H164" s="19"/>
      <c r="I164" s="21"/>
      <c r="J164" s="21"/>
      <c r="K164" s="22"/>
      <c r="L164" s="23"/>
      <c r="M164" s="23"/>
      <c r="N164" s="24">
        <v>4836</v>
      </c>
      <c r="O164" s="25" t="e">
        <f t="shared" si="27"/>
        <v>#DIV/0!</v>
      </c>
      <c r="P164" s="26" t="e">
        <f t="shared" si="28"/>
        <v>#DIV/0!</v>
      </c>
      <c r="Q164" s="27" t="e">
        <f t="shared" si="29"/>
        <v>#DIV/0!</v>
      </c>
      <c r="R164" s="27" t="e">
        <f t="shared" si="30"/>
        <v>#DIV/0!</v>
      </c>
      <c r="S164" s="28"/>
    </row>
    <row r="165" spans="1:19" x14ac:dyDescent="0.3">
      <c r="A165" s="29"/>
      <c r="B165" s="18" t="s">
        <v>61</v>
      </c>
      <c r="C165" s="19">
        <v>5</v>
      </c>
      <c r="D165" s="19">
        <v>8</v>
      </c>
      <c r="E165" s="20">
        <f t="shared" si="25"/>
        <v>40</v>
      </c>
      <c r="F165" s="20">
        <f t="shared" si="26"/>
        <v>480</v>
      </c>
      <c r="G165" s="19">
        <v>40</v>
      </c>
      <c r="H165" s="19">
        <v>440</v>
      </c>
      <c r="I165" s="21">
        <v>0.91669999999999996</v>
      </c>
      <c r="J165" s="21">
        <v>0.91759999999999997</v>
      </c>
      <c r="K165" s="22">
        <v>9980</v>
      </c>
      <c r="L165" s="23">
        <v>10877</v>
      </c>
      <c r="M165" s="23">
        <v>46318</v>
      </c>
      <c r="N165" s="24">
        <f>SUM(N162:N164)</f>
        <v>34067.599999999999</v>
      </c>
      <c r="O165" s="25">
        <f t="shared" si="27"/>
        <v>851.68999999999994</v>
      </c>
      <c r="P165" s="26">
        <f t="shared" si="28"/>
        <v>49.9</v>
      </c>
      <c r="Q165" s="27">
        <f t="shared" si="29"/>
        <v>1.2475000000000001</v>
      </c>
      <c r="R165" s="27">
        <f t="shared" si="30"/>
        <v>4258.45</v>
      </c>
      <c r="S165" s="28"/>
    </row>
    <row r="166" spans="1:19" ht="16.5" customHeight="1" x14ac:dyDescent="0.3">
      <c r="A166" s="29" t="s">
        <v>469</v>
      </c>
      <c r="B166" s="18" t="s">
        <v>372</v>
      </c>
      <c r="C166" s="19"/>
      <c r="D166" s="19"/>
      <c r="E166" s="20">
        <f t="shared" si="25"/>
        <v>0</v>
      </c>
      <c r="F166" s="20">
        <f t="shared" si="26"/>
        <v>0</v>
      </c>
      <c r="G166" s="19"/>
      <c r="H166" s="19"/>
      <c r="I166" s="21"/>
      <c r="J166" s="21"/>
      <c r="K166" s="22"/>
      <c r="L166" s="23"/>
      <c r="M166" s="23"/>
      <c r="N166" s="24">
        <v>29915</v>
      </c>
      <c r="O166" s="25" t="e">
        <f t="shared" si="27"/>
        <v>#DIV/0!</v>
      </c>
      <c r="P166" s="26" t="e">
        <f t="shared" si="28"/>
        <v>#DIV/0!</v>
      </c>
      <c r="Q166" s="27" t="e">
        <f t="shared" si="29"/>
        <v>#DIV/0!</v>
      </c>
      <c r="R166" s="27" t="e">
        <f t="shared" si="30"/>
        <v>#DIV/0!</v>
      </c>
      <c r="S166" s="28"/>
    </row>
    <row r="167" spans="1:19" x14ac:dyDescent="0.3">
      <c r="A167" s="29"/>
      <c r="B167" s="18" t="s">
        <v>521</v>
      </c>
      <c r="C167" s="19"/>
      <c r="D167" s="19"/>
      <c r="E167" s="20">
        <f t="shared" si="25"/>
        <v>0</v>
      </c>
      <c r="F167" s="20">
        <f t="shared" si="26"/>
        <v>0</v>
      </c>
      <c r="G167" s="19"/>
      <c r="H167" s="19"/>
      <c r="I167" s="21"/>
      <c r="J167" s="21"/>
      <c r="K167" s="22"/>
      <c r="L167" s="23"/>
      <c r="M167" s="23"/>
      <c r="N167" s="24">
        <v>10370.4</v>
      </c>
      <c r="O167" s="25" t="e">
        <f t="shared" si="27"/>
        <v>#DIV/0!</v>
      </c>
      <c r="P167" s="26" t="e">
        <f t="shared" si="28"/>
        <v>#DIV/0!</v>
      </c>
      <c r="Q167" s="27" t="e">
        <f t="shared" si="29"/>
        <v>#DIV/0!</v>
      </c>
      <c r="R167" s="27" t="e">
        <f t="shared" si="30"/>
        <v>#DIV/0!</v>
      </c>
      <c r="S167" s="28"/>
    </row>
    <row r="168" spans="1:19" x14ac:dyDescent="0.3">
      <c r="A168" s="29"/>
      <c r="B168" s="18" t="s">
        <v>1212</v>
      </c>
      <c r="C168" s="19">
        <v>5</v>
      </c>
      <c r="D168" s="19">
        <v>10</v>
      </c>
      <c r="E168" s="20">
        <f t="shared" si="25"/>
        <v>50</v>
      </c>
      <c r="F168" s="20">
        <f t="shared" si="26"/>
        <v>600</v>
      </c>
      <c r="G168" s="19">
        <v>80</v>
      </c>
      <c r="H168" s="19">
        <v>520</v>
      </c>
      <c r="I168" s="21">
        <v>0.86670000000000003</v>
      </c>
      <c r="J168" s="21">
        <v>0.91900000000000004</v>
      </c>
      <c r="K168" s="22">
        <v>11577</v>
      </c>
      <c r="L168" s="23">
        <v>12598</v>
      </c>
      <c r="M168" s="23">
        <v>0</v>
      </c>
      <c r="N168" s="24">
        <f>SUM(N166:N167)</f>
        <v>40285.4</v>
      </c>
      <c r="O168" s="25">
        <f t="shared" si="27"/>
        <v>805.70800000000008</v>
      </c>
      <c r="P168" s="26">
        <f t="shared" si="28"/>
        <v>46.308</v>
      </c>
      <c r="Q168" s="27">
        <f t="shared" si="29"/>
        <v>1.1577</v>
      </c>
      <c r="R168" s="27">
        <f t="shared" si="30"/>
        <v>4028.54</v>
      </c>
      <c r="S168" s="28"/>
    </row>
    <row r="169" spans="1:19" x14ac:dyDescent="0.3">
      <c r="A169" s="29">
        <v>9</v>
      </c>
      <c r="B169" s="18" t="s">
        <v>521</v>
      </c>
      <c r="C169" s="19"/>
      <c r="D169" s="19"/>
      <c r="E169" s="20">
        <f t="shared" si="25"/>
        <v>0</v>
      </c>
      <c r="F169" s="20">
        <f t="shared" si="26"/>
        <v>0</v>
      </c>
      <c r="G169" s="19"/>
      <c r="H169" s="19"/>
      <c r="I169" s="21"/>
      <c r="J169" s="21"/>
      <c r="K169" s="22"/>
      <c r="L169" s="23"/>
      <c r="M169" s="23"/>
      <c r="N169" s="24">
        <v>30229.599999999999</v>
      </c>
      <c r="O169" s="25" t="e">
        <f t="shared" si="27"/>
        <v>#DIV/0!</v>
      </c>
      <c r="P169" s="26" t="e">
        <f t="shared" si="28"/>
        <v>#DIV/0!</v>
      </c>
      <c r="Q169" s="27" t="e">
        <f t="shared" si="29"/>
        <v>#DIV/0!</v>
      </c>
      <c r="R169" s="27" t="e">
        <f t="shared" si="30"/>
        <v>#DIV/0!</v>
      </c>
      <c r="S169" s="28"/>
    </row>
    <row r="170" spans="1:19" x14ac:dyDescent="0.3">
      <c r="A170" s="29"/>
      <c r="B170" s="18" t="s">
        <v>1214</v>
      </c>
      <c r="C170" s="19"/>
      <c r="D170" s="19"/>
      <c r="E170" s="20">
        <f t="shared" si="25"/>
        <v>0</v>
      </c>
      <c r="F170" s="20">
        <f t="shared" si="26"/>
        <v>0</v>
      </c>
      <c r="G170" s="19"/>
      <c r="H170" s="19"/>
      <c r="I170" s="21"/>
      <c r="J170" s="21"/>
      <c r="K170" s="22"/>
      <c r="L170" s="23"/>
      <c r="M170" s="23"/>
      <c r="N170" s="24">
        <v>440</v>
      </c>
      <c r="O170" s="25" t="e">
        <f t="shared" si="27"/>
        <v>#DIV/0!</v>
      </c>
      <c r="P170" s="26" t="e">
        <f t="shared" si="28"/>
        <v>#DIV/0!</v>
      </c>
      <c r="Q170" s="27" t="e">
        <f t="shared" si="29"/>
        <v>#DIV/0!</v>
      </c>
      <c r="R170" s="27" t="e">
        <f t="shared" si="30"/>
        <v>#DIV/0!</v>
      </c>
      <c r="S170" s="28"/>
    </row>
    <row r="171" spans="1:19" x14ac:dyDescent="0.3">
      <c r="A171" s="29"/>
      <c r="B171" s="18" t="s">
        <v>61</v>
      </c>
      <c r="C171" s="19">
        <v>5</v>
      </c>
      <c r="D171" s="19">
        <v>8</v>
      </c>
      <c r="E171" s="20">
        <f t="shared" si="25"/>
        <v>40</v>
      </c>
      <c r="F171" s="20">
        <f t="shared" si="26"/>
        <v>480</v>
      </c>
      <c r="G171" s="19">
        <v>50</v>
      </c>
      <c r="H171" s="19">
        <v>430</v>
      </c>
      <c r="I171" s="21">
        <v>0.89580000000000004</v>
      </c>
      <c r="J171" s="21">
        <v>0.83989999999999998</v>
      </c>
      <c r="K171" s="22">
        <v>8319</v>
      </c>
      <c r="L171" s="23">
        <v>9905</v>
      </c>
      <c r="M171" s="23">
        <v>18260</v>
      </c>
      <c r="N171" s="24">
        <f>SUM(N169:N170)</f>
        <v>30669.599999999999</v>
      </c>
      <c r="O171" s="25">
        <f t="shared" si="27"/>
        <v>766.74</v>
      </c>
      <c r="P171" s="26">
        <f t="shared" si="28"/>
        <v>41.594999999999999</v>
      </c>
      <c r="Q171" s="27">
        <f t="shared" si="29"/>
        <v>1.0398750000000001</v>
      </c>
      <c r="R171" s="27">
        <f t="shared" si="30"/>
        <v>3833.7</v>
      </c>
      <c r="S171" s="28"/>
    </row>
    <row r="172" spans="1:19" ht="16.5" customHeight="1" x14ac:dyDescent="0.3">
      <c r="A172" s="29" t="s">
        <v>1217</v>
      </c>
      <c r="B172" s="18" t="s">
        <v>196</v>
      </c>
      <c r="C172" s="19"/>
      <c r="D172" s="19"/>
      <c r="E172" s="20">
        <f t="shared" si="25"/>
        <v>0</v>
      </c>
      <c r="F172" s="20">
        <f t="shared" si="26"/>
        <v>0</v>
      </c>
      <c r="G172" s="19"/>
      <c r="H172" s="19"/>
      <c r="I172" s="21"/>
      <c r="J172" s="21"/>
      <c r="K172" s="22"/>
      <c r="L172" s="23"/>
      <c r="M172" s="23"/>
      <c r="N172" s="24">
        <v>18810</v>
      </c>
      <c r="O172" s="25" t="e">
        <f t="shared" si="27"/>
        <v>#DIV/0!</v>
      </c>
      <c r="P172" s="26" t="e">
        <f t="shared" si="28"/>
        <v>#DIV/0!</v>
      </c>
      <c r="Q172" s="27" t="e">
        <f t="shared" si="29"/>
        <v>#DIV/0!</v>
      </c>
      <c r="R172" s="27" t="e">
        <f t="shared" si="30"/>
        <v>#DIV/0!</v>
      </c>
      <c r="S172" s="28"/>
    </row>
    <row r="173" spans="1:19" x14ac:dyDescent="0.3">
      <c r="A173" s="29"/>
      <c r="B173" s="18" t="s">
        <v>1218</v>
      </c>
      <c r="C173" s="19"/>
      <c r="D173" s="19"/>
      <c r="E173" s="20">
        <f t="shared" si="25"/>
        <v>0</v>
      </c>
      <c r="F173" s="20">
        <f t="shared" si="26"/>
        <v>0</v>
      </c>
      <c r="G173" s="19"/>
      <c r="H173" s="19"/>
      <c r="I173" s="21"/>
      <c r="J173" s="21"/>
      <c r="K173" s="22"/>
      <c r="L173" s="23"/>
      <c r="M173" s="23"/>
      <c r="N173" s="24">
        <v>23844.95</v>
      </c>
      <c r="O173" s="25" t="e">
        <f t="shared" si="27"/>
        <v>#DIV/0!</v>
      </c>
      <c r="P173" s="26" t="e">
        <f t="shared" si="28"/>
        <v>#DIV/0!</v>
      </c>
      <c r="Q173" s="27" t="e">
        <f t="shared" si="29"/>
        <v>#DIV/0!</v>
      </c>
      <c r="R173" s="27" t="e">
        <f t="shared" si="30"/>
        <v>#DIV/0!</v>
      </c>
      <c r="S173" s="28"/>
    </row>
    <row r="174" spans="1:19" x14ac:dyDescent="0.3">
      <c r="A174" s="29"/>
      <c r="B174" s="18" t="s">
        <v>61</v>
      </c>
      <c r="C174" s="19">
        <v>5</v>
      </c>
      <c r="D174" s="19">
        <v>10</v>
      </c>
      <c r="E174" s="20">
        <f t="shared" si="25"/>
        <v>50</v>
      </c>
      <c r="F174" s="20">
        <f t="shared" si="26"/>
        <v>600</v>
      </c>
      <c r="G174" s="19">
        <v>50</v>
      </c>
      <c r="H174" s="19">
        <v>550</v>
      </c>
      <c r="I174" s="21">
        <v>0.91669999999999996</v>
      </c>
      <c r="J174" s="21">
        <v>0.93240000000000001</v>
      </c>
      <c r="K174" s="22">
        <v>11571</v>
      </c>
      <c r="L174" s="23">
        <v>12410</v>
      </c>
      <c r="M174" s="23">
        <v>0</v>
      </c>
      <c r="N174" s="24">
        <f>SUM(N172:N173)</f>
        <v>42654.95</v>
      </c>
      <c r="O174" s="25">
        <f t="shared" si="27"/>
        <v>853.09899999999993</v>
      </c>
      <c r="P174" s="26">
        <f t="shared" si="28"/>
        <v>46.283999999999999</v>
      </c>
      <c r="Q174" s="27">
        <f t="shared" si="29"/>
        <v>1.1571</v>
      </c>
      <c r="R174" s="27">
        <f t="shared" si="30"/>
        <v>4265.4949999999999</v>
      </c>
      <c r="S174" s="28"/>
    </row>
    <row r="175" spans="1:19" x14ac:dyDescent="0.3">
      <c r="A175" s="29">
        <v>10</v>
      </c>
      <c r="B175" s="18" t="s">
        <v>1221</v>
      </c>
      <c r="C175" s="19"/>
      <c r="D175" s="19"/>
      <c r="E175" s="20">
        <f t="shared" si="25"/>
        <v>0</v>
      </c>
      <c r="F175" s="20">
        <f t="shared" si="26"/>
        <v>0</v>
      </c>
      <c r="G175" s="19"/>
      <c r="H175" s="19"/>
      <c r="I175" s="21"/>
      <c r="J175" s="21"/>
      <c r="K175" s="22"/>
      <c r="L175" s="23"/>
      <c r="M175" s="23"/>
      <c r="N175" s="24">
        <v>34662.65</v>
      </c>
      <c r="O175" s="25" t="e">
        <f t="shared" si="27"/>
        <v>#DIV/0!</v>
      </c>
      <c r="P175" s="26" t="e">
        <f t="shared" si="28"/>
        <v>#DIV/0!</v>
      </c>
      <c r="Q175" s="27" t="e">
        <f t="shared" si="29"/>
        <v>#DIV/0!</v>
      </c>
      <c r="R175" s="27" t="e">
        <f t="shared" si="30"/>
        <v>#DIV/0!</v>
      </c>
      <c r="S175" s="28"/>
    </row>
    <row r="176" spans="1:19" x14ac:dyDescent="0.3">
      <c r="A176" s="29"/>
      <c r="B176" s="18" t="s">
        <v>88</v>
      </c>
      <c r="C176" s="19">
        <v>5</v>
      </c>
      <c r="D176" s="19">
        <v>8</v>
      </c>
      <c r="E176" s="20">
        <f t="shared" si="25"/>
        <v>40</v>
      </c>
      <c r="F176" s="20">
        <f t="shared" si="26"/>
        <v>480</v>
      </c>
      <c r="G176" s="19">
        <v>40</v>
      </c>
      <c r="H176" s="19">
        <v>440</v>
      </c>
      <c r="I176" s="21">
        <v>0.91669999999999996</v>
      </c>
      <c r="J176" s="21">
        <v>0.90800000000000003</v>
      </c>
      <c r="K176" s="22">
        <v>9403</v>
      </c>
      <c r="L176" s="23">
        <v>10355</v>
      </c>
      <c r="M176" s="23">
        <v>0</v>
      </c>
      <c r="N176" s="24">
        <f>SUM(N175)</f>
        <v>34662.65</v>
      </c>
      <c r="O176" s="25">
        <f t="shared" si="27"/>
        <v>866.56625000000008</v>
      </c>
      <c r="P176" s="26">
        <f t="shared" si="28"/>
        <v>47.015000000000001</v>
      </c>
      <c r="Q176" s="27">
        <f t="shared" si="29"/>
        <v>1.1753750000000001</v>
      </c>
      <c r="R176" s="27">
        <f t="shared" si="30"/>
        <v>4332.8312500000002</v>
      </c>
      <c r="S176" s="28"/>
    </row>
    <row r="177" spans="1:19" x14ac:dyDescent="0.3">
      <c r="A177" s="29">
        <v>11</v>
      </c>
      <c r="B177" s="18" t="s">
        <v>88</v>
      </c>
      <c r="C177" s="19"/>
      <c r="D177" s="19"/>
      <c r="E177" s="20">
        <f t="shared" si="25"/>
        <v>0</v>
      </c>
      <c r="F177" s="20">
        <f t="shared" si="26"/>
        <v>0</v>
      </c>
      <c r="G177" s="19"/>
      <c r="H177" s="19"/>
      <c r="I177" s="21"/>
      <c r="J177" s="21"/>
      <c r="K177" s="22"/>
      <c r="L177" s="23"/>
      <c r="M177" s="23">
        <v>38026</v>
      </c>
      <c r="N177" s="24"/>
      <c r="O177" s="25" t="e">
        <f t="shared" si="27"/>
        <v>#DIV/0!</v>
      </c>
      <c r="P177" s="26" t="e">
        <f t="shared" si="28"/>
        <v>#DIV/0!</v>
      </c>
      <c r="Q177" s="27" t="e">
        <f t="shared" si="29"/>
        <v>#DIV/0!</v>
      </c>
      <c r="R177" s="27" t="e">
        <f t="shared" si="30"/>
        <v>#DIV/0!</v>
      </c>
      <c r="S177" s="28"/>
    </row>
    <row r="178" spans="1:19" ht="16.5" customHeight="1" x14ac:dyDescent="0.3">
      <c r="A178" s="29">
        <v>16</v>
      </c>
      <c r="B178" s="18" t="s">
        <v>1223</v>
      </c>
      <c r="C178" s="19"/>
      <c r="D178" s="19"/>
      <c r="E178" s="20">
        <f t="shared" si="25"/>
        <v>0</v>
      </c>
      <c r="F178" s="20">
        <f t="shared" si="26"/>
        <v>0</v>
      </c>
      <c r="G178" s="19"/>
      <c r="H178" s="19"/>
      <c r="I178" s="21"/>
      <c r="J178" s="21"/>
      <c r="K178" s="22"/>
      <c r="L178" s="23"/>
      <c r="M178" s="23"/>
      <c r="N178" s="24">
        <v>8367.4</v>
      </c>
      <c r="O178" s="25" t="e">
        <f t="shared" si="27"/>
        <v>#DIV/0!</v>
      </c>
      <c r="P178" s="26" t="e">
        <f t="shared" si="28"/>
        <v>#DIV/0!</v>
      </c>
      <c r="Q178" s="27" t="e">
        <f t="shared" si="29"/>
        <v>#DIV/0!</v>
      </c>
      <c r="R178" s="27" t="e">
        <f t="shared" si="30"/>
        <v>#DIV/0!</v>
      </c>
      <c r="S178" s="28"/>
    </row>
    <row r="179" spans="1:19" x14ac:dyDescent="0.3">
      <c r="A179" s="29"/>
      <c r="B179" s="18" t="s">
        <v>1224</v>
      </c>
      <c r="C179" s="19"/>
      <c r="D179" s="19"/>
      <c r="E179" s="20">
        <f t="shared" si="25"/>
        <v>0</v>
      </c>
      <c r="F179" s="20">
        <f t="shared" si="26"/>
        <v>0</v>
      </c>
      <c r="G179" s="19"/>
      <c r="H179" s="19"/>
      <c r="I179" s="21"/>
      <c r="J179" s="21"/>
      <c r="K179" s="22"/>
      <c r="L179" s="23"/>
      <c r="M179" s="23"/>
      <c r="N179" s="24">
        <v>25312</v>
      </c>
      <c r="O179" s="25" t="e">
        <f t="shared" si="27"/>
        <v>#DIV/0!</v>
      </c>
      <c r="P179" s="26" t="e">
        <f t="shared" si="28"/>
        <v>#DIV/0!</v>
      </c>
      <c r="Q179" s="27" t="e">
        <f t="shared" si="29"/>
        <v>#DIV/0!</v>
      </c>
      <c r="R179" s="27" t="e">
        <f t="shared" si="30"/>
        <v>#DIV/0!</v>
      </c>
      <c r="S179" s="28"/>
    </row>
    <row r="180" spans="1:19" x14ac:dyDescent="0.3">
      <c r="A180" s="29"/>
      <c r="B180" s="18" t="s">
        <v>88</v>
      </c>
      <c r="C180" s="19">
        <v>5</v>
      </c>
      <c r="D180" s="19">
        <v>8</v>
      </c>
      <c r="E180" s="20">
        <f t="shared" si="25"/>
        <v>40</v>
      </c>
      <c r="F180" s="20">
        <f t="shared" si="26"/>
        <v>480</v>
      </c>
      <c r="G180" s="19">
        <v>60</v>
      </c>
      <c r="H180" s="19">
        <v>420</v>
      </c>
      <c r="I180" s="21">
        <v>0.875</v>
      </c>
      <c r="J180" s="21">
        <v>0.91969999999999996</v>
      </c>
      <c r="K180" s="22">
        <v>9136</v>
      </c>
      <c r="L180" s="23">
        <v>9933</v>
      </c>
      <c r="M180" s="23">
        <v>23640</v>
      </c>
      <c r="N180" s="24">
        <f>SUM(N178:N179)</f>
        <v>33679.4</v>
      </c>
      <c r="O180" s="25">
        <f t="shared" si="27"/>
        <v>841.98500000000001</v>
      </c>
      <c r="P180" s="26">
        <f t="shared" si="28"/>
        <v>45.68</v>
      </c>
      <c r="Q180" s="27">
        <f t="shared" si="29"/>
        <v>1.1419999999999999</v>
      </c>
      <c r="R180" s="27">
        <f t="shared" si="30"/>
        <v>4209.9250000000002</v>
      </c>
      <c r="S180" s="28"/>
    </row>
    <row r="181" spans="1:19" x14ac:dyDescent="0.3">
      <c r="A181" s="29" t="s">
        <v>1228</v>
      </c>
      <c r="B181" s="18" t="s">
        <v>1229</v>
      </c>
      <c r="C181" s="19"/>
      <c r="D181" s="19"/>
      <c r="E181" s="20">
        <f t="shared" si="25"/>
        <v>0</v>
      </c>
      <c r="F181" s="20">
        <f t="shared" si="26"/>
        <v>0</v>
      </c>
      <c r="G181" s="19"/>
      <c r="H181" s="19"/>
      <c r="I181" s="21"/>
      <c r="J181" s="21"/>
      <c r="K181" s="22"/>
      <c r="L181" s="23"/>
      <c r="M181" s="23"/>
      <c r="N181" s="24">
        <v>19482.400000000001</v>
      </c>
      <c r="O181" s="25" t="e">
        <f t="shared" si="27"/>
        <v>#DIV/0!</v>
      </c>
      <c r="P181" s="26" t="e">
        <f t="shared" si="28"/>
        <v>#DIV/0!</v>
      </c>
      <c r="Q181" s="27" t="e">
        <f t="shared" si="29"/>
        <v>#DIV/0!</v>
      </c>
      <c r="R181" s="27" t="e">
        <f t="shared" si="30"/>
        <v>#DIV/0!</v>
      </c>
      <c r="S181" s="28"/>
    </row>
    <row r="182" spans="1:19" x14ac:dyDescent="0.3">
      <c r="A182" s="29"/>
      <c r="B182" s="18" t="s">
        <v>1230</v>
      </c>
      <c r="C182" s="19"/>
      <c r="D182" s="19"/>
      <c r="E182" s="20">
        <f t="shared" si="25"/>
        <v>0</v>
      </c>
      <c r="F182" s="20">
        <f t="shared" si="26"/>
        <v>0</v>
      </c>
      <c r="G182" s="19"/>
      <c r="H182" s="19"/>
      <c r="I182" s="21"/>
      <c r="J182" s="21"/>
      <c r="K182" s="22"/>
      <c r="L182" s="23"/>
      <c r="M182" s="23"/>
      <c r="N182" s="24">
        <v>13750</v>
      </c>
      <c r="O182" s="25" t="e">
        <f t="shared" si="27"/>
        <v>#DIV/0!</v>
      </c>
      <c r="P182" s="26" t="e">
        <f t="shared" si="28"/>
        <v>#DIV/0!</v>
      </c>
      <c r="Q182" s="27" t="e">
        <f t="shared" si="29"/>
        <v>#DIV/0!</v>
      </c>
      <c r="R182" s="27" t="e">
        <f t="shared" si="30"/>
        <v>#DIV/0!</v>
      </c>
      <c r="S182" s="28"/>
    </row>
    <row r="183" spans="1:19" x14ac:dyDescent="0.3">
      <c r="A183" s="29"/>
      <c r="B183" s="18" t="s">
        <v>1231</v>
      </c>
      <c r="C183" s="19"/>
      <c r="D183" s="19"/>
      <c r="E183" s="20">
        <f t="shared" si="25"/>
        <v>0</v>
      </c>
      <c r="F183" s="20">
        <f t="shared" si="26"/>
        <v>0</v>
      </c>
      <c r="G183" s="19"/>
      <c r="H183" s="19"/>
      <c r="I183" s="21"/>
      <c r="J183" s="21"/>
      <c r="K183" s="22"/>
      <c r="L183" s="23"/>
      <c r="M183" s="23"/>
      <c r="N183" s="24">
        <v>11165.45</v>
      </c>
      <c r="O183" s="25" t="e">
        <f t="shared" si="27"/>
        <v>#DIV/0!</v>
      </c>
      <c r="P183" s="26" t="e">
        <f t="shared" si="28"/>
        <v>#DIV/0!</v>
      </c>
      <c r="Q183" s="27" t="e">
        <f t="shared" si="29"/>
        <v>#DIV/0!</v>
      </c>
      <c r="R183" s="27" t="e">
        <f t="shared" si="30"/>
        <v>#DIV/0!</v>
      </c>
      <c r="S183" s="28"/>
    </row>
    <row r="184" spans="1:19" x14ac:dyDescent="0.3">
      <c r="A184" s="29"/>
      <c r="B184" s="18" t="s">
        <v>88</v>
      </c>
      <c r="C184" s="19">
        <v>5</v>
      </c>
      <c r="D184" s="19">
        <v>10</v>
      </c>
      <c r="E184" s="20">
        <f t="shared" si="25"/>
        <v>50</v>
      </c>
      <c r="F184" s="20">
        <f t="shared" si="26"/>
        <v>600</v>
      </c>
      <c r="G184" s="19">
        <v>40</v>
      </c>
      <c r="H184" s="19">
        <v>560</v>
      </c>
      <c r="I184" s="21">
        <v>0.93330000000000002</v>
      </c>
      <c r="J184" s="21">
        <v>0.92559999999999998</v>
      </c>
      <c r="K184" s="22">
        <v>12043</v>
      </c>
      <c r="L184" s="23">
        <v>13012</v>
      </c>
      <c r="M184" s="23">
        <v>0</v>
      </c>
      <c r="N184" s="24">
        <f>SUM(N181:N183)</f>
        <v>44397.850000000006</v>
      </c>
      <c r="O184" s="25">
        <f t="shared" si="27"/>
        <v>887.95700000000011</v>
      </c>
      <c r="P184" s="26">
        <f t="shared" si="28"/>
        <v>48.171999999999997</v>
      </c>
      <c r="Q184" s="27">
        <f t="shared" si="29"/>
        <v>1.2042999999999999</v>
      </c>
      <c r="R184" s="27">
        <f t="shared" si="30"/>
        <v>4439.7850000000008</v>
      </c>
      <c r="S184" s="28"/>
    </row>
    <row r="185" spans="1:19" x14ac:dyDescent="0.3">
      <c r="A185" s="29">
        <v>17</v>
      </c>
      <c r="B185" s="18" t="s">
        <v>1221</v>
      </c>
      <c r="C185" s="19"/>
      <c r="D185" s="19"/>
      <c r="E185" s="20">
        <f t="shared" si="25"/>
        <v>0</v>
      </c>
      <c r="F185" s="20">
        <f t="shared" si="26"/>
        <v>0</v>
      </c>
      <c r="G185" s="19"/>
      <c r="H185" s="19"/>
      <c r="I185" s="21"/>
      <c r="J185" s="21"/>
      <c r="K185" s="22"/>
      <c r="L185" s="23"/>
      <c r="M185" s="23"/>
      <c r="N185" s="24">
        <v>15317.05</v>
      </c>
      <c r="O185" s="25" t="e">
        <f t="shared" si="27"/>
        <v>#DIV/0!</v>
      </c>
      <c r="P185" s="26" t="e">
        <f t="shared" si="28"/>
        <v>#DIV/0!</v>
      </c>
      <c r="Q185" s="27" t="e">
        <f t="shared" si="29"/>
        <v>#DIV/0!</v>
      </c>
      <c r="R185" s="27" t="e">
        <f t="shared" si="30"/>
        <v>#DIV/0!</v>
      </c>
      <c r="S185" s="28"/>
    </row>
    <row r="186" spans="1:19" x14ac:dyDescent="0.3">
      <c r="A186" s="29"/>
      <c r="B186" s="18" t="s">
        <v>1235</v>
      </c>
      <c r="C186" s="19"/>
      <c r="D186" s="19"/>
      <c r="E186" s="20">
        <f t="shared" si="25"/>
        <v>0</v>
      </c>
      <c r="F186" s="20">
        <f t="shared" si="26"/>
        <v>0</v>
      </c>
      <c r="G186" s="19"/>
      <c r="H186" s="19"/>
      <c r="I186" s="21"/>
      <c r="J186" s="21"/>
      <c r="K186" s="22"/>
      <c r="L186" s="23"/>
      <c r="M186" s="23"/>
      <c r="N186" s="24">
        <v>16111.24</v>
      </c>
      <c r="O186" s="25" t="e">
        <f t="shared" si="27"/>
        <v>#DIV/0!</v>
      </c>
      <c r="P186" s="26" t="e">
        <f t="shared" si="28"/>
        <v>#DIV/0!</v>
      </c>
      <c r="Q186" s="27" t="e">
        <f t="shared" si="29"/>
        <v>#DIV/0!</v>
      </c>
      <c r="R186" s="27" t="e">
        <f t="shared" si="30"/>
        <v>#DIV/0!</v>
      </c>
      <c r="S186" s="28"/>
    </row>
    <row r="187" spans="1:19" x14ac:dyDescent="0.3">
      <c r="A187" s="29"/>
      <c r="B187" s="18" t="s">
        <v>88</v>
      </c>
      <c r="C187" s="19">
        <v>5</v>
      </c>
      <c r="D187" s="19">
        <v>11</v>
      </c>
      <c r="E187" s="20">
        <f t="shared" si="25"/>
        <v>55</v>
      </c>
      <c r="F187" s="20">
        <f t="shared" si="26"/>
        <v>660</v>
      </c>
      <c r="G187" s="19">
        <v>160</v>
      </c>
      <c r="H187" s="19">
        <v>500</v>
      </c>
      <c r="I187" s="21">
        <v>0.75760000000000005</v>
      </c>
      <c r="J187" s="21">
        <v>0.92090000000000005</v>
      </c>
      <c r="K187" s="22">
        <v>9221</v>
      </c>
      <c r="L187" s="23">
        <v>10012</v>
      </c>
      <c r="M187" s="23">
        <v>11162</v>
      </c>
      <c r="N187" s="24">
        <f>SUM(N185:N186)</f>
        <v>31428.29</v>
      </c>
      <c r="O187" s="25">
        <f t="shared" si="27"/>
        <v>571.42345454545455</v>
      </c>
      <c r="P187" s="26">
        <f t="shared" si="28"/>
        <v>33.530909090909091</v>
      </c>
      <c r="Q187" s="27">
        <f t="shared" si="29"/>
        <v>0.83827272727272728</v>
      </c>
      <c r="R187" s="27">
        <f t="shared" si="30"/>
        <v>2857.1172727272728</v>
      </c>
      <c r="S187" s="28"/>
    </row>
    <row r="188" spans="1:19" x14ac:dyDescent="0.3">
      <c r="A188" s="29" t="s">
        <v>1242</v>
      </c>
      <c r="B188" s="18" t="s">
        <v>1235</v>
      </c>
      <c r="C188" s="19"/>
      <c r="D188" s="19"/>
      <c r="E188" s="20">
        <f t="shared" si="25"/>
        <v>0</v>
      </c>
      <c r="F188" s="20">
        <f t="shared" si="26"/>
        <v>0</v>
      </c>
      <c r="G188" s="19"/>
      <c r="H188" s="19"/>
      <c r="I188" s="21"/>
      <c r="J188" s="21"/>
      <c r="K188" s="22"/>
      <c r="L188" s="23"/>
      <c r="M188" s="23"/>
      <c r="N188" s="24">
        <v>37073.599999999999</v>
      </c>
      <c r="O188" s="25" t="e">
        <f t="shared" si="27"/>
        <v>#DIV/0!</v>
      </c>
      <c r="P188" s="26" t="e">
        <f t="shared" si="28"/>
        <v>#DIV/0!</v>
      </c>
      <c r="Q188" s="27" t="e">
        <f t="shared" si="29"/>
        <v>#DIV/0!</v>
      </c>
      <c r="R188" s="27" t="e">
        <f t="shared" si="30"/>
        <v>#DIV/0!</v>
      </c>
      <c r="S188" s="28"/>
    </row>
    <row r="189" spans="1:19" ht="16.5" customHeight="1" x14ac:dyDescent="0.3">
      <c r="A189" s="29"/>
      <c r="B189" s="18" t="s">
        <v>88</v>
      </c>
      <c r="C189" s="19">
        <v>5</v>
      </c>
      <c r="D189" s="19">
        <v>10</v>
      </c>
      <c r="E189" s="20">
        <f t="shared" si="25"/>
        <v>50</v>
      </c>
      <c r="F189" s="20">
        <f t="shared" si="26"/>
        <v>600</v>
      </c>
      <c r="G189" s="19">
        <v>50</v>
      </c>
      <c r="H189" s="19">
        <v>550</v>
      </c>
      <c r="I189" s="21">
        <v>0.91669999999999996</v>
      </c>
      <c r="J189" s="21">
        <v>0.96350000000000002</v>
      </c>
      <c r="K189" s="22">
        <v>11656</v>
      </c>
      <c r="L189" s="23">
        <v>12098</v>
      </c>
      <c r="M189" s="23">
        <v>0</v>
      </c>
      <c r="N189" s="24">
        <f>SUM(N188)</f>
        <v>37073.599999999999</v>
      </c>
      <c r="O189" s="25">
        <f t="shared" si="27"/>
        <v>741.47199999999998</v>
      </c>
      <c r="P189" s="26">
        <f t="shared" si="28"/>
        <v>46.624000000000002</v>
      </c>
      <c r="Q189" s="27">
        <f t="shared" si="29"/>
        <v>1.1656</v>
      </c>
      <c r="R189" s="27">
        <f t="shared" si="30"/>
        <v>3707.3599999999997</v>
      </c>
      <c r="S189" s="28"/>
    </row>
    <row r="190" spans="1:19" x14ac:dyDescent="0.3">
      <c r="A190" s="29">
        <v>18</v>
      </c>
      <c r="B190" s="18" t="s">
        <v>1235</v>
      </c>
      <c r="C190" s="19"/>
      <c r="D190" s="19"/>
      <c r="E190" s="20">
        <f t="shared" si="25"/>
        <v>0</v>
      </c>
      <c r="F190" s="20">
        <f t="shared" si="26"/>
        <v>0</v>
      </c>
      <c r="G190" s="19"/>
      <c r="H190" s="19"/>
      <c r="I190" s="21"/>
      <c r="J190" s="21"/>
      <c r="K190" s="22"/>
      <c r="L190" s="23"/>
      <c r="M190" s="23"/>
      <c r="N190" s="24">
        <v>8553.5499999999993</v>
      </c>
      <c r="O190" s="25" t="e">
        <f t="shared" si="27"/>
        <v>#DIV/0!</v>
      </c>
      <c r="P190" s="26" t="e">
        <f t="shared" si="28"/>
        <v>#DIV/0!</v>
      </c>
      <c r="Q190" s="27" t="e">
        <f t="shared" si="29"/>
        <v>#DIV/0!</v>
      </c>
      <c r="R190" s="27" t="e">
        <f t="shared" si="30"/>
        <v>#DIV/0!</v>
      </c>
      <c r="S190" s="28"/>
    </row>
    <row r="191" spans="1:19" x14ac:dyDescent="0.3">
      <c r="A191" s="29"/>
      <c r="B191" s="18" t="s">
        <v>1244</v>
      </c>
      <c r="C191" s="19"/>
      <c r="D191" s="19"/>
      <c r="E191" s="20">
        <f t="shared" si="25"/>
        <v>0</v>
      </c>
      <c r="F191" s="20">
        <f t="shared" si="26"/>
        <v>0</v>
      </c>
      <c r="G191" s="19"/>
      <c r="H191" s="19"/>
      <c r="I191" s="21"/>
      <c r="J191" s="21"/>
      <c r="K191" s="22"/>
      <c r="L191" s="23"/>
      <c r="M191" s="23"/>
      <c r="N191" s="24">
        <v>8250</v>
      </c>
      <c r="O191" s="25" t="e">
        <f t="shared" si="27"/>
        <v>#DIV/0!</v>
      </c>
      <c r="P191" s="26" t="e">
        <f t="shared" si="28"/>
        <v>#DIV/0!</v>
      </c>
      <c r="Q191" s="27" t="e">
        <f t="shared" si="29"/>
        <v>#DIV/0!</v>
      </c>
      <c r="R191" s="27" t="e">
        <f t="shared" si="30"/>
        <v>#DIV/0!</v>
      </c>
      <c r="S191" s="28"/>
    </row>
    <row r="192" spans="1:19" x14ac:dyDescent="0.3">
      <c r="A192" s="29"/>
      <c r="B192" s="18" t="s">
        <v>1245</v>
      </c>
      <c r="C192" s="19"/>
      <c r="D192" s="19"/>
      <c r="E192" s="20">
        <f t="shared" si="25"/>
        <v>0</v>
      </c>
      <c r="F192" s="20">
        <f t="shared" si="26"/>
        <v>0</v>
      </c>
      <c r="G192" s="19"/>
      <c r="H192" s="19"/>
      <c r="I192" s="21"/>
      <c r="J192" s="21"/>
      <c r="K192" s="22"/>
      <c r="L192" s="23"/>
      <c r="M192" s="23"/>
      <c r="N192" s="24">
        <v>8158.5</v>
      </c>
      <c r="O192" s="25" t="e">
        <f t="shared" si="27"/>
        <v>#DIV/0!</v>
      </c>
      <c r="P192" s="26" t="e">
        <f t="shared" si="28"/>
        <v>#DIV/0!</v>
      </c>
      <c r="Q192" s="27" t="e">
        <f t="shared" si="29"/>
        <v>#DIV/0!</v>
      </c>
      <c r="R192" s="27" t="e">
        <f t="shared" si="30"/>
        <v>#DIV/0!</v>
      </c>
      <c r="S192" s="28"/>
    </row>
    <row r="193" spans="1:19" x14ac:dyDescent="0.3">
      <c r="A193" s="29"/>
      <c r="B193" s="18" t="s">
        <v>88</v>
      </c>
      <c r="C193" s="19">
        <v>5</v>
      </c>
      <c r="D193" s="31">
        <v>8</v>
      </c>
      <c r="E193" s="20">
        <f t="shared" si="25"/>
        <v>40</v>
      </c>
      <c r="F193" s="20">
        <f t="shared" si="26"/>
        <v>480</v>
      </c>
      <c r="G193" s="19">
        <v>50</v>
      </c>
      <c r="H193" s="19">
        <v>430</v>
      </c>
      <c r="I193" s="21">
        <v>0.89580000000000004</v>
      </c>
      <c r="J193" s="21">
        <v>0.8649</v>
      </c>
      <c r="K193" s="22">
        <v>7561</v>
      </c>
      <c r="L193" s="23">
        <v>8742</v>
      </c>
      <c r="M193" s="23">
        <v>7593</v>
      </c>
      <c r="N193" s="24">
        <f>SUM(N190:N192)</f>
        <v>24962.05</v>
      </c>
      <c r="O193" s="25">
        <f t="shared" si="27"/>
        <v>624.05124999999998</v>
      </c>
      <c r="P193" s="26">
        <f t="shared" si="28"/>
        <v>37.805</v>
      </c>
      <c r="Q193" s="27">
        <f t="shared" si="29"/>
        <v>0.94512499999999999</v>
      </c>
      <c r="R193" s="27">
        <f t="shared" si="30"/>
        <v>3120.2562499999999</v>
      </c>
      <c r="S193" s="28"/>
    </row>
    <row r="194" spans="1:19" x14ac:dyDescent="0.3">
      <c r="A194" s="29" t="s">
        <v>1246</v>
      </c>
      <c r="B194" s="18" t="s">
        <v>1245</v>
      </c>
      <c r="C194" s="19"/>
      <c r="D194" s="31"/>
      <c r="E194" s="20">
        <f t="shared" si="25"/>
        <v>0</v>
      </c>
      <c r="F194" s="20">
        <f t="shared" si="26"/>
        <v>0</v>
      </c>
      <c r="G194" s="19"/>
      <c r="H194" s="19"/>
      <c r="I194" s="21"/>
      <c r="J194" s="21"/>
      <c r="K194" s="22"/>
      <c r="L194" s="23"/>
      <c r="M194" s="23"/>
      <c r="N194" s="24">
        <v>1641.5</v>
      </c>
      <c r="O194" s="25" t="e">
        <f t="shared" si="27"/>
        <v>#DIV/0!</v>
      </c>
      <c r="P194" s="26" t="e">
        <f t="shared" si="28"/>
        <v>#DIV/0!</v>
      </c>
      <c r="Q194" s="27" t="e">
        <f t="shared" si="29"/>
        <v>#DIV/0!</v>
      </c>
      <c r="R194" s="27" t="e">
        <f t="shared" si="30"/>
        <v>#DIV/0!</v>
      </c>
      <c r="S194" s="28"/>
    </row>
    <row r="195" spans="1:19" x14ac:dyDescent="0.3">
      <c r="A195" s="29"/>
      <c r="B195" s="18" t="s">
        <v>1251</v>
      </c>
      <c r="C195" s="19"/>
      <c r="D195" s="31"/>
      <c r="E195" s="20">
        <f t="shared" si="25"/>
        <v>0</v>
      </c>
      <c r="F195" s="20">
        <f t="shared" si="26"/>
        <v>0</v>
      </c>
      <c r="G195" s="19"/>
      <c r="H195" s="19"/>
      <c r="I195" s="21"/>
      <c r="J195" s="21"/>
      <c r="K195" s="22"/>
      <c r="L195" s="23"/>
      <c r="M195" s="23"/>
      <c r="N195" s="24">
        <v>18957.84</v>
      </c>
      <c r="O195" s="25" t="e">
        <f t="shared" si="27"/>
        <v>#DIV/0!</v>
      </c>
      <c r="P195" s="26" t="e">
        <f t="shared" si="28"/>
        <v>#DIV/0!</v>
      </c>
      <c r="Q195" s="27" t="e">
        <f t="shared" si="29"/>
        <v>#DIV/0!</v>
      </c>
      <c r="R195" s="27" t="e">
        <f t="shared" si="30"/>
        <v>#DIV/0!</v>
      </c>
      <c r="S195" s="28"/>
    </row>
    <row r="196" spans="1:19" x14ac:dyDescent="0.3">
      <c r="A196" s="29"/>
      <c r="B196" s="18" t="s">
        <v>1252</v>
      </c>
      <c r="C196" s="19"/>
      <c r="D196" s="31"/>
      <c r="E196" s="20">
        <f t="shared" si="25"/>
        <v>0</v>
      </c>
      <c r="F196" s="20">
        <f t="shared" si="26"/>
        <v>0</v>
      </c>
      <c r="G196" s="19"/>
      <c r="H196" s="19"/>
      <c r="I196" s="21"/>
      <c r="J196" s="21"/>
      <c r="K196" s="22"/>
      <c r="L196" s="23"/>
      <c r="M196" s="23"/>
      <c r="N196" s="24">
        <v>12162</v>
      </c>
      <c r="O196" s="25" t="e">
        <f t="shared" si="27"/>
        <v>#DIV/0!</v>
      </c>
      <c r="P196" s="26" t="e">
        <f t="shared" si="28"/>
        <v>#DIV/0!</v>
      </c>
      <c r="Q196" s="27" t="e">
        <f t="shared" si="29"/>
        <v>#DIV/0!</v>
      </c>
      <c r="R196" s="27" t="e">
        <f t="shared" si="30"/>
        <v>#DIV/0!</v>
      </c>
      <c r="S196" s="28"/>
    </row>
    <row r="197" spans="1:19" x14ac:dyDescent="0.3">
      <c r="A197" s="29"/>
      <c r="B197" s="18" t="s">
        <v>88</v>
      </c>
      <c r="C197" s="19">
        <v>5</v>
      </c>
      <c r="D197" s="31">
        <v>10</v>
      </c>
      <c r="E197" s="20">
        <f t="shared" si="25"/>
        <v>50</v>
      </c>
      <c r="F197" s="20">
        <f t="shared" si="26"/>
        <v>600</v>
      </c>
      <c r="G197" s="19">
        <v>140</v>
      </c>
      <c r="H197" s="19">
        <v>460</v>
      </c>
      <c r="I197" s="21">
        <v>0.76670000000000005</v>
      </c>
      <c r="J197" s="21">
        <v>0.8972</v>
      </c>
      <c r="K197" s="22">
        <v>9922</v>
      </c>
      <c r="L197" s="23">
        <v>11059</v>
      </c>
      <c r="M197" s="23">
        <v>0</v>
      </c>
      <c r="N197" s="24">
        <f>SUM(N194:N196)</f>
        <v>32761.34</v>
      </c>
      <c r="O197" s="25">
        <f t="shared" si="27"/>
        <v>655.22680000000003</v>
      </c>
      <c r="P197" s="26">
        <f t="shared" si="28"/>
        <v>39.688000000000002</v>
      </c>
      <c r="Q197" s="27">
        <f t="shared" si="29"/>
        <v>0.99220000000000008</v>
      </c>
      <c r="R197" s="27">
        <f t="shared" si="30"/>
        <v>3276.134</v>
      </c>
      <c r="S197" s="28"/>
    </row>
    <row r="198" spans="1:19" x14ac:dyDescent="0.3">
      <c r="A198" s="29">
        <v>21</v>
      </c>
      <c r="B198" s="18" t="s">
        <v>1252</v>
      </c>
      <c r="C198" s="19"/>
      <c r="D198" s="19"/>
      <c r="E198" s="20">
        <f t="shared" si="25"/>
        <v>0</v>
      </c>
      <c r="F198" s="20">
        <f t="shared" si="26"/>
        <v>0</v>
      </c>
      <c r="G198" s="19"/>
      <c r="H198" s="19"/>
      <c r="I198" s="21"/>
      <c r="J198" s="21"/>
      <c r="K198" s="22"/>
      <c r="L198" s="23"/>
      <c r="M198" s="23"/>
      <c r="N198" s="24">
        <v>17838</v>
      </c>
      <c r="O198" s="25" t="e">
        <f t="shared" si="27"/>
        <v>#DIV/0!</v>
      </c>
      <c r="P198" s="26" t="e">
        <f t="shared" si="28"/>
        <v>#DIV/0!</v>
      </c>
      <c r="Q198" s="27" t="e">
        <f t="shared" si="29"/>
        <v>#DIV/0!</v>
      </c>
      <c r="R198" s="27" t="e">
        <f t="shared" si="30"/>
        <v>#DIV/0!</v>
      </c>
      <c r="S198" s="28"/>
    </row>
    <row r="199" spans="1:19" x14ac:dyDescent="0.3">
      <c r="A199" s="29"/>
      <c r="B199" s="18" t="s">
        <v>1255</v>
      </c>
      <c r="C199" s="19"/>
      <c r="D199" s="19"/>
      <c r="E199" s="20">
        <f t="shared" si="25"/>
        <v>0</v>
      </c>
      <c r="F199" s="20">
        <f t="shared" si="26"/>
        <v>0</v>
      </c>
      <c r="G199" s="19"/>
      <c r="H199" s="19"/>
      <c r="I199" s="21"/>
      <c r="J199" s="21"/>
      <c r="K199" s="22"/>
      <c r="L199" s="23"/>
      <c r="M199" s="23"/>
      <c r="N199" s="24">
        <v>31550.25</v>
      </c>
      <c r="O199" s="25" t="e">
        <f t="shared" si="27"/>
        <v>#DIV/0!</v>
      </c>
      <c r="P199" s="26" t="e">
        <f t="shared" si="28"/>
        <v>#DIV/0!</v>
      </c>
      <c r="Q199" s="27" t="e">
        <f t="shared" si="29"/>
        <v>#DIV/0!</v>
      </c>
      <c r="R199" s="27" t="e">
        <f t="shared" si="30"/>
        <v>#DIV/0!</v>
      </c>
      <c r="S199" s="28"/>
    </row>
    <row r="200" spans="1:19" x14ac:dyDescent="0.3">
      <c r="A200" s="29"/>
      <c r="B200" s="18" t="s">
        <v>88</v>
      </c>
      <c r="C200" s="19">
        <v>5</v>
      </c>
      <c r="D200" s="19">
        <v>11</v>
      </c>
      <c r="E200" s="20">
        <f t="shared" si="25"/>
        <v>55</v>
      </c>
      <c r="F200" s="20">
        <f t="shared" si="26"/>
        <v>660</v>
      </c>
      <c r="G200" s="19">
        <v>40</v>
      </c>
      <c r="H200" s="19">
        <v>620</v>
      </c>
      <c r="I200" s="21">
        <v>0.93940000000000001</v>
      </c>
      <c r="J200" s="21">
        <v>0.93230000000000002</v>
      </c>
      <c r="K200" s="22">
        <v>15455</v>
      </c>
      <c r="L200" s="23">
        <v>16577</v>
      </c>
      <c r="M200" s="23">
        <v>21240</v>
      </c>
      <c r="N200" s="24">
        <f>SUM(N198:N199)</f>
        <v>49388.25</v>
      </c>
      <c r="O200" s="25">
        <f t="shared" si="27"/>
        <v>897.96818181818185</v>
      </c>
      <c r="P200" s="26">
        <f t="shared" si="28"/>
        <v>56.2</v>
      </c>
      <c r="Q200" s="27">
        <f t="shared" si="29"/>
        <v>1.405</v>
      </c>
      <c r="R200" s="27">
        <f t="shared" si="30"/>
        <v>4489.840909090909</v>
      </c>
      <c r="S200" s="28"/>
    </row>
    <row r="201" spans="1:19" x14ac:dyDescent="0.3">
      <c r="A201" s="29" t="s">
        <v>1256</v>
      </c>
      <c r="B201" s="18" t="s">
        <v>1258</v>
      </c>
      <c r="C201" s="19"/>
      <c r="D201" s="19"/>
      <c r="E201" s="20">
        <f t="shared" si="25"/>
        <v>0</v>
      </c>
      <c r="F201" s="20">
        <f t="shared" si="26"/>
        <v>0</v>
      </c>
      <c r="G201" s="19"/>
      <c r="H201" s="19"/>
      <c r="I201" s="21"/>
      <c r="J201" s="21"/>
      <c r="K201" s="22"/>
      <c r="L201" s="23"/>
      <c r="M201" s="23"/>
      <c r="N201" s="24">
        <v>32466</v>
      </c>
      <c r="O201" s="25" t="e">
        <f t="shared" si="27"/>
        <v>#DIV/0!</v>
      </c>
      <c r="P201" s="26" t="e">
        <f t="shared" si="28"/>
        <v>#DIV/0!</v>
      </c>
      <c r="Q201" s="27" t="e">
        <f t="shared" si="29"/>
        <v>#DIV/0!</v>
      </c>
      <c r="R201" s="27" t="e">
        <f t="shared" si="30"/>
        <v>#DIV/0!</v>
      </c>
      <c r="S201" s="28"/>
    </row>
    <row r="202" spans="1:19" x14ac:dyDescent="0.3">
      <c r="A202" s="29"/>
      <c r="B202" s="18" t="s">
        <v>88</v>
      </c>
      <c r="C202" s="19">
        <v>5</v>
      </c>
      <c r="D202" s="19">
        <v>10</v>
      </c>
      <c r="E202" s="20">
        <f t="shared" si="25"/>
        <v>50</v>
      </c>
      <c r="F202" s="20">
        <f t="shared" si="26"/>
        <v>600</v>
      </c>
      <c r="G202" s="19">
        <v>130</v>
      </c>
      <c r="H202" s="19">
        <v>470</v>
      </c>
      <c r="I202" s="21">
        <v>0.7833</v>
      </c>
      <c r="J202" s="21">
        <v>0.9748</v>
      </c>
      <c r="K202" s="22">
        <v>12009</v>
      </c>
      <c r="L202" s="23">
        <v>12320</v>
      </c>
      <c r="M202" s="23">
        <v>0</v>
      </c>
      <c r="N202" s="24">
        <f>SUM(N201)</f>
        <v>32466</v>
      </c>
      <c r="O202" s="25">
        <f t="shared" si="27"/>
        <v>649.32000000000005</v>
      </c>
      <c r="P202" s="26">
        <f t="shared" si="28"/>
        <v>48.036000000000001</v>
      </c>
      <c r="Q202" s="27">
        <f t="shared" si="29"/>
        <v>1.2009000000000001</v>
      </c>
      <c r="R202" s="27">
        <f t="shared" si="30"/>
        <v>3246.6</v>
      </c>
      <c r="S202" s="28"/>
    </row>
    <row r="203" spans="1:19" x14ac:dyDescent="0.3">
      <c r="A203" s="29">
        <v>22</v>
      </c>
      <c r="B203" s="18" t="s">
        <v>1258</v>
      </c>
      <c r="C203" s="19"/>
      <c r="D203" s="19"/>
      <c r="E203" s="20">
        <f t="shared" si="25"/>
        <v>0</v>
      </c>
      <c r="F203" s="20">
        <f t="shared" si="26"/>
        <v>0</v>
      </c>
      <c r="G203" s="19"/>
      <c r="H203" s="19"/>
      <c r="I203" s="21"/>
      <c r="J203" s="21"/>
      <c r="K203" s="22"/>
      <c r="L203" s="23"/>
      <c r="M203" s="23"/>
      <c r="N203" s="24">
        <v>534</v>
      </c>
      <c r="O203" s="25" t="e">
        <f t="shared" si="27"/>
        <v>#DIV/0!</v>
      </c>
      <c r="P203" s="26" t="e">
        <f t="shared" si="28"/>
        <v>#DIV/0!</v>
      </c>
      <c r="Q203" s="27" t="e">
        <f t="shared" si="29"/>
        <v>#DIV/0!</v>
      </c>
      <c r="R203" s="27" t="e">
        <f t="shared" si="30"/>
        <v>#DIV/0!</v>
      </c>
      <c r="S203" s="28"/>
    </row>
    <row r="204" spans="1:19" x14ac:dyDescent="0.3">
      <c r="A204" s="29"/>
      <c r="B204" s="18" t="s">
        <v>1259</v>
      </c>
      <c r="C204" s="19"/>
      <c r="D204" s="19"/>
      <c r="E204" s="20">
        <f t="shared" si="25"/>
        <v>0</v>
      </c>
      <c r="F204" s="20">
        <f t="shared" si="26"/>
        <v>0</v>
      </c>
      <c r="G204" s="19"/>
      <c r="H204" s="19"/>
      <c r="I204" s="21"/>
      <c r="J204" s="21"/>
      <c r="K204" s="22"/>
      <c r="L204" s="23"/>
      <c r="M204" s="23"/>
      <c r="N204" s="24">
        <v>9015</v>
      </c>
      <c r="O204" s="25" t="e">
        <f t="shared" si="27"/>
        <v>#DIV/0!</v>
      </c>
      <c r="P204" s="26" t="e">
        <f t="shared" si="28"/>
        <v>#DIV/0!</v>
      </c>
      <c r="Q204" s="27" t="e">
        <f t="shared" si="29"/>
        <v>#DIV/0!</v>
      </c>
      <c r="R204" s="27" t="e">
        <f t="shared" si="30"/>
        <v>#DIV/0!</v>
      </c>
      <c r="S204" s="28"/>
    </row>
    <row r="205" spans="1:19" x14ac:dyDescent="0.3">
      <c r="A205" s="29"/>
      <c r="B205" s="18" t="s">
        <v>1260</v>
      </c>
      <c r="C205" s="19"/>
      <c r="D205" s="19"/>
      <c r="E205" s="20">
        <f t="shared" si="25"/>
        <v>0</v>
      </c>
      <c r="F205" s="20">
        <f t="shared" si="26"/>
        <v>0</v>
      </c>
      <c r="G205" s="19"/>
      <c r="H205" s="19"/>
      <c r="I205" s="21"/>
      <c r="J205" s="21"/>
      <c r="K205" s="22"/>
      <c r="L205" s="23"/>
      <c r="M205" s="23"/>
      <c r="N205" s="24">
        <v>34571.199999999997</v>
      </c>
      <c r="O205" s="25" t="e">
        <f t="shared" si="27"/>
        <v>#DIV/0!</v>
      </c>
      <c r="P205" s="26" t="e">
        <f t="shared" si="28"/>
        <v>#DIV/0!</v>
      </c>
      <c r="Q205" s="27" t="e">
        <f t="shared" si="29"/>
        <v>#DIV/0!</v>
      </c>
      <c r="R205" s="27" t="e">
        <f t="shared" si="30"/>
        <v>#DIV/0!</v>
      </c>
      <c r="S205" s="28"/>
    </row>
    <row r="206" spans="1:19" x14ac:dyDescent="0.3">
      <c r="A206" s="29"/>
      <c r="B206" s="18" t="s">
        <v>88</v>
      </c>
      <c r="C206" s="19">
        <v>5</v>
      </c>
      <c r="D206" s="19">
        <v>11</v>
      </c>
      <c r="E206" s="20">
        <f>C206*D206</f>
        <v>55</v>
      </c>
      <c r="F206" s="20">
        <f t="shared" si="26"/>
        <v>660</v>
      </c>
      <c r="G206" s="19">
        <v>80</v>
      </c>
      <c r="H206" s="19">
        <v>580</v>
      </c>
      <c r="I206" s="21">
        <v>0.87880000000000003</v>
      </c>
      <c r="J206" s="21">
        <v>0.9627</v>
      </c>
      <c r="K206" s="22">
        <v>16213</v>
      </c>
      <c r="L206" s="23">
        <v>16840</v>
      </c>
      <c r="M206" s="23">
        <v>0</v>
      </c>
      <c r="N206" s="24">
        <f>SUM(N203:N205)</f>
        <v>44120.2</v>
      </c>
      <c r="O206" s="25">
        <f t="shared" si="27"/>
        <v>802.18545454545449</v>
      </c>
      <c r="P206" s="26">
        <f t="shared" si="28"/>
        <v>58.956363636363633</v>
      </c>
      <c r="Q206" s="27">
        <f t="shared" si="29"/>
        <v>1.4739090909090911</v>
      </c>
      <c r="R206" s="27">
        <f t="shared" si="30"/>
        <v>4010.9272727272723</v>
      </c>
      <c r="S206" s="28"/>
    </row>
    <row r="207" spans="1:19" x14ac:dyDescent="0.3">
      <c r="A207" s="29" t="s">
        <v>1261</v>
      </c>
      <c r="B207" s="18" t="s">
        <v>1260</v>
      </c>
      <c r="C207" s="19"/>
      <c r="D207" s="19"/>
      <c r="E207" s="20">
        <f t="shared" si="25"/>
        <v>0</v>
      </c>
      <c r="F207" s="20">
        <f t="shared" si="26"/>
        <v>0</v>
      </c>
      <c r="G207" s="19"/>
      <c r="H207" s="19"/>
      <c r="I207" s="21"/>
      <c r="J207" s="21"/>
      <c r="K207" s="22"/>
      <c r="L207" s="23"/>
      <c r="M207" s="23"/>
      <c r="N207" s="24">
        <v>12189.2</v>
      </c>
      <c r="O207" s="25" t="e">
        <f t="shared" si="27"/>
        <v>#DIV/0!</v>
      </c>
      <c r="P207" s="26" t="e">
        <f t="shared" si="28"/>
        <v>#DIV/0!</v>
      </c>
      <c r="Q207" s="27" t="e">
        <f t="shared" si="29"/>
        <v>#DIV/0!</v>
      </c>
      <c r="R207" s="27" t="e">
        <f t="shared" si="30"/>
        <v>#DIV/0!</v>
      </c>
      <c r="S207" s="28"/>
    </row>
    <row r="208" spans="1:19" x14ac:dyDescent="0.3">
      <c r="A208" s="29"/>
      <c r="B208" s="18" t="s">
        <v>1264</v>
      </c>
      <c r="C208" s="19"/>
      <c r="D208" s="19"/>
      <c r="E208" s="20">
        <f t="shared" si="25"/>
        <v>0</v>
      </c>
      <c r="F208" s="20">
        <f t="shared" si="26"/>
        <v>0</v>
      </c>
      <c r="G208" s="19"/>
      <c r="H208" s="19"/>
      <c r="I208" s="21"/>
      <c r="J208" s="21"/>
      <c r="K208" s="22"/>
      <c r="L208" s="23"/>
      <c r="M208" s="23"/>
      <c r="N208" s="24">
        <v>14386.9</v>
      </c>
      <c r="O208" s="25" t="e">
        <f t="shared" si="27"/>
        <v>#DIV/0!</v>
      </c>
      <c r="P208" s="26" t="e">
        <f t="shared" si="28"/>
        <v>#DIV/0!</v>
      </c>
      <c r="Q208" s="27" t="e">
        <f t="shared" si="29"/>
        <v>#DIV/0!</v>
      </c>
      <c r="R208" s="27" t="e">
        <f t="shared" si="30"/>
        <v>#DIV/0!</v>
      </c>
      <c r="S208" s="28"/>
    </row>
    <row r="209" spans="1:19" x14ac:dyDescent="0.3">
      <c r="A209" s="29"/>
      <c r="B209" s="18" t="s">
        <v>88</v>
      </c>
      <c r="C209" s="19">
        <v>5</v>
      </c>
      <c r="D209" s="19">
        <v>10</v>
      </c>
      <c r="E209" s="20">
        <f t="shared" si="25"/>
        <v>50</v>
      </c>
      <c r="F209" s="20">
        <f t="shared" si="26"/>
        <v>600</v>
      </c>
      <c r="G209" s="19">
        <v>80</v>
      </c>
      <c r="H209" s="19">
        <v>520</v>
      </c>
      <c r="I209" s="21">
        <v>0.86670000000000003</v>
      </c>
      <c r="J209" s="21">
        <v>0.95220000000000005</v>
      </c>
      <c r="K209" s="22">
        <v>14342</v>
      </c>
      <c r="L209" s="23">
        <v>15061</v>
      </c>
      <c r="M209" s="23">
        <v>0</v>
      </c>
      <c r="N209" s="24">
        <f>SUM(N207:N208)</f>
        <v>26576.1</v>
      </c>
      <c r="O209" s="25">
        <f t="shared" si="27"/>
        <v>531.52199999999993</v>
      </c>
      <c r="P209" s="26">
        <f t="shared" si="28"/>
        <v>57.368000000000002</v>
      </c>
      <c r="Q209" s="27">
        <f t="shared" si="29"/>
        <v>1.4342000000000001</v>
      </c>
      <c r="R209" s="27">
        <f t="shared" si="30"/>
        <v>2657.6099999999997</v>
      </c>
      <c r="S209" s="28"/>
    </row>
    <row r="210" spans="1:19" x14ac:dyDescent="0.3">
      <c r="A210" s="29">
        <v>23</v>
      </c>
      <c r="B210" s="18" t="s">
        <v>1267</v>
      </c>
      <c r="C210" s="19"/>
      <c r="D210" s="19"/>
      <c r="E210" s="20">
        <f t="shared" si="25"/>
        <v>0</v>
      </c>
      <c r="F210" s="20">
        <f t="shared" si="26"/>
        <v>0</v>
      </c>
      <c r="G210" s="19"/>
      <c r="H210" s="19"/>
      <c r="I210" s="21"/>
      <c r="J210" s="21"/>
      <c r="K210" s="22"/>
      <c r="L210" s="23"/>
      <c r="M210" s="23"/>
      <c r="N210" s="24">
        <v>15118.95</v>
      </c>
      <c r="O210" s="25" t="e">
        <f t="shared" si="27"/>
        <v>#DIV/0!</v>
      </c>
      <c r="P210" s="26" t="e">
        <f t="shared" si="28"/>
        <v>#DIV/0!</v>
      </c>
      <c r="Q210" s="27" t="e">
        <f t="shared" si="29"/>
        <v>#DIV/0!</v>
      </c>
      <c r="R210" s="27" t="e">
        <f t="shared" si="30"/>
        <v>#DIV/0!</v>
      </c>
      <c r="S210" s="28"/>
    </row>
    <row r="211" spans="1:19" x14ac:dyDescent="0.3">
      <c r="A211" s="29"/>
      <c r="B211" s="18" t="s">
        <v>1268</v>
      </c>
      <c r="C211" s="19"/>
      <c r="D211" s="19"/>
      <c r="E211" s="20">
        <f t="shared" si="25"/>
        <v>0</v>
      </c>
      <c r="F211" s="20">
        <f t="shared" si="26"/>
        <v>0</v>
      </c>
      <c r="G211" s="19"/>
      <c r="H211" s="19"/>
      <c r="I211" s="21"/>
      <c r="J211" s="21"/>
      <c r="K211" s="22"/>
      <c r="L211" s="23"/>
      <c r="M211" s="23"/>
      <c r="N211" s="24">
        <v>1745.81</v>
      </c>
      <c r="O211" s="25" t="e">
        <f t="shared" si="27"/>
        <v>#DIV/0!</v>
      </c>
      <c r="P211" s="26" t="e">
        <f t="shared" si="28"/>
        <v>#DIV/0!</v>
      </c>
      <c r="Q211" s="27" t="e">
        <f t="shared" si="29"/>
        <v>#DIV/0!</v>
      </c>
      <c r="R211" s="27" t="e">
        <f t="shared" si="30"/>
        <v>#DIV/0!</v>
      </c>
      <c r="S211" s="28"/>
    </row>
    <row r="212" spans="1:19" x14ac:dyDescent="0.3">
      <c r="A212" s="29"/>
      <c r="B212" s="18" t="s">
        <v>61</v>
      </c>
      <c r="C212" s="19">
        <v>5</v>
      </c>
      <c r="D212" s="19">
        <v>8</v>
      </c>
      <c r="E212" s="20">
        <f t="shared" si="25"/>
        <v>40</v>
      </c>
      <c r="F212" s="20">
        <f t="shared" si="26"/>
        <v>480</v>
      </c>
      <c r="G212" s="19">
        <v>130</v>
      </c>
      <c r="H212" s="19">
        <v>350</v>
      </c>
      <c r="I212" s="21">
        <v>0.72919999999999996</v>
      </c>
      <c r="J212" s="21">
        <v>0.93059999999999998</v>
      </c>
      <c r="K212" s="22">
        <v>11219</v>
      </c>
      <c r="L212" s="23">
        <v>12056</v>
      </c>
      <c r="M212" s="23">
        <v>23407</v>
      </c>
      <c r="N212" s="24">
        <f>SUM(N210:N211)</f>
        <v>16864.760000000002</v>
      </c>
      <c r="O212" s="25">
        <f t="shared" si="27"/>
        <v>421.61900000000003</v>
      </c>
      <c r="P212" s="26">
        <f t="shared" si="28"/>
        <v>56.094999999999999</v>
      </c>
      <c r="Q212" s="27">
        <f t="shared" si="29"/>
        <v>1.4023749999999999</v>
      </c>
      <c r="R212" s="27">
        <f t="shared" si="30"/>
        <v>2108.0950000000003</v>
      </c>
      <c r="S212" s="28"/>
    </row>
    <row r="213" spans="1:19" x14ac:dyDescent="0.3">
      <c r="A213" s="29" t="s">
        <v>1269</v>
      </c>
      <c r="B213" s="18" t="s">
        <v>1268</v>
      </c>
      <c r="C213" s="19"/>
      <c r="D213" s="19"/>
      <c r="E213" s="20">
        <f t="shared" ref="E213:E276" si="32">C213*D213</f>
        <v>0</v>
      </c>
      <c r="F213" s="20">
        <f t="shared" ref="F213:F276" si="33">SUM(G213:H213)</f>
        <v>0</v>
      </c>
      <c r="G213" s="19"/>
      <c r="H213" s="19"/>
      <c r="I213" s="21"/>
      <c r="J213" s="21"/>
      <c r="K213" s="22"/>
      <c r="L213" s="23"/>
      <c r="M213" s="23"/>
      <c r="N213" s="24">
        <v>4744.1899999999996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1271</v>
      </c>
      <c r="C214" s="19"/>
      <c r="D214" s="19"/>
      <c r="E214" s="20">
        <f t="shared" si="32"/>
        <v>0</v>
      </c>
      <c r="F214" s="20">
        <f t="shared" si="33"/>
        <v>0</v>
      </c>
      <c r="G214" s="19"/>
      <c r="H214" s="19"/>
      <c r="I214" s="21"/>
      <c r="J214" s="21"/>
      <c r="K214" s="22"/>
      <c r="L214" s="23"/>
      <c r="M214" s="23"/>
      <c r="N214" s="24">
        <v>9660</v>
      </c>
      <c r="O214" s="25" t="e">
        <f>N214/E214</f>
        <v>#DIV/0!</v>
      </c>
      <c r="P214" s="26" t="e">
        <f>((K214*200000)/E214)/1000000</f>
        <v>#DIV/0!</v>
      </c>
      <c r="Q214" s="27" t="e">
        <f>(K214/D214)/1000</f>
        <v>#DIV/0!</v>
      </c>
      <c r="R214" s="27" t="e">
        <f>N214/D214</f>
        <v>#DIV/0!</v>
      </c>
      <c r="S214" s="28"/>
    </row>
    <row r="215" spans="1:19" x14ac:dyDescent="0.3">
      <c r="A215" s="29"/>
      <c r="B215" s="18" t="s">
        <v>1272</v>
      </c>
      <c r="C215" s="19"/>
      <c r="D215" s="19"/>
      <c r="E215" s="20">
        <f t="shared" si="32"/>
        <v>0</v>
      </c>
      <c r="F215" s="20">
        <f t="shared" si="33"/>
        <v>0</v>
      </c>
      <c r="G215" s="19"/>
      <c r="H215" s="19"/>
      <c r="I215" s="21"/>
      <c r="J215" s="21"/>
      <c r="K215" s="22"/>
      <c r="L215" s="23"/>
      <c r="M215" s="23"/>
      <c r="N215" s="24">
        <v>12500</v>
      </c>
      <c r="O215" s="25" t="e">
        <f>N215/E215</f>
        <v>#DIV/0!</v>
      </c>
      <c r="P215" s="26" t="e">
        <f>((K215*200000)/E215)/1000000</f>
        <v>#DIV/0!</v>
      </c>
      <c r="Q215" s="27" t="e">
        <f>(K215/D215)/1000</f>
        <v>#DIV/0!</v>
      </c>
      <c r="R215" s="27" t="e">
        <f>N215/D215</f>
        <v>#DIV/0!</v>
      </c>
      <c r="S215" s="28"/>
    </row>
    <row r="216" spans="1:19" x14ac:dyDescent="0.3">
      <c r="A216" s="29"/>
      <c r="B216" s="18" t="s">
        <v>1273</v>
      </c>
      <c r="C216" s="19"/>
      <c r="D216" s="19"/>
      <c r="E216" s="20">
        <f t="shared" si="32"/>
        <v>0</v>
      </c>
      <c r="F216" s="20">
        <f t="shared" si="33"/>
        <v>0</v>
      </c>
      <c r="G216" s="19"/>
      <c r="H216" s="19"/>
      <c r="I216" s="21"/>
      <c r="J216" s="21"/>
      <c r="K216" s="22"/>
      <c r="L216" s="23"/>
      <c r="M216" s="23"/>
      <c r="N216" s="24">
        <v>5172.75</v>
      </c>
      <c r="O216" s="25" t="e">
        <f t="shared" ref="O216:O278" si="34">N216/E216</f>
        <v>#DIV/0!</v>
      </c>
      <c r="P216" s="26" t="e">
        <f t="shared" ref="P216:P277" si="35">((K216*200000)/E216)/1000000</f>
        <v>#DIV/0!</v>
      </c>
      <c r="Q216" s="27" t="e">
        <f t="shared" ref="Q216:Q278" si="36">(K216/D216)/1000</f>
        <v>#DIV/0!</v>
      </c>
      <c r="R216" s="27" t="e">
        <f t="shared" ref="R216:R278" si="37">N216/D216</f>
        <v>#DIV/0!</v>
      </c>
      <c r="S216" s="28"/>
    </row>
    <row r="217" spans="1:19" x14ac:dyDescent="0.3">
      <c r="A217" s="29"/>
      <c r="B217" s="18" t="s">
        <v>1274</v>
      </c>
      <c r="C217" s="19">
        <v>5</v>
      </c>
      <c r="D217" s="19">
        <v>10</v>
      </c>
      <c r="E217" s="20">
        <f t="shared" si="32"/>
        <v>50</v>
      </c>
      <c r="F217" s="20">
        <f t="shared" si="33"/>
        <v>600</v>
      </c>
      <c r="G217" s="19">
        <v>50</v>
      </c>
      <c r="H217" s="19">
        <v>550</v>
      </c>
      <c r="I217" s="21">
        <v>0.91669999999999996</v>
      </c>
      <c r="J217" s="21">
        <v>0.91820000000000002</v>
      </c>
      <c r="K217" s="22">
        <v>15694</v>
      </c>
      <c r="L217" s="23">
        <v>17092</v>
      </c>
      <c r="M217" s="23">
        <v>0</v>
      </c>
      <c r="N217" s="24">
        <f>SUM(N213:N216)</f>
        <v>32076.94</v>
      </c>
      <c r="O217" s="25">
        <f t="shared" si="34"/>
        <v>641.53879999999992</v>
      </c>
      <c r="P217" s="26">
        <f t="shared" si="35"/>
        <v>62.776000000000003</v>
      </c>
      <c r="Q217" s="27">
        <f t="shared" si="36"/>
        <v>1.5694000000000001</v>
      </c>
      <c r="R217" s="27">
        <f t="shared" si="37"/>
        <v>3207.694</v>
      </c>
      <c r="S217" s="28"/>
    </row>
    <row r="218" spans="1:19" x14ac:dyDescent="0.3">
      <c r="A218" s="29">
        <v>24</v>
      </c>
      <c r="B218" s="18" t="s">
        <v>1277</v>
      </c>
      <c r="C218" s="19"/>
      <c r="D218" s="19"/>
      <c r="E218" s="20">
        <f t="shared" si="32"/>
        <v>0</v>
      </c>
      <c r="F218" s="20">
        <f t="shared" si="33"/>
        <v>0</v>
      </c>
      <c r="G218" s="19"/>
      <c r="H218" s="19"/>
      <c r="I218" s="21"/>
      <c r="J218" s="21"/>
      <c r="K218" s="22"/>
      <c r="L218" s="23"/>
      <c r="M218" s="23"/>
      <c r="N218" s="24">
        <v>6927.25</v>
      </c>
      <c r="O218" s="25" t="e">
        <f t="shared" si="34"/>
        <v>#DIV/0!</v>
      </c>
      <c r="P218" s="26" t="e">
        <f t="shared" si="35"/>
        <v>#DIV/0!</v>
      </c>
      <c r="Q218" s="27" t="e">
        <f t="shared" si="36"/>
        <v>#DIV/0!</v>
      </c>
      <c r="R218" s="27" t="e">
        <f t="shared" si="37"/>
        <v>#DIV/0!</v>
      </c>
      <c r="S218" s="28"/>
    </row>
    <row r="219" spans="1:19" x14ac:dyDescent="0.3">
      <c r="A219" s="29"/>
      <c r="B219" s="18" t="s">
        <v>1278</v>
      </c>
      <c r="C219" s="19"/>
      <c r="D219" s="19"/>
      <c r="E219" s="20">
        <f t="shared" si="32"/>
        <v>0</v>
      </c>
      <c r="F219" s="20">
        <f t="shared" si="33"/>
        <v>0</v>
      </c>
      <c r="G219" s="19"/>
      <c r="H219" s="19"/>
      <c r="I219" s="21"/>
      <c r="J219" s="21"/>
      <c r="K219" s="22"/>
      <c r="L219" s="23"/>
      <c r="M219" s="23"/>
      <c r="N219" s="24">
        <v>28399.25</v>
      </c>
      <c r="O219" s="25" t="e">
        <f t="shared" si="34"/>
        <v>#DIV/0!</v>
      </c>
      <c r="P219" s="26" t="e">
        <f t="shared" si="35"/>
        <v>#DIV/0!</v>
      </c>
      <c r="Q219" s="27" t="e">
        <f t="shared" si="36"/>
        <v>#DIV/0!</v>
      </c>
      <c r="R219" s="27" t="e">
        <f t="shared" si="37"/>
        <v>#DIV/0!</v>
      </c>
      <c r="S219" s="28"/>
    </row>
    <row r="220" spans="1:19" x14ac:dyDescent="0.3">
      <c r="A220" s="29"/>
      <c r="B220" s="18" t="s">
        <v>61</v>
      </c>
      <c r="C220" s="19">
        <v>5</v>
      </c>
      <c r="D220" s="19">
        <v>8</v>
      </c>
      <c r="E220" s="20">
        <f t="shared" si="32"/>
        <v>40</v>
      </c>
      <c r="F220" s="20">
        <f t="shared" si="33"/>
        <v>480</v>
      </c>
      <c r="G220" s="19">
        <v>60</v>
      </c>
      <c r="H220" s="19">
        <v>420</v>
      </c>
      <c r="I220" s="21">
        <v>0.875</v>
      </c>
      <c r="J220" s="21">
        <v>0.91820000000000002</v>
      </c>
      <c r="K220" s="22">
        <v>17284</v>
      </c>
      <c r="L220" s="23">
        <v>18823</v>
      </c>
      <c r="M220" s="23">
        <v>10988</v>
      </c>
      <c r="N220" s="24">
        <f>SUM(N218:N219)</f>
        <v>35326.5</v>
      </c>
      <c r="O220" s="25">
        <f t="shared" si="34"/>
        <v>883.16250000000002</v>
      </c>
      <c r="P220" s="26">
        <f t="shared" si="35"/>
        <v>86.42</v>
      </c>
      <c r="Q220" s="27">
        <f t="shared" si="36"/>
        <v>2.1604999999999999</v>
      </c>
      <c r="R220" s="27">
        <f t="shared" si="37"/>
        <v>4415.8125</v>
      </c>
      <c r="S220" s="28"/>
    </row>
    <row r="221" spans="1:19" x14ac:dyDescent="0.3">
      <c r="A221" s="29" t="s">
        <v>1282</v>
      </c>
      <c r="B221" s="18" t="s">
        <v>1278</v>
      </c>
      <c r="C221" s="19"/>
      <c r="D221" s="19"/>
      <c r="E221" s="20">
        <f t="shared" si="32"/>
        <v>0</v>
      </c>
      <c r="F221" s="20">
        <f t="shared" si="33"/>
        <v>0</v>
      </c>
      <c r="G221" s="19"/>
      <c r="H221" s="19"/>
      <c r="I221" s="21"/>
      <c r="J221" s="21"/>
      <c r="K221" s="22"/>
      <c r="L221" s="23"/>
      <c r="M221" s="23"/>
      <c r="N221" s="24">
        <v>32251.75</v>
      </c>
      <c r="O221" s="25" t="e">
        <f t="shared" si="34"/>
        <v>#DIV/0!</v>
      </c>
      <c r="P221" s="26" t="e">
        <f t="shared" si="35"/>
        <v>#DIV/0!</v>
      </c>
      <c r="Q221" s="27" t="e">
        <f t="shared" si="36"/>
        <v>#DIV/0!</v>
      </c>
      <c r="R221" s="27" t="e">
        <f t="shared" si="37"/>
        <v>#DIV/0!</v>
      </c>
      <c r="S221" s="28"/>
    </row>
    <row r="222" spans="1:19" x14ac:dyDescent="0.3">
      <c r="A222" s="29"/>
      <c r="B222" s="18" t="s">
        <v>1276</v>
      </c>
      <c r="C222" s="19">
        <v>5</v>
      </c>
      <c r="D222" s="19">
        <v>10</v>
      </c>
      <c r="E222" s="20">
        <f t="shared" si="32"/>
        <v>50</v>
      </c>
      <c r="F222" s="20">
        <f t="shared" si="33"/>
        <v>600</v>
      </c>
      <c r="G222" s="19">
        <v>50</v>
      </c>
      <c r="H222" s="19">
        <v>550</v>
      </c>
      <c r="I222" s="21">
        <v>0.91669999999999996</v>
      </c>
      <c r="J222" s="21">
        <v>0.9254</v>
      </c>
      <c r="K222" s="22">
        <v>15779</v>
      </c>
      <c r="L222" s="23">
        <v>17051</v>
      </c>
      <c r="M222" s="23">
        <v>0</v>
      </c>
      <c r="N222" s="24">
        <f>SUM(N221)</f>
        <v>32251.75</v>
      </c>
      <c r="O222" s="25">
        <f t="shared" si="34"/>
        <v>645.03499999999997</v>
      </c>
      <c r="P222" s="26">
        <f t="shared" si="35"/>
        <v>63.116</v>
      </c>
      <c r="Q222" s="27">
        <f t="shared" si="36"/>
        <v>1.5779000000000001</v>
      </c>
      <c r="R222" s="27">
        <f t="shared" si="37"/>
        <v>3225.1750000000002</v>
      </c>
      <c r="S222" s="28"/>
    </row>
    <row r="223" spans="1:19" x14ac:dyDescent="0.3">
      <c r="A223" s="29">
        <v>25</v>
      </c>
      <c r="B223" s="18" t="s">
        <v>1278</v>
      </c>
      <c r="C223" s="19"/>
      <c r="D223" s="19"/>
      <c r="E223" s="20">
        <f t="shared" si="32"/>
        <v>0</v>
      </c>
      <c r="F223" s="20">
        <f t="shared" si="33"/>
        <v>0</v>
      </c>
      <c r="G223" s="19"/>
      <c r="H223" s="19"/>
      <c r="I223" s="21"/>
      <c r="J223" s="21"/>
      <c r="K223" s="22"/>
      <c r="L223" s="23"/>
      <c r="M223" s="23"/>
      <c r="N223" s="24">
        <v>2599</v>
      </c>
      <c r="O223" s="25" t="e">
        <f t="shared" si="34"/>
        <v>#DIV/0!</v>
      </c>
      <c r="P223" s="26" t="e">
        <f t="shared" si="35"/>
        <v>#DIV/0!</v>
      </c>
      <c r="Q223" s="27" t="e">
        <f t="shared" si="36"/>
        <v>#DIV/0!</v>
      </c>
      <c r="R223" s="27" t="e">
        <f t="shared" si="37"/>
        <v>#DIV/0!</v>
      </c>
      <c r="S223" s="28"/>
    </row>
    <row r="224" spans="1:19" x14ac:dyDescent="0.3">
      <c r="A224" s="29"/>
      <c r="B224" s="18" t="s">
        <v>1285</v>
      </c>
      <c r="C224" s="19"/>
      <c r="D224" s="19"/>
      <c r="E224" s="20">
        <f t="shared" si="32"/>
        <v>0</v>
      </c>
      <c r="F224" s="20">
        <f t="shared" si="33"/>
        <v>0</v>
      </c>
      <c r="G224" s="19"/>
      <c r="H224" s="19"/>
      <c r="I224" s="21"/>
      <c r="J224" s="21"/>
      <c r="K224" s="22"/>
      <c r="L224" s="23"/>
      <c r="M224" s="23"/>
      <c r="N224" s="24">
        <v>23162.799999999999</v>
      </c>
      <c r="O224" s="25" t="e">
        <f t="shared" si="34"/>
        <v>#DIV/0!</v>
      </c>
      <c r="P224" s="26" t="e">
        <f t="shared" si="35"/>
        <v>#DIV/0!</v>
      </c>
      <c r="Q224" s="27" t="e">
        <f t="shared" si="36"/>
        <v>#DIV/0!</v>
      </c>
      <c r="R224" s="27" t="e">
        <f t="shared" si="37"/>
        <v>#DIV/0!</v>
      </c>
      <c r="S224" s="28"/>
    </row>
    <row r="225" spans="1:19" x14ac:dyDescent="0.3">
      <c r="A225" s="29"/>
      <c r="B225" s="18" t="s">
        <v>61</v>
      </c>
      <c r="C225" s="19">
        <v>5</v>
      </c>
      <c r="D225" s="19">
        <v>8</v>
      </c>
      <c r="E225" s="20">
        <f t="shared" si="32"/>
        <v>40</v>
      </c>
      <c r="F225" s="20">
        <f t="shared" si="33"/>
        <v>480</v>
      </c>
      <c r="G225" s="19">
        <v>50</v>
      </c>
      <c r="H225" s="19">
        <v>430</v>
      </c>
      <c r="I225" s="21">
        <v>0.89580000000000004</v>
      </c>
      <c r="J225" s="21">
        <v>0.9234</v>
      </c>
      <c r="K225" s="22">
        <v>12604</v>
      </c>
      <c r="L225" s="23">
        <v>13650</v>
      </c>
      <c r="M225" s="23">
        <v>17233</v>
      </c>
      <c r="N225" s="24">
        <f>SUM(N223:N224)</f>
        <v>25761.8</v>
      </c>
      <c r="O225" s="25">
        <f t="shared" si="34"/>
        <v>644.04499999999996</v>
      </c>
      <c r="P225" s="26">
        <f t="shared" si="35"/>
        <v>63.02</v>
      </c>
      <c r="Q225" s="27">
        <f t="shared" si="36"/>
        <v>1.5754999999999999</v>
      </c>
      <c r="R225" s="27">
        <f t="shared" si="37"/>
        <v>3220.2249999999999</v>
      </c>
      <c r="S225" s="28"/>
    </row>
    <row r="226" spans="1:19" x14ac:dyDescent="0.3">
      <c r="A226" s="29" t="s">
        <v>1289</v>
      </c>
      <c r="B226" s="18" t="s">
        <v>1290</v>
      </c>
      <c r="C226" s="19"/>
      <c r="D226" s="19"/>
      <c r="E226" s="20">
        <f t="shared" si="32"/>
        <v>0</v>
      </c>
      <c r="F226" s="20">
        <f t="shared" si="33"/>
        <v>0</v>
      </c>
      <c r="G226" s="19"/>
      <c r="H226" s="19"/>
      <c r="I226" s="21"/>
      <c r="J226" s="21"/>
      <c r="K226" s="22"/>
      <c r="L226" s="23"/>
      <c r="M226" s="23"/>
      <c r="N226" s="24">
        <v>25716.080000000002</v>
      </c>
      <c r="O226" s="25" t="e">
        <f t="shared" si="34"/>
        <v>#DIV/0!</v>
      </c>
      <c r="P226" s="26" t="e">
        <f t="shared" si="35"/>
        <v>#DIV/0!</v>
      </c>
      <c r="Q226" s="27" t="e">
        <f t="shared" si="36"/>
        <v>#DIV/0!</v>
      </c>
      <c r="R226" s="27" t="e">
        <f t="shared" si="37"/>
        <v>#DIV/0!</v>
      </c>
      <c r="S226" s="28"/>
    </row>
    <row r="227" spans="1:19" x14ac:dyDescent="0.3">
      <c r="A227" s="29"/>
      <c r="B227" s="18" t="s">
        <v>61</v>
      </c>
      <c r="C227" s="19">
        <v>5</v>
      </c>
      <c r="D227" s="19">
        <v>10</v>
      </c>
      <c r="E227" s="20">
        <f t="shared" si="32"/>
        <v>50</v>
      </c>
      <c r="F227" s="20">
        <f t="shared" si="33"/>
        <v>600</v>
      </c>
      <c r="G227" s="19">
        <v>150</v>
      </c>
      <c r="H227" s="19">
        <v>450</v>
      </c>
      <c r="I227" s="21">
        <v>0.75</v>
      </c>
      <c r="J227" s="21">
        <v>0.91930000000000001</v>
      </c>
      <c r="K227" s="22">
        <v>12582</v>
      </c>
      <c r="L227" s="23">
        <v>13686</v>
      </c>
      <c r="M227" s="23">
        <v>0</v>
      </c>
      <c r="N227" s="24">
        <f>SUM(N226)</f>
        <v>25716.080000000002</v>
      </c>
      <c r="O227" s="25">
        <f t="shared" si="34"/>
        <v>514.32159999999999</v>
      </c>
      <c r="P227" s="26">
        <f t="shared" si="35"/>
        <v>50.328000000000003</v>
      </c>
      <c r="Q227" s="27">
        <f t="shared" si="36"/>
        <v>1.2582</v>
      </c>
      <c r="R227" s="27">
        <f t="shared" si="37"/>
        <v>2571.6080000000002</v>
      </c>
      <c r="S227" s="28"/>
    </row>
    <row r="228" spans="1:19" x14ac:dyDescent="0.3">
      <c r="A228" s="29">
        <v>28</v>
      </c>
      <c r="B228" s="18" t="s">
        <v>1294</v>
      </c>
      <c r="C228" s="19"/>
      <c r="D228" s="19"/>
      <c r="E228" s="20">
        <f t="shared" si="32"/>
        <v>0</v>
      </c>
      <c r="F228" s="20">
        <f t="shared" si="33"/>
        <v>0</v>
      </c>
      <c r="G228" s="19"/>
      <c r="H228" s="19"/>
      <c r="I228" s="21"/>
      <c r="J228" s="21"/>
      <c r="K228" s="22"/>
      <c r="L228" s="23"/>
      <c r="M228" s="23"/>
      <c r="N228" s="24">
        <v>22766.400000000001</v>
      </c>
      <c r="O228" s="25" t="e">
        <f t="shared" si="34"/>
        <v>#DIV/0!</v>
      </c>
      <c r="P228" s="26" t="e">
        <f t="shared" si="35"/>
        <v>#DIV/0!</v>
      </c>
      <c r="Q228" s="27" t="e">
        <f t="shared" si="36"/>
        <v>#DIV/0!</v>
      </c>
      <c r="R228" s="27" t="e">
        <f t="shared" si="37"/>
        <v>#DIV/0!</v>
      </c>
      <c r="S228" s="28"/>
    </row>
    <row r="229" spans="1:19" x14ac:dyDescent="0.3">
      <c r="A229" s="29"/>
      <c r="B229" s="18" t="s">
        <v>61</v>
      </c>
      <c r="C229" s="19">
        <v>5</v>
      </c>
      <c r="D229" s="19">
        <v>8</v>
      </c>
      <c r="E229" s="20">
        <f t="shared" si="32"/>
        <v>40</v>
      </c>
      <c r="F229" s="20">
        <f t="shared" si="33"/>
        <v>480</v>
      </c>
      <c r="G229" s="19">
        <v>60</v>
      </c>
      <c r="H229" s="19">
        <v>420</v>
      </c>
      <c r="I229" s="21">
        <v>0.875</v>
      </c>
      <c r="J229" s="21">
        <v>0.92330000000000001</v>
      </c>
      <c r="K229" s="22">
        <v>8803</v>
      </c>
      <c r="L229" s="23">
        <v>9534</v>
      </c>
      <c r="M229" s="23">
        <v>18391</v>
      </c>
      <c r="N229" s="24">
        <f>SUM(N228)</f>
        <v>22766.400000000001</v>
      </c>
      <c r="O229" s="25">
        <f t="shared" si="34"/>
        <v>569.16000000000008</v>
      </c>
      <c r="P229" s="26">
        <f t="shared" si="35"/>
        <v>44.015000000000001</v>
      </c>
      <c r="Q229" s="27">
        <f t="shared" si="36"/>
        <v>1.1003750000000001</v>
      </c>
      <c r="R229" s="27">
        <f t="shared" si="37"/>
        <v>2845.8</v>
      </c>
      <c r="S229" s="28"/>
    </row>
    <row r="230" spans="1:19" ht="15" customHeight="1" x14ac:dyDescent="0.3">
      <c r="A230" s="29" t="s">
        <v>1299</v>
      </c>
      <c r="B230" s="18" t="s">
        <v>1294</v>
      </c>
      <c r="C230" s="19"/>
      <c r="D230" s="19"/>
      <c r="E230" s="20">
        <f t="shared" si="32"/>
        <v>0</v>
      </c>
      <c r="F230" s="20">
        <f t="shared" si="33"/>
        <v>0</v>
      </c>
      <c r="G230" s="19"/>
      <c r="H230" s="19"/>
      <c r="I230" s="21"/>
      <c r="J230" s="21"/>
      <c r="K230" s="22"/>
      <c r="L230" s="23"/>
      <c r="M230" s="23"/>
      <c r="N230" s="24">
        <v>6562.08</v>
      </c>
      <c r="O230" s="25" t="e">
        <f t="shared" si="34"/>
        <v>#DIV/0!</v>
      </c>
      <c r="P230" s="26" t="e">
        <f t="shared" si="35"/>
        <v>#DIV/0!</v>
      </c>
      <c r="Q230" s="27" t="e">
        <f t="shared" si="36"/>
        <v>#DIV/0!</v>
      </c>
      <c r="R230" s="27" t="e">
        <f t="shared" si="37"/>
        <v>#DIV/0!</v>
      </c>
      <c r="S230" s="28"/>
    </row>
    <row r="231" spans="1:19" x14ac:dyDescent="0.3">
      <c r="A231" s="29"/>
      <c r="B231" s="18" t="s">
        <v>1300</v>
      </c>
      <c r="C231" s="19"/>
      <c r="D231" s="19"/>
      <c r="E231" s="20">
        <f t="shared" si="32"/>
        <v>0</v>
      </c>
      <c r="F231" s="20">
        <f t="shared" si="33"/>
        <v>0</v>
      </c>
      <c r="G231" s="19"/>
      <c r="H231" s="19"/>
      <c r="I231" s="21"/>
      <c r="J231" s="21"/>
      <c r="K231" s="22"/>
      <c r="L231" s="23"/>
      <c r="M231" s="23"/>
      <c r="N231" s="24">
        <v>17983</v>
      </c>
      <c r="O231" s="25" t="e">
        <f t="shared" si="34"/>
        <v>#DIV/0!</v>
      </c>
      <c r="P231" s="26" t="e">
        <f t="shared" si="35"/>
        <v>#DIV/0!</v>
      </c>
      <c r="Q231" s="27" t="e">
        <f t="shared" si="36"/>
        <v>#DIV/0!</v>
      </c>
      <c r="R231" s="27" t="e">
        <f t="shared" si="37"/>
        <v>#DIV/0!</v>
      </c>
      <c r="S231" s="28"/>
    </row>
    <row r="232" spans="1:19" x14ac:dyDescent="0.3">
      <c r="A232" s="29"/>
      <c r="B232" s="18" t="s">
        <v>61</v>
      </c>
      <c r="C232" s="19">
        <v>5</v>
      </c>
      <c r="D232" s="19">
        <v>10</v>
      </c>
      <c r="E232" s="20">
        <f t="shared" si="32"/>
        <v>50</v>
      </c>
      <c r="F232" s="20">
        <f t="shared" si="33"/>
        <v>600</v>
      </c>
      <c r="G232" s="19">
        <v>110</v>
      </c>
      <c r="H232" s="19">
        <v>490</v>
      </c>
      <c r="I232" s="21">
        <v>0.81669999999999998</v>
      </c>
      <c r="J232" s="21">
        <v>0.90180000000000005</v>
      </c>
      <c r="K232" s="22">
        <v>11637</v>
      </c>
      <c r="L232" s="23">
        <v>12904</v>
      </c>
      <c r="M232" s="23">
        <v>0</v>
      </c>
      <c r="N232" s="24">
        <f>SUM(N230:N231)</f>
        <v>24545.08</v>
      </c>
      <c r="O232" s="25">
        <f t="shared" si="34"/>
        <v>490.90160000000003</v>
      </c>
      <c r="P232" s="26">
        <f t="shared" si="35"/>
        <v>46.548000000000002</v>
      </c>
      <c r="Q232" s="27">
        <f t="shared" si="36"/>
        <v>1.1637</v>
      </c>
      <c r="R232" s="27">
        <f t="shared" si="37"/>
        <v>2454.5080000000003</v>
      </c>
      <c r="S232" s="28"/>
    </row>
    <row r="233" spans="1:19" x14ac:dyDescent="0.3">
      <c r="A233" s="29">
        <v>29</v>
      </c>
      <c r="B233" s="18" t="s">
        <v>1303</v>
      </c>
      <c r="C233" s="19"/>
      <c r="D233" s="19"/>
      <c r="E233" s="20">
        <f t="shared" si="32"/>
        <v>0</v>
      </c>
      <c r="F233" s="20">
        <f t="shared" si="33"/>
        <v>0</v>
      </c>
      <c r="G233" s="19"/>
      <c r="H233" s="19"/>
      <c r="I233" s="21"/>
      <c r="J233" s="21"/>
      <c r="K233" s="22"/>
      <c r="L233" s="23"/>
      <c r="M233" s="23"/>
      <c r="N233" s="24">
        <v>11417</v>
      </c>
      <c r="O233" s="25" t="e">
        <f t="shared" si="34"/>
        <v>#DIV/0!</v>
      </c>
      <c r="P233" s="26" t="e">
        <f t="shared" si="35"/>
        <v>#DIV/0!</v>
      </c>
      <c r="Q233" s="27" t="e">
        <f t="shared" si="36"/>
        <v>#DIV/0!</v>
      </c>
      <c r="R233" s="27" t="e">
        <f t="shared" si="37"/>
        <v>#DIV/0!</v>
      </c>
      <c r="S233" s="28"/>
    </row>
    <row r="234" spans="1:19" x14ac:dyDescent="0.3">
      <c r="A234" s="29"/>
      <c r="B234" s="18" t="s">
        <v>1304</v>
      </c>
      <c r="C234" s="19"/>
      <c r="D234" s="19"/>
      <c r="E234" s="20">
        <f t="shared" si="32"/>
        <v>0</v>
      </c>
      <c r="F234" s="20">
        <f t="shared" si="33"/>
        <v>0</v>
      </c>
      <c r="G234" s="19"/>
      <c r="H234" s="19"/>
      <c r="I234" s="21"/>
      <c r="J234" s="21"/>
      <c r="K234" s="22"/>
      <c r="L234" s="23"/>
      <c r="M234" s="23"/>
      <c r="N234" s="24">
        <v>14774.95</v>
      </c>
      <c r="O234" s="25" t="e">
        <f t="shared" si="34"/>
        <v>#DIV/0!</v>
      </c>
      <c r="P234" s="26" t="e">
        <f t="shared" si="35"/>
        <v>#DIV/0!</v>
      </c>
      <c r="Q234" s="27" t="e">
        <f t="shared" si="36"/>
        <v>#DIV/0!</v>
      </c>
      <c r="R234" s="27" t="e">
        <f t="shared" si="37"/>
        <v>#DIV/0!</v>
      </c>
      <c r="S234" s="28"/>
    </row>
    <row r="235" spans="1:19" x14ac:dyDescent="0.3">
      <c r="A235" s="29"/>
      <c r="B235" s="18" t="s">
        <v>1305</v>
      </c>
      <c r="C235" s="19"/>
      <c r="D235" s="19"/>
      <c r="E235" s="20">
        <f t="shared" si="32"/>
        <v>0</v>
      </c>
      <c r="F235" s="20">
        <f t="shared" si="33"/>
        <v>0</v>
      </c>
      <c r="G235" s="19"/>
      <c r="H235" s="19"/>
      <c r="I235" s="21"/>
      <c r="J235" s="21"/>
      <c r="K235" s="22"/>
      <c r="L235" s="23"/>
      <c r="M235" s="23"/>
      <c r="N235" s="24">
        <v>4058.79</v>
      </c>
      <c r="O235" s="25" t="e">
        <f t="shared" si="34"/>
        <v>#DIV/0!</v>
      </c>
      <c r="P235" s="26" t="e">
        <f t="shared" si="35"/>
        <v>#DIV/0!</v>
      </c>
      <c r="Q235" s="27" t="e">
        <f t="shared" si="36"/>
        <v>#DIV/0!</v>
      </c>
      <c r="R235" s="27" t="e">
        <f t="shared" si="37"/>
        <v>#DIV/0!</v>
      </c>
      <c r="S235" s="28"/>
    </row>
    <row r="236" spans="1:19" x14ac:dyDescent="0.3">
      <c r="A236" s="29"/>
      <c r="B236" s="18" t="s">
        <v>61</v>
      </c>
      <c r="C236" s="19">
        <v>5</v>
      </c>
      <c r="D236" s="19">
        <v>11</v>
      </c>
      <c r="E236" s="20">
        <f t="shared" si="32"/>
        <v>55</v>
      </c>
      <c r="F236" s="20">
        <f t="shared" si="33"/>
        <v>660</v>
      </c>
      <c r="G236" s="19">
        <v>60</v>
      </c>
      <c r="H236" s="19">
        <v>600</v>
      </c>
      <c r="I236" s="21">
        <v>0.90910000000000002</v>
      </c>
      <c r="J236" s="21">
        <v>0.9103</v>
      </c>
      <c r="K236" s="22">
        <v>15396</v>
      </c>
      <c r="L236" s="23">
        <v>16912</v>
      </c>
      <c r="M236" s="23">
        <v>21380</v>
      </c>
      <c r="N236" s="24">
        <f>SUM(N233:N235)</f>
        <v>30250.74</v>
      </c>
      <c r="O236" s="25">
        <f t="shared" si="34"/>
        <v>550.01345454545458</v>
      </c>
      <c r="P236" s="26">
        <f t="shared" si="35"/>
        <v>55.985454545454544</v>
      </c>
      <c r="Q236" s="27">
        <f t="shared" si="36"/>
        <v>1.3996363636363638</v>
      </c>
      <c r="R236" s="27">
        <f t="shared" si="37"/>
        <v>2750.0672727272727</v>
      </c>
      <c r="S236" s="28"/>
    </row>
    <row r="237" spans="1:19" x14ac:dyDescent="0.3">
      <c r="A237" s="29" t="s">
        <v>1309</v>
      </c>
      <c r="B237" s="18" t="s">
        <v>1305</v>
      </c>
      <c r="C237" s="19"/>
      <c r="D237" s="19"/>
      <c r="E237" s="20">
        <f t="shared" si="32"/>
        <v>0</v>
      </c>
      <c r="F237" s="20">
        <f t="shared" si="33"/>
        <v>0</v>
      </c>
      <c r="G237" s="19"/>
      <c r="H237" s="19"/>
      <c r="I237" s="21"/>
      <c r="J237" s="21"/>
      <c r="K237" s="22"/>
      <c r="L237" s="23"/>
      <c r="M237" s="23"/>
      <c r="N237" s="24">
        <v>16206.21</v>
      </c>
      <c r="O237" s="25" t="e">
        <f t="shared" si="34"/>
        <v>#DIV/0!</v>
      </c>
      <c r="P237" s="26" t="e">
        <f t="shared" si="35"/>
        <v>#DIV/0!</v>
      </c>
      <c r="Q237" s="27" t="e">
        <f t="shared" si="36"/>
        <v>#DIV/0!</v>
      </c>
      <c r="R237" s="27" t="e">
        <f t="shared" si="37"/>
        <v>#DIV/0!</v>
      </c>
      <c r="S237" s="28"/>
    </row>
    <row r="238" spans="1:19" x14ac:dyDescent="0.3">
      <c r="A238" s="29"/>
      <c r="B238" s="18" t="s">
        <v>1310</v>
      </c>
      <c r="C238" s="19"/>
      <c r="D238" s="19"/>
      <c r="E238" s="20">
        <f t="shared" si="32"/>
        <v>0</v>
      </c>
      <c r="F238" s="20">
        <f t="shared" si="33"/>
        <v>0</v>
      </c>
      <c r="G238" s="19"/>
      <c r="H238" s="19"/>
      <c r="I238" s="21"/>
      <c r="J238" s="21"/>
      <c r="K238" s="22"/>
      <c r="L238" s="23"/>
      <c r="M238" s="23"/>
      <c r="N238" s="24">
        <v>10661.04</v>
      </c>
      <c r="O238" s="25" t="e">
        <f t="shared" si="34"/>
        <v>#DIV/0!</v>
      </c>
      <c r="P238" s="26" t="e">
        <f t="shared" si="35"/>
        <v>#DIV/0!</v>
      </c>
      <c r="Q238" s="27" t="e">
        <f t="shared" si="36"/>
        <v>#DIV/0!</v>
      </c>
      <c r="R238" s="27" t="e">
        <f t="shared" si="37"/>
        <v>#DIV/0!</v>
      </c>
      <c r="S238" s="28"/>
    </row>
    <row r="239" spans="1:19" x14ac:dyDescent="0.3">
      <c r="A239" s="29"/>
      <c r="B239" s="18" t="s">
        <v>61</v>
      </c>
      <c r="C239" s="19">
        <v>5</v>
      </c>
      <c r="D239" s="19">
        <v>10</v>
      </c>
      <c r="E239" s="20">
        <f t="shared" si="32"/>
        <v>50</v>
      </c>
      <c r="F239" s="20">
        <f t="shared" si="33"/>
        <v>600</v>
      </c>
      <c r="G239" s="19">
        <v>60</v>
      </c>
      <c r="H239" s="19">
        <v>540</v>
      </c>
      <c r="I239" s="21">
        <v>0.9</v>
      </c>
      <c r="J239" s="21">
        <v>0.9</v>
      </c>
      <c r="K239" s="22">
        <v>14178</v>
      </c>
      <c r="L239" s="23">
        <v>15754</v>
      </c>
      <c r="M239" s="23">
        <v>0</v>
      </c>
      <c r="N239" s="24">
        <f>SUM(N237:N238)</f>
        <v>26867.25</v>
      </c>
      <c r="O239" s="25">
        <f t="shared" si="34"/>
        <v>537.34500000000003</v>
      </c>
      <c r="P239" s="26">
        <f t="shared" si="35"/>
        <v>56.712000000000003</v>
      </c>
      <c r="Q239" s="27">
        <f t="shared" si="36"/>
        <v>1.4177999999999999</v>
      </c>
      <c r="R239" s="27">
        <f t="shared" si="37"/>
        <v>2686.7249999999999</v>
      </c>
      <c r="S239" s="28"/>
    </row>
    <row r="240" spans="1:19" ht="15.75" customHeight="1" x14ac:dyDescent="0.3">
      <c r="A240" s="29">
        <v>30</v>
      </c>
      <c r="B240" s="18" t="s">
        <v>1310</v>
      </c>
      <c r="C240" s="19"/>
      <c r="D240" s="19"/>
      <c r="E240" s="20">
        <f t="shared" si="32"/>
        <v>0</v>
      </c>
      <c r="F240" s="20">
        <f t="shared" si="33"/>
        <v>0</v>
      </c>
      <c r="G240" s="19"/>
      <c r="H240" s="19"/>
      <c r="I240" s="21"/>
      <c r="J240" s="21"/>
      <c r="K240" s="22"/>
      <c r="L240" s="23"/>
      <c r="M240" s="23"/>
      <c r="N240" s="24">
        <v>5276.25</v>
      </c>
      <c r="O240" s="25" t="e">
        <f t="shared" si="34"/>
        <v>#DIV/0!</v>
      </c>
      <c r="P240" s="26" t="e">
        <f t="shared" si="35"/>
        <v>#DIV/0!</v>
      </c>
      <c r="Q240" s="27" t="e">
        <f t="shared" si="36"/>
        <v>#DIV/0!</v>
      </c>
      <c r="R240" s="27" t="e">
        <f t="shared" si="37"/>
        <v>#DIV/0!</v>
      </c>
      <c r="S240" s="28"/>
    </row>
    <row r="241" spans="1:19" x14ac:dyDescent="0.3">
      <c r="A241" s="29"/>
      <c r="B241" s="18" t="s">
        <v>1312</v>
      </c>
      <c r="C241" s="19"/>
      <c r="D241" s="19"/>
      <c r="E241" s="20">
        <f t="shared" si="32"/>
        <v>0</v>
      </c>
      <c r="F241" s="20">
        <f t="shared" si="33"/>
        <v>0</v>
      </c>
      <c r="G241" s="19"/>
      <c r="H241" s="19"/>
      <c r="I241" s="21"/>
      <c r="J241" s="21"/>
      <c r="K241" s="22"/>
      <c r="L241" s="23"/>
      <c r="M241" s="23"/>
      <c r="N241" s="24">
        <v>23595</v>
      </c>
      <c r="O241" s="25" t="e">
        <f t="shared" si="34"/>
        <v>#DIV/0!</v>
      </c>
      <c r="P241" s="26" t="e">
        <f t="shared" si="35"/>
        <v>#DIV/0!</v>
      </c>
      <c r="Q241" s="27" t="e">
        <f t="shared" si="36"/>
        <v>#DIV/0!</v>
      </c>
      <c r="R241" s="27" t="e">
        <f t="shared" si="37"/>
        <v>#DIV/0!</v>
      </c>
      <c r="S241" s="28"/>
    </row>
    <row r="242" spans="1:19" x14ac:dyDescent="0.3">
      <c r="A242" s="29"/>
      <c r="B242" s="18" t="s">
        <v>61</v>
      </c>
      <c r="C242" s="19">
        <v>5</v>
      </c>
      <c r="D242" s="19">
        <v>8</v>
      </c>
      <c r="E242" s="20">
        <f t="shared" si="32"/>
        <v>40</v>
      </c>
      <c r="F242" s="20">
        <f t="shared" si="33"/>
        <v>480</v>
      </c>
      <c r="G242" s="19">
        <v>70</v>
      </c>
      <c r="H242" s="19">
        <v>410</v>
      </c>
      <c r="I242" s="21">
        <v>0.85419999999999996</v>
      </c>
      <c r="J242" s="21">
        <v>0.92</v>
      </c>
      <c r="K242" s="22">
        <v>10209</v>
      </c>
      <c r="L242" s="23">
        <v>11097</v>
      </c>
      <c r="M242" s="23">
        <v>10371</v>
      </c>
      <c r="N242" s="24">
        <f>SUM(N240:N241)</f>
        <v>28871.25</v>
      </c>
      <c r="O242" s="25">
        <f t="shared" si="34"/>
        <v>721.78125</v>
      </c>
      <c r="P242" s="26">
        <f t="shared" si="35"/>
        <v>51.045000000000002</v>
      </c>
      <c r="Q242" s="27">
        <f t="shared" si="36"/>
        <v>1.276125</v>
      </c>
      <c r="R242" s="27">
        <f t="shared" si="37"/>
        <v>3608.90625</v>
      </c>
      <c r="S242" s="28"/>
    </row>
    <row r="243" spans="1:19" x14ac:dyDescent="0.3">
      <c r="A243" s="29" t="s">
        <v>1313</v>
      </c>
      <c r="B243" s="18" t="s">
        <v>1315</v>
      </c>
      <c r="C243" s="19"/>
      <c r="D243" s="19"/>
      <c r="E243" s="20">
        <f t="shared" si="32"/>
        <v>0</v>
      </c>
      <c r="F243" s="20">
        <f t="shared" si="33"/>
        <v>0</v>
      </c>
      <c r="G243" s="19"/>
      <c r="H243" s="19"/>
      <c r="I243" s="21"/>
      <c r="J243" s="21"/>
      <c r="K243" s="22"/>
      <c r="L243" s="23"/>
      <c r="M243" s="23"/>
      <c r="N243" s="24">
        <v>42405</v>
      </c>
      <c r="O243" s="25" t="e">
        <f t="shared" si="34"/>
        <v>#DIV/0!</v>
      </c>
      <c r="P243" s="26" t="e">
        <f t="shared" si="35"/>
        <v>#DIV/0!</v>
      </c>
      <c r="Q243" s="27" t="e">
        <f t="shared" si="36"/>
        <v>#DIV/0!</v>
      </c>
      <c r="R243" s="27" t="e">
        <f t="shared" si="37"/>
        <v>#DIV/0!</v>
      </c>
      <c r="S243" s="28"/>
    </row>
    <row r="244" spans="1:19" x14ac:dyDescent="0.3">
      <c r="A244" s="29"/>
      <c r="B244" s="18" t="s">
        <v>1316</v>
      </c>
      <c r="C244" s="19"/>
      <c r="D244" s="19"/>
      <c r="E244" s="20">
        <f t="shared" si="32"/>
        <v>0</v>
      </c>
      <c r="F244" s="20">
        <f t="shared" si="33"/>
        <v>0</v>
      </c>
      <c r="G244" s="19"/>
      <c r="H244" s="19"/>
      <c r="I244" s="21"/>
      <c r="J244" s="21"/>
      <c r="K244" s="22"/>
      <c r="L244" s="23"/>
      <c r="M244" s="23"/>
      <c r="N244" s="24">
        <v>1798</v>
      </c>
      <c r="O244" s="25" t="e">
        <f t="shared" si="34"/>
        <v>#DIV/0!</v>
      </c>
      <c r="P244" s="26" t="e">
        <f t="shared" si="35"/>
        <v>#DIV/0!</v>
      </c>
      <c r="Q244" s="27" t="e">
        <f t="shared" si="36"/>
        <v>#DIV/0!</v>
      </c>
      <c r="R244" s="27" t="e">
        <f t="shared" si="37"/>
        <v>#DIV/0!</v>
      </c>
      <c r="S244" s="28"/>
    </row>
    <row r="245" spans="1:19" x14ac:dyDescent="0.3">
      <c r="A245" s="29"/>
      <c r="B245" s="18" t="s">
        <v>61</v>
      </c>
      <c r="C245" s="19">
        <v>5</v>
      </c>
      <c r="D245" s="19">
        <v>10</v>
      </c>
      <c r="E245" s="20">
        <f t="shared" si="32"/>
        <v>50</v>
      </c>
      <c r="F245" s="20">
        <f t="shared" si="33"/>
        <v>600</v>
      </c>
      <c r="G245" s="19">
        <v>40</v>
      </c>
      <c r="H245" s="19">
        <v>560</v>
      </c>
      <c r="I245" s="21">
        <v>0.93330000000000002</v>
      </c>
      <c r="J245" s="21">
        <v>0.93730000000000002</v>
      </c>
      <c r="K245" s="22">
        <v>13909</v>
      </c>
      <c r="L245" s="23">
        <v>14839</v>
      </c>
      <c r="M245" s="23">
        <v>0</v>
      </c>
      <c r="N245" s="24">
        <f>SUM(N243:N244)</f>
        <v>44203</v>
      </c>
      <c r="O245" s="25">
        <f t="shared" si="34"/>
        <v>884.06</v>
      </c>
      <c r="P245" s="26">
        <f t="shared" si="35"/>
        <v>55.636000000000003</v>
      </c>
      <c r="Q245" s="27">
        <f t="shared" si="36"/>
        <v>1.3909</v>
      </c>
      <c r="R245" s="27">
        <f t="shared" si="37"/>
        <v>4420.3</v>
      </c>
      <c r="S245" s="28"/>
    </row>
    <row r="246" spans="1:19" x14ac:dyDescent="0.3">
      <c r="A246" s="29">
        <v>31</v>
      </c>
      <c r="B246" s="18" t="s">
        <v>1319</v>
      </c>
      <c r="C246" s="19"/>
      <c r="D246" s="19"/>
      <c r="E246" s="20">
        <f t="shared" si="32"/>
        <v>0</v>
      </c>
      <c r="F246" s="20">
        <f t="shared" si="33"/>
        <v>0</v>
      </c>
      <c r="G246" s="19"/>
      <c r="H246" s="19"/>
      <c r="I246" s="21"/>
      <c r="J246" s="21"/>
      <c r="K246" s="22"/>
      <c r="L246" s="23"/>
      <c r="M246" s="23"/>
      <c r="N246" s="24">
        <v>37943.599999999999</v>
      </c>
      <c r="O246" s="25" t="e">
        <f t="shared" si="34"/>
        <v>#DIV/0!</v>
      </c>
      <c r="P246" s="26" t="e">
        <f t="shared" si="35"/>
        <v>#DIV/0!</v>
      </c>
      <c r="Q246" s="27" t="e">
        <f t="shared" si="36"/>
        <v>#DIV/0!</v>
      </c>
      <c r="R246" s="27" t="e">
        <f t="shared" si="37"/>
        <v>#DIV/0!</v>
      </c>
      <c r="S246" s="28"/>
    </row>
    <row r="247" spans="1:19" x14ac:dyDescent="0.3">
      <c r="A247" s="29"/>
      <c r="B247" s="18" t="s">
        <v>61</v>
      </c>
      <c r="C247" s="19">
        <v>5</v>
      </c>
      <c r="D247" s="19">
        <v>11</v>
      </c>
      <c r="E247" s="20">
        <f t="shared" si="32"/>
        <v>55</v>
      </c>
      <c r="F247" s="20">
        <f t="shared" si="33"/>
        <v>660</v>
      </c>
      <c r="G247" s="19">
        <v>170</v>
      </c>
      <c r="H247" s="19">
        <v>490</v>
      </c>
      <c r="I247" s="21">
        <v>0.74239999999999995</v>
      </c>
      <c r="J247" s="21">
        <v>0.93859999999999999</v>
      </c>
      <c r="K247" s="22">
        <v>11939</v>
      </c>
      <c r="L247" s="23">
        <v>12720</v>
      </c>
      <c r="M247" s="23">
        <v>0</v>
      </c>
      <c r="N247" s="24">
        <f>SUM(N246)</f>
        <v>37943.599999999999</v>
      </c>
      <c r="O247" s="25">
        <f t="shared" si="34"/>
        <v>689.88363636363636</v>
      </c>
      <c r="P247" s="26">
        <f t="shared" si="35"/>
        <v>43.414545454545454</v>
      </c>
      <c r="Q247" s="27">
        <f t="shared" si="36"/>
        <v>1.0853636363636363</v>
      </c>
      <c r="R247" s="27">
        <f t="shared" si="37"/>
        <v>3449.4181818181819</v>
      </c>
      <c r="S247" s="28"/>
    </row>
    <row r="248" spans="1:19" x14ac:dyDescent="0.3">
      <c r="A248" s="29" t="s">
        <v>1321</v>
      </c>
      <c r="B248" s="18" t="s">
        <v>1322</v>
      </c>
      <c r="C248" s="19"/>
      <c r="D248" s="19"/>
      <c r="E248" s="20">
        <f t="shared" si="32"/>
        <v>0</v>
      </c>
      <c r="F248" s="20">
        <f t="shared" si="33"/>
        <v>0</v>
      </c>
      <c r="G248" s="19"/>
      <c r="H248" s="19"/>
      <c r="I248" s="21"/>
      <c r="J248" s="21"/>
      <c r="K248" s="22"/>
      <c r="L248" s="23"/>
      <c r="M248" s="23"/>
      <c r="N248" s="24">
        <v>17100</v>
      </c>
      <c r="O248" s="25" t="e">
        <f t="shared" si="34"/>
        <v>#DIV/0!</v>
      </c>
      <c r="P248" s="26" t="e">
        <f t="shared" si="35"/>
        <v>#DIV/0!</v>
      </c>
      <c r="Q248" s="27" t="e">
        <f t="shared" si="36"/>
        <v>#DIV/0!</v>
      </c>
      <c r="R248" s="27" t="e">
        <f t="shared" si="37"/>
        <v>#DIV/0!</v>
      </c>
      <c r="S248" s="28"/>
    </row>
    <row r="249" spans="1:19" x14ac:dyDescent="0.3">
      <c r="A249" s="29"/>
      <c r="B249" s="18" t="s">
        <v>1323</v>
      </c>
      <c r="C249" s="19"/>
      <c r="D249" s="19"/>
      <c r="E249" s="20">
        <f t="shared" si="32"/>
        <v>0</v>
      </c>
      <c r="F249" s="20">
        <f t="shared" si="33"/>
        <v>0</v>
      </c>
      <c r="G249" s="19"/>
      <c r="H249" s="19"/>
      <c r="I249" s="21"/>
      <c r="J249" s="21"/>
      <c r="K249" s="22"/>
      <c r="L249" s="23"/>
      <c r="M249" s="23"/>
      <c r="N249" s="24">
        <v>21970.799999999999</v>
      </c>
      <c r="O249" s="25" t="e">
        <f t="shared" si="34"/>
        <v>#DIV/0!</v>
      </c>
      <c r="P249" s="26" t="e">
        <f t="shared" si="35"/>
        <v>#DIV/0!</v>
      </c>
      <c r="Q249" s="27" t="e">
        <f t="shared" si="36"/>
        <v>#DIV/0!</v>
      </c>
      <c r="R249" s="27" t="e">
        <f t="shared" si="37"/>
        <v>#DIV/0!</v>
      </c>
      <c r="S249" s="28"/>
    </row>
    <row r="250" spans="1:19" x14ac:dyDescent="0.3">
      <c r="A250" s="29"/>
      <c r="B250" s="18" t="s">
        <v>61</v>
      </c>
      <c r="C250" s="19">
        <v>5</v>
      </c>
      <c r="D250" s="19">
        <v>10</v>
      </c>
      <c r="E250" s="20">
        <f t="shared" si="32"/>
        <v>50</v>
      </c>
      <c r="F250" s="20">
        <f t="shared" si="33"/>
        <v>600</v>
      </c>
      <c r="G250" s="19">
        <v>80</v>
      </c>
      <c r="H250" s="19">
        <v>520</v>
      </c>
      <c r="I250" s="21">
        <v>0.86670000000000003</v>
      </c>
      <c r="J250" s="21">
        <v>0.87039999999999995</v>
      </c>
      <c r="K250" s="22">
        <v>8671</v>
      </c>
      <c r="L250" s="23">
        <v>9963</v>
      </c>
      <c r="M250" s="23">
        <v>0</v>
      </c>
      <c r="N250" s="24">
        <f>SUM(N248:N249)</f>
        <v>39070.800000000003</v>
      </c>
      <c r="O250" s="25">
        <f t="shared" si="34"/>
        <v>781.41600000000005</v>
      </c>
      <c r="P250" s="26">
        <f t="shared" si="35"/>
        <v>34.683999999999997</v>
      </c>
      <c r="Q250" s="27">
        <f t="shared" si="36"/>
        <v>0.86709999999999998</v>
      </c>
      <c r="R250" s="27">
        <f t="shared" si="37"/>
        <v>3907.0800000000004</v>
      </c>
      <c r="S250" s="28"/>
    </row>
    <row r="251" spans="1:19" x14ac:dyDescent="0.3">
      <c r="A251" s="29"/>
      <c r="B251" s="18"/>
      <c r="C251" s="19"/>
      <c r="D251" s="19"/>
      <c r="E251" s="20">
        <f t="shared" si="32"/>
        <v>0</v>
      </c>
      <c r="F251" s="20">
        <f t="shared" si="33"/>
        <v>0</v>
      </c>
      <c r="G251" s="19"/>
      <c r="H251" s="19"/>
      <c r="I251" s="21"/>
      <c r="J251" s="21"/>
      <c r="K251" s="22"/>
      <c r="L251" s="23"/>
      <c r="M251" s="23"/>
      <c r="N251" s="24"/>
      <c r="O251" s="25" t="e">
        <f t="shared" si="34"/>
        <v>#DIV/0!</v>
      </c>
      <c r="P251" s="26" t="e">
        <f t="shared" si="35"/>
        <v>#DIV/0!</v>
      </c>
      <c r="Q251" s="27" t="e">
        <f t="shared" si="36"/>
        <v>#DIV/0!</v>
      </c>
      <c r="R251" s="27" t="e">
        <f t="shared" si="37"/>
        <v>#DIV/0!</v>
      </c>
      <c r="S251" s="28"/>
    </row>
    <row r="252" spans="1:19" x14ac:dyDescent="0.3">
      <c r="A252" s="29"/>
      <c r="B252" s="18"/>
      <c r="C252" s="19"/>
      <c r="D252" s="19"/>
      <c r="E252" s="20">
        <f t="shared" si="32"/>
        <v>0</v>
      </c>
      <c r="F252" s="20">
        <f t="shared" si="33"/>
        <v>0</v>
      </c>
      <c r="G252" s="19"/>
      <c r="H252" s="19"/>
      <c r="I252" s="21"/>
      <c r="J252" s="21"/>
      <c r="K252" s="22"/>
      <c r="L252" s="23"/>
      <c r="M252" s="23"/>
      <c r="N252" s="24"/>
      <c r="O252" s="25" t="e">
        <f t="shared" si="34"/>
        <v>#DIV/0!</v>
      </c>
      <c r="P252" s="26" t="e">
        <f t="shared" si="35"/>
        <v>#DIV/0!</v>
      </c>
      <c r="Q252" s="27" t="e">
        <f t="shared" si="36"/>
        <v>#DIV/0!</v>
      </c>
      <c r="R252" s="27" t="e">
        <f t="shared" si="37"/>
        <v>#DIV/0!</v>
      </c>
      <c r="S252" s="28"/>
    </row>
    <row r="253" spans="1:19" x14ac:dyDescent="0.3">
      <c r="A253" s="29"/>
      <c r="B253" s="18"/>
      <c r="C253" s="19"/>
      <c r="D253" s="19"/>
      <c r="E253" s="20">
        <f t="shared" si="32"/>
        <v>0</v>
      </c>
      <c r="F253" s="20">
        <f t="shared" si="33"/>
        <v>0</v>
      </c>
      <c r="G253" s="19"/>
      <c r="H253" s="19"/>
      <c r="I253" s="21"/>
      <c r="J253" s="21"/>
      <c r="K253" s="22"/>
      <c r="L253" s="23"/>
      <c r="M253" s="23"/>
      <c r="N253" s="24"/>
      <c r="O253" s="25" t="e">
        <f t="shared" si="34"/>
        <v>#DIV/0!</v>
      </c>
      <c r="P253" s="26" t="e">
        <f t="shared" si="35"/>
        <v>#DIV/0!</v>
      </c>
      <c r="Q253" s="27" t="e">
        <f t="shared" si="36"/>
        <v>#DIV/0!</v>
      </c>
      <c r="R253" s="27" t="e">
        <f t="shared" si="37"/>
        <v>#DIV/0!</v>
      </c>
      <c r="S253" s="28"/>
    </row>
    <row r="254" spans="1:19" x14ac:dyDescent="0.3">
      <c r="A254" s="29"/>
      <c r="B254" s="18"/>
      <c r="C254" s="19"/>
      <c r="D254" s="19"/>
      <c r="E254" s="20">
        <f t="shared" si="32"/>
        <v>0</v>
      </c>
      <c r="F254" s="20">
        <f t="shared" si="33"/>
        <v>0</v>
      </c>
      <c r="G254" s="19"/>
      <c r="H254" s="19"/>
      <c r="I254" s="21"/>
      <c r="J254" s="21"/>
      <c r="K254" s="22"/>
      <c r="L254" s="23"/>
      <c r="M254" s="23"/>
      <c r="N254" s="24"/>
      <c r="O254" s="25" t="e">
        <f t="shared" si="34"/>
        <v>#DIV/0!</v>
      </c>
      <c r="P254" s="26" t="e">
        <f t="shared" si="35"/>
        <v>#DIV/0!</v>
      </c>
      <c r="Q254" s="27" t="e">
        <f t="shared" si="36"/>
        <v>#DIV/0!</v>
      </c>
      <c r="R254" s="27" t="e">
        <f t="shared" si="37"/>
        <v>#DIV/0!</v>
      </c>
      <c r="S254" s="28"/>
    </row>
    <row r="255" spans="1:19" x14ac:dyDescent="0.3">
      <c r="A255" s="29"/>
      <c r="B255" s="18"/>
      <c r="C255" s="19"/>
      <c r="D255" s="19"/>
      <c r="E255" s="20">
        <f t="shared" si="32"/>
        <v>0</v>
      </c>
      <c r="F255" s="20">
        <f t="shared" si="33"/>
        <v>0</v>
      </c>
      <c r="G255" s="19"/>
      <c r="H255" s="19"/>
      <c r="I255" s="21"/>
      <c r="J255" s="21"/>
      <c r="K255" s="22"/>
      <c r="L255" s="23"/>
      <c r="M255" s="23"/>
      <c r="N255" s="24"/>
      <c r="O255" s="25" t="e">
        <f t="shared" si="34"/>
        <v>#DIV/0!</v>
      </c>
      <c r="P255" s="26" t="e">
        <f t="shared" si="35"/>
        <v>#DIV/0!</v>
      </c>
      <c r="Q255" s="27" t="e">
        <f t="shared" si="36"/>
        <v>#DIV/0!</v>
      </c>
      <c r="R255" s="27" t="e">
        <f t="shared" si="37"/>
        <v>#DIV/0!</v>
      </c>
      <c r="S255" s="28"/>
    </row>
    <row r="256" spans="1:19" x14ac:dyDescent="0.3">
      <c r="A256" s="29"/>
      <c r="B256" s="18"/>
      <c r="C256" s="19"/>
      <c r="D256" s="19"/>
      <c r="E256" s="20">
        <f t="shared" si="32"/>
        <v>0</v>
      </c>
      <c r="F256" s="20">
        <f t="shared" si="33"/>
        <v>0</v>
      </c>
      <c r="G256" s="19"/>
      <c r="H256" s="19"/>
      <c r="I256" s="21"/>
      <c r="J256" s="21"/>
      <c r="K256" s="22"/>
      <c r="L256" s="23"/>
      <c r="M256" s="23"/>
      <c r="N256" s="24"/>
      <c r="O256" s="25" t="e">
        <f t="shared" si="34"/>
        <v>#DIV/0!</v>
      </c>
      <c r="P256" s="26" t="e">
        <f t="shared" si="35"/>
        <v>#DIV/0!</v>
      </c>
      <c r="Q256" s="27" t="e">
        <f t="shared" si="36"/>
        <v>#DIV/0!</v>
      </c>
      <c r="R256" s="27" t="e">
        <f t="shared" si="37"/>
        <v>#DIV/0!</v>
      </c>
      <c r="S256" s="28"/>
    </row>
    <row r="257" spans="1:19" x14ac:dyDescent="0.3">
      <c r="A257" s="29"/>
      <c r="B257" s="18"/>
      <c r="C257" s="19"/>
      <c r="D257" s="19"/>
      <c r="E257" s="20">
        <f t="shared" si="32"/>
        <v>0</v>
      </c>
      <c r="F257" s="20">
        <f t="shared" si="33"/>
        <v>0</v>
      </c>
      <c r="G257" s="19"/>
      <c r="H257" s="19"/>
      <c r="I257" s="21"/>
      <c r="J257" s="21"/>
      <c r="K257" s="22"/>
      <c r="L257" s="23"/>
      <c r="M257" s="23"/>
      <c r="N257" s="24"/>
      <c r="O257" s="25" t="e">
        <f t="shared" si="34"/>
        <v>#DIV/0!</v>
      </c>
      <c r="P257" s="26" t="e">
        <f t="shared" si="35"/>
        <v>#DIV/0!</v>
      </c>
      <c r="Q257" s="27" t="e">
        <f t="shared" si="36"/>
        <v>#DIV/0!</v>
      </c>
      <c r="R257" s="27" t="e">
        <f t="shared" si="37"/>
        <v>#DIV/0!</v>
      </c>
      <c r="S257" s="28"/>
    </row>
    <row r="258" spans="1:19" x14ac:dyDescent="0.3">
      <c r="A258" s="29"/>
      <c r="B258" s="18"/>
      <c r="C258" s="19"/>
      <c r="D258" s="19"/>
      <c r="E258" s="20">
        <f t="shared" si="32"/>
        <v>0</v>
      </c>
      <c r="F258" s="20">
        <f t="shared" si="33"/>
        <v>0</v>
      </c>
      <c r="G258" s="19"/>
      <c r="H258" s="19"/>
      <c r="I258" s="21"/>
      <c r="J258" s="21"/>
      <c r="K258" s="22"/>
      <c r="L258" s="23"/>
      <c r="M258" s="23"/>
      <c r="N258" s="24"/>
      <c r="O258" s="25" t="e">
        <f t="shared" si="34"/>
        <v>#DIV/0!</v>
      </c>
      <c r="P258" s="26" t="e">
        <f t="shared" si="35"/>
        <v>#DIV/0!</v>
      </c>
      <c r="Q258" s="27" t="e">
        <f t="shared" si="36"/>
        <v>#DIV/0!</v>
      </c>
      <c r="R258" s="27" t="e">
        <f t="shared" si="37"/>
        <v>#DIV/0!</v>
      </c>
      <c r="S258" s="28"/>
    </row>
    <row r="259" spans="1:19" x14ac:dyDescent="0.3">
      <c r="A259" s="29"/>
      <c r="B259" s="18"/>
      <c r="C259" s="19"/>
      <c r="D259" s="19"/>
      <c r="E259" s="20">
        <f t="shared" si="32"/>
        <v>0</v>
      </c>
      <c r="F259" s="20">
        <f t="shared" si="33"/>
        <v>0</v>
      </c>
      <c r="G259" s="19"/>
      <c r="H259" s="19"/>
      <c r="I259" s="21"/>
      <c r="J259" s="21"/>
      <c r="K259" s="22"/>
      <c r="L259" s="23"/>
      <c r="M259" s="23"/>
      <c r="N259" s="24"/>
      <c r="O259" s="25" t="e">
        <f t="shared" si="34"/>
        <v>#DIV/0!</v>
      </c>
      <c r="P259" s="26" t="e">
        <f t="shared" si="35"/>
        <v>#DIV/0!</v>
      </c>
      <c r="Q259" s="27" t="e">
        <f t="shared" si="36"/>
        <v>#DIV/0!</v>
      </c>
      <c r="R259" s="27" t="e">
        <f t="shared" si="37"/>
        <v>#DIV/0!</v>
      </c>
      <c r="S259" s="28"/>
    </row>
    <row r="260" spans="1:19" x14ac:dyDescent="0.3">
      <c r="A260" s="29"/>
      <c r="B260" s="18"/>
      <c r="C260" s="19"/>
      <c r="D260" s="19"/>
      <c r="E260" s="20">
        <f t="shared" si="32"/>
        <v>0</v>
      </c>
      <c r="F260" s="20">
        <f t="shared" si="33"/>
        <v>0</v>
      </c>
      <c r="G260" s="19"/>
      <c r="H260" s="19"/>
      <c r="I260" s="21"/>
      <c r="J260" s="21"/>
      <c r="K260" s="22"/>
      <c r="L260" s="23"/>
      <c r="M260" s="23"/>
      <c r="N260" s="24"/>
      <c r="O260" s="25" t="e">
        <f t="shared" si="34"/>
        <v>#DIV/0!</v>
      </c>
      <c r="P260" s="26" t="e">
        <f t="shared" si="35"/>
        <v>#DIV/0!</v>
      </c>
      <c r="Q260" s="27" t="e">
        <f t="shared" si="36"/>
        <v>#DIV/0!</v>
      </c>
      <c r="R260" s="27" t="e">
        <f t="shared" si="37"/>
        <v>#DIV/0!</v>
      </c>
      <c r="S260" s="28"/>
    </row>
    <row r="261" spans="1:19" x14ac:dyDescent="0.3">
      <c r="A261" s="29"/>
      <c r="B261" s="18"/>
      <c r="C261" s="19"/>
      <c r="D261" s="19"/>
      <c r="E261" s="20">
        <f t="shared" si="32"/>
        <v>0</v>
      </c>
      <c r="F261" s="20">
        <f t="shared" si="33"/>
        <v>0</v>
      </c>
      <c r="G261" s="19"/>
      <c r="H261" s="19"/>
      <c r="I261" s="21"/>
      <c r="J261" s="21"/>
      <c r="K261" s="22"/>
      <c r="L261" s="23"/>
      <c r="M261" s="23"/>
      <c r="N261" s="24"/>
      <c r="O261" s="25" t="e">
        <f t="shared" si="34"/>
        <v>#DIV/0!</v>
      </c>
      <c r="P261" s="26" t="e">
        <f t="shared" si="35"/>
        <v>#DIV/0!</v>
      </c>
      <c r="Q261" s="27" t="e">
        <f t="shared" si="36"/>
        <v>#DIV/0!</v>
      </c>
      <c r="R261" s="27" t="e">
        <f t="shared" si="37"/>
        <v>#DIV/0!</v>
      </c>
      <c r="S261" s="28"/>
    </row>
    <row r="262" spans="1:19" x14ac:dyDescent="0.3">
      <c r="A262" s="29"/>
      <c r="B262" s="18"/>
      <c r="C262" s="19"/>
      <c r="D262" s="19"/>
      <c r="E262" s="20">
        <f t="shared" si="32"/>
        <v>0</v>
      </c>
      <c r="F262" s="20">
        <f t="shared" si="33"/>
        <v>0</v>
      </c>
      <c r="G262" s="19"/>
      <c r="H262" s="19"/>
      <c r="I262" s="21"/>
      <c r="J262" s="21"/>
      <c r="K262" s="22"/>
      <c r="L262" s="23"/>
      <c r="M262" s="23"/>
      <c r="N262" s="24"/>
      <c r="O262" s="25" t="e">
        <f t="shared" si="34"/>
        <v>#DIV/0!</v>
      </c>
      <c r="P262" s="26" t="e">
        <f t="shared" si="35"/>
        <v>#DIV/0!</v>
      </c>
      <c r="Q262" s="27" t="e">
        <f t="shared" si="36"/>
        <v>#DIV/0!</v>
      </c>
      <c r="R262" s="27" t="e">
        <f t="shared" si="37"/>
        <v>#DIV/0!</v>
      </c>
      <c r="S262" s="28"/>
    </row>
    <row r="263" spans="1:19" x14ac:dyDescent="0.3">
      <c r="A263" s="29"/>
      <c r="B263" s="18"/>
      <c r="C263" s="19"/>
      <c r="D263" s="19"/>
      <c r="E263" s="20">
        <f t="shared" si="32"/>
        <v>0</v>
      </c>
      <c r="F263" s="20">
        <f t="shared" si="33"/>
        <v>0</v>
      </c>
      <c r="G263" s="19"/>
      <c r="H263" s="19"/>
      <c r="I263" s="21"/>
      <c r="J263" s="21"/>
      <c r="K263" s="22"/>
      <c r="L263" s="23"/>
      <c r="M263" s="23"/>
      <c r="N263" s="24"/>
      <c r="O263" s="25" t="e">
        <f t="shared" si="34"/>
        <v>#DIV/0!</v>
      </c>
      <c r="P263" s="26" t="e">
        <f t="shared" si="35"/>
        <v>#DIV/0!</v>
      </c>
      <c r="Q263" s="27" t="e">
        <f t="shared" si="36"/>
        <v>#DIV/0!</v>
      </c>
      <c r="R263" s="27" t="e">
        <f t="shared" si="37"/>
        <v>#DIV/0!</v>
      </c>
      <c r="S263" s="28"/>
    </row>
    <row r="264" spans="1:19" x14ac:dyDescent="0.3">
      <c r="A264" s="29"/>
      <c r="B264" s="18"/>
      <c r="C264" s="19"/>
      <c r="D264" s="19"/>
      <c r="E264" s="20">
        <f t="shared" si="32"/>
        <v>0</v>
      </c>
      <c r="F264" s="20">
        <f t="shared" si="33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34"/>
        <v>#DIV/0!</v>
      </c>
      <c r="P264" s="26" t="e">
        <f t="shared" si="35"/>
        <v>#DIV/0!</v>
      </c>
      <c r="Q264" s="27" t="e">
        <f t="shared" si="36"/>
        <v>#DIV/0!</v>
      </c>
      <c r="R264" s="27" t="e">
        <f t="shared" si="37"/>
        <v>#DIV/0!</v>
      </c>
      <c r="S264" s="28"/>
    </row>
    <row r="265" spans="1:19" x14ac:dyDescent="0.3">
      <c r="A265" s="29"/>
      <c r="B265" s="18"/>
      <c r="C265" s="19"/>
      <c r="D265" s="19"/>
      <c r="E265" s="20">
        <f t="shared" si="32"/>
        <v>0</v>
      </c>
      <c r="F265" s="20">
        <f t="shared" si="33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34"/>
        <v>#DIV/0!</v>
      </c>
      <c r="P265" s="26" t="e">
        <f t="shared" si="35"/>
        <v>#DIV/0!</v>
      </c>
      <c r="Q265" s="27" t="e">
        <f t="shared" si="36"/>
        <v>#DIV/0!</v>
      </c>
      <c r="R265" s="27" t="e">
        <f t="shared" si="37"/>
        <v>#DIV/0!</v>
      </c>
      <c r="S265" s="28"/>
    </row>
    <row r="266" spans="1:19" x14ac:dyDescent="0.3">
      <c r="A266" s="29"/>
      <c r="B266" s="18"/>
      <c r="C266" s="19"/>
      <c r="D266" s="19"/>
      <c r="E266" s="20">
        <f t="shared" si="32"/>
        <v>0</v>
      </c>
      <c r="F266" s="20">
        <f t="shared" si="33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4"/>
        <v>#DIV/0!</v>
      </c>
      <c r="P266" s="26" t="e">
        <f t="shared" si="35"/>
        <v>#DIV/0!</v>
      </c>
      <c r="Q266" s="27" t="e">
        <f t="shared" si="36"/>
        <v>#DIV/0!</v>
      </c>
      <c r="R266" s="27" t="e">
        <f t="shared" si="37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32"/>
        <v>0</v>
      </c>
      <c r="F267" s="20">
        <f t="shared" si="33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4"/>
        <v>#DIV/0!</v>
      </c>
      <c r="P267" s="26" t="e">
        <f t="shared" si="35"/>
        <v>#DIV/0!</v>
      </c>
      <c r="Q267" s="27" t="e">
        <f t="shared" si="36"/>
        <v>#DIV/0!</v>
      </c>
      <c r="R267" s="27" t="e">
        <f t="shared" si="37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32"/>
        <v>0</v>
      </c>
      <c r="F268" s="20">
        <f t="shared" si="33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4"/>
        <v>#DIV/0!</v>
      </c>
      <c r="P268" s="26" t="e">
        <f t="shared" si="35"/>
        <v>#DIV/0!</v>
      </c>
      <c r="Q268" s="27" t="e">
        <f t="shared" si="36"/>
        <v>#DIV/0!</v>
      </c>
      <c r="R268" s="27" t="e">
        <f t="shared" si="37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32"/>
        <v>0</v>
      </c>
      <c r="F269" s="20">
        <f t="shared" si="33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4"/>
        <v>#DIV/0!</v>
      </c>
      <c r="P269" s="26" t="e">
        <f t="shared" si="35"/>
        <v>#DIV/0!</v>
      </c>
      <c r="Q269" s="27" t="e">
        <f t="shared" si="36"/>
        <v>#DIV/0!</v>
      </c>
      <c r="R269" s="27" t="e">
        <f t="shared" si="37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2"/>
        <v>0</v>
      </c>
      <c r="F270" s="20">
        <f t="shared" si="33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4"/>
        <v>#DIV/0!</v>
      </c>
      <c r="P270" s="26" t="e">
        <f t="shared" si="35"/>
        <v>#DIV/0!</v>
      </c>
      <c r="Q270" s="27" t="e">
        <f t="shared" si="36"/>
        <v>#DIV/0!</v>
      </c>
      <c r="R270" s="27" t="e">
        <f t="shared" si="37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2"/>
        <v>0</v>
      </c>
      <c r="F271" s="20">
        <f t="shared" si="33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4"/>
        <v>#DIV/0!</v>
      </c>
      <c r="P271" s="26" t="e">
        <f t="shared" si="35"/>
        <v>#DIV/0!</v>
      </c>
      <c r="Q271" s="27" t="e">
        <f t="shared" si="36"/>
        <v>#DIV/0!</v>
      </c>
      <c r="R271" s="27" t="e">
        <f t="shared" si="37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2"/>
        <v>0</v>
      </c>
      <c r="F272" s="20">
        <f t="shared" si="33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4"/>
        <v>#DIV/0!</v>
      </c>
      <c r="P272" s="26" t="e">
        <f t="shared" si="35"/>
        <v>#DIV/0!</v>
      </c>
      <c r="Q272" s="27" t="e">
        <f t="shared" si="36"/>
        <v>#DIV/0!</v>
      </c>
      <c r="R272" s="27" t="e">
        <f t="shared" si="37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2"/>
        <v>0</v>
      </c>
      <c r="F273" s="20">
        <f t="shared" si="33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4"/>
        <v>#DIV/0!</v>
      </c>
      <c r="P273" s="26" t="e">
        <f t="shared" si="35"/>
        <v>#DIV/0!</v>
      </c>
      <c r="Q273" s="27" t="e">
        <f t="shared" si="36"/>
        <v>#DIV/0!</v>
      </c>
      <c r="R273" s="27" t="e">
        <f t="shared" si="37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2"/>
        <v>0</v>
      </c>
      <c r="F274" s="20">
        <f t="shared" si="33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4"/>
        <v>#DIV/0!</v>
      </c>
      <c r="P274" s="26" t="e">
        <f t="shared" si="35"/>
        <v>#DIV/0!</v>
      </c>
      <c r="Q274" s="27" t="e">
        <f t="shared" si="36"/>
        <v>#DIV/0!</v>
      </c>
      <c r="R274" s="27" t="e">
        <f t="shared" si="37"/>
        <v>#DIV/0!</v>
      </c>
      <c r="S274" s="28"/>
    </row>
    <row r="275" spans="1:19" x14ac:dyDescent="0.3">
      <c r="A275" s="29"/>
      <c r="B275" s="18"/>
      <c r="C275" s="19"/>
      <c r="D275" s="19"/>
      <c r="E275" s="20">
        <f t="shared" si="32"/>
        <v>0</v>
      </c>
      <c r="F275" s="20">
        <f t="shared" si="33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4"/>
        <v>#DIV/0!</v>
      </c>
      <c r="P275" s="26" t="e">
        <f t="shared" si="35"/>
        <v>#DIV/0!</v>
      </c>
      <c r="Q275" s="27" t="e">
        <f t="shared" si="36"/>
        <v>#DIV/0!</v>
      </c>
      <c r="R275" s="27" t="e">
        <f t="shared" si="37"/>
        <v>#DIV/0!</v>
      </c>
      <c r="S275" s="28"/>
    </row>
    <row r="276" spans="1:19" x14ac:dyDescent="0.3">
      <c r="A276" s="29"/>
      <c r="B276" s="18"/>
      <c r="C276" s="19"/>
      <c r="D276" s="19"/>
      <c r="E276" s="20">
        <f t="shared" si="32"/>
        <v>0</v>
      </c>
      <c r="F276" s="20">
        <f t="shared" si="33"/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34"/>
        <v>#DIV/0!</v>
      </c>
      <c r="P276" s="26" t="e">
        <f t="shared" si="35"/>
        <v>#DIV/0!</v>
      </c>
      <c r="Q276" s="27" t="e">
        <f t="shared" si="36"/>
        <v>#DIV/0!</v>
      </c>
      <c r="R276" s="27" t="e">
        <f t="shared" si="37"/>
        <v>#DIV/0!</v>
      </c>
      <c r="S276" s="28"/>
    </row>
    <row r="277" spans="1:19" ht="17.25" thickBot="1" x14ac:dyDescent="0.35">
      <c r="A277" s="29"/>
      <c r="B277" s="18"/>
      <c r="C277" s="19"/>
      <c r="D277" s="19"/>
      <c r="E277" s="20">
        <f>C277*D277</f>
        <v>0</v>
      </c>
      <c r="F277" s="20">
        <f>SUM(G277:H277)</f>
        <v>0</v>
      </c>
      <c r="G277" s="19"/>
      <c r="H277" s="19"/>
      <c r="I277" s="21"/>
      <c r="J277" s="21"/>
      <c r="K277" s="22"/>
      <c r="L277" s="23"/>
      <c r="M277" s="23"/>
      <c r="N277" s="24"/>
      <c r="O277" s="25" t="e">
        <f t="shared" si="34"/>
        <v>#DIV/0!</v>
      </c>
      <c r="P277" s="26" t="e">
        <f t="shared" si="35"/>
        <v>#DIV/0!</v>
      </c>
      <c r="Q277" s="27" t="e">
        <f t="shared" si="36"/>
        <v>#DIV/0!</v>
      </c>
      <c r="R277" s="27" t="e">
        <f t="shared" si="37"/>
        <v>#DIV/0!</v>
      </c>
      <c r="S277" s="28"/>
    </row>
    <row r="278" spans="1:19" ht="16.5" customHeight="1" x14ac:dyDescent="0.3">
      <c r="A278" s="205" t="s">
        <v>23</v>
      </c>
      <c r="B278" s="206"/>
      <c r="C278" s="209">
        <f t="shared" ref="C278:H278" si="38">SUM(C147:C277)</f>
        <v>174</v>
      </c>
      <c r="D278" s="209">
        <f t="shared" si="38"/>
        <v>329</v>
      </c>
      <c r="E278" s="209">
        <f t="shared" si="38"/>
        <v>1637</v>
      </c>
      <c r="F278" s="209">
        <f t="shared" si="38"/>
        <v>19740</v>
      </c>
      <c r="G278" s="209">
        <f t="shared" si="38"/>
        <v>2850</v>
      </c>
      <c r="H278" s="209">
        <f t="shared" si="38"/>
        <v>16890</v>
      </c>
      <c r="I278" s="198">
        <f>H146/D278</f>
        <v>0.85562310030395139</v>
      </c>
      <c r="J278" s="198">
        <f>K278/L278</f>
        <v>0.92269322454358693</v>
      </c>
      <c r="K278" s="187">
        <f>SUM(K147:K277)</f>
        <v>380873</v>
      </c>
      <c r="L278" s="187">
        <f>SUM(L147:L277)</f>
        <v>412784</v>
      </c>
      <c r="M278" s="187">
        <f>SUM(M147:M277)</f>
        <v>443561</v>
      </c>
      <c r="N278" s="200">
        <f>SUMIF(B147:B277,A278,N147:N277)</f>
        <v>1141852.1300000001</v>
      </c>
      <c r="O278" s="202">
        <f t="shared" si="34"/>
        <v>697.52726328649976</v>
      </c>
      <c r="P278" s="187">
        <f>((K278*200000)/E278)/1000000</f>
        <v>46.533048259010378</v>
      </c>
      <c r="Q278" s="189">
        <f t="shared" si="36"/>
        <v>1.1576686930091185</v>
      </c>
      <c r="R278" s="191">
        <f t="shared" si="37"/>
        <v>3470.6751671732527</v>
      </c>
      <c r="S278" s="193"/>
    </row>
    <row r="279" spans="1:19" ht="16.5" customHeight="1" thickBot="1" x14ac:dyDescent="0.35">
      <c r="A279" s="207"/>
      <c r="B279" s="208"/>
      <c r="C279" s="210"/>
      <c r="D279" s="210"/>
      <c r="E279" s="210"/>
      <c r="F279" s="210"/>
      <c r="G279" s="210"/>
      <c r="H279" s="210"/>
      <c r="I279" s="199"/>
      <c r="J279" s="199"/>
      <c r="K279" s="188"/>
      <c r="L279" s="188"/>
      <c r="M279" s="188"/>
      <c r="N279" s="201"/>
      <c r="O279" s="188"/>
      <c r="P279" s="188"/>
      <c r="Q279" s="190"/>
      <c r="R279" s="192"/>
      <c r="S279" s="194"/>
    </row>
    <row r="280" spans="1:19" ht="16.5" customHeight="1" x14ac:dyDescent="0.3">
      <c r="A280" s="195" t="s">
        <v>1199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6.5" customHeight="1" x14ac:dyDescent="0.3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</row>
    <row r="282" spans="1:19" ht="17.25" thickBot="1" x14ac:dyDescent="0.35">
      <c r="A282" s="196" t="s">
        <v>0</v>
      </c>
      <c r="B282" s="196"/>
      <c r="C282" s="1"/>
      <c r="D282" s="1"/>
      <c r="E282" s="1"/>
      <c r="F282" s="1"/>
      <c r="G282" s="1"/>
      <c r="H282" s="1"/>
      <c r="I282" s="2"/>
      <c r="J282" s="2"/>
      <c r="K282" s="3"/>
      <c r="L282" s="3"/>
      <c r="M282" s="3"/>
      <c r="N282" s="3"/>
      <c r="O282" s="3"/>
      <c r="P282" s="197" t="str">
        <f>P3</f>
        <v>작성자 김숙영</v>
      </c>
      <c r="Q282" s="197"/>
      <c r="R282" s="197"/>
      <c r="S282" s="197"/>
    </row>
    <row r="283" spans="1:19" ht="23.25" customHeight="1" x14ac:dyDescent="0.3">
      <c r="A283" s="173"/>
      <c r="B283" s="174"/>
      <c r="C283" s="171" t="s">
        <v>3</v>
      </c>
      <c r="D283" s="171" t="s">
        <v>4</v>
      </c>
      <c r="E283" s="179" t="s">
        <v>5</v>
      </c>
      <c r="F283" s="179" t="s">
        <v>6</v>
      </c>
      <c r="G283" s="181" t="s">
        <v>7</v>
      </c>
      <c r="H283" s="181" t="s">
        <v>8</v>
      </c>
      <c r="I283" s="185" t="s">
        <v>9</v>
      </c>
      <c r="J283" s="185" t="s">
        <v>10</v>
      </c>
      <c r="K283" s="171" t="s">
        <v>11</v>
      </c>
      <c r="L283" s="171" t="s">
        <v>12</v>
      </c>
      <c r="M283" s="171" t="s">
        <v>13</v>
      </c>
      <c r="N283" s="171" t="s">
        <v>14</v>
      </c>
      <c r="O283" s="171" t="s">
        <v>15</v>
      </c>
      <c r="P283" s="171" t="s">
        <v>16</v>
      </c>
      <c r="Q283" s="171" t="s">
        <v>17</v>
      </c>
      <c r="R283" s="171" t="s">
        <v>18</v>
      </c>
      <c r="S283" s="183" t="s">
        <v>19</v>
      </c>
    </row>
    <row r="284" spans="1:19" ht="23.25" customHeight="1" thickBot="1" x14ac:dyDescent="0.35">
      <c r="A284" s="175"/>
      <c r="B284" s="176"/>
      <c r="C284" s="172"/>
      <c r="D284" s="172"/>
      <c r="E284" s="180"/>
      <c r="F284" s="180"/>
      <c r="G284" s="182"/>
      <c r="H284" s="182"/>
      <c r="I284" s="186"/>
      <c r="J284" s="186"/>
      <c r="K284" s="172"/>
      <c r="L284" s="172"/>
      <c r="M284" s="172"/>
      <c r="N284" s="172"/>
      <c r="O284" s="172"/>
      <c r="P284" s="172"/>
      <c r="Q284" s="172"/>
      <c r="R284" s="172"/>
      <c r="S284" s="184"/>
    </row>
    <row r="285" spans="1:19" ht="16.5" customHeight="1" x14ac:dyDescent="0.3">
      <c r="A285" s="175"/>
      <c r="B285" s="176"/>
      <c r="C285" s="5"/>
      <c r="D285" s="5"/>
      <c r="E285" s="5"/>
      <c r="F285" s="5"/>
      <c r="G285" s="5"/>
      <c r="H285" s="5"/>
      <c r="I285" s="6">
        <v>0.75</v>
      </c>
      <c r="J285" s="6">
        <v>0.94499999999999995</v>
      </c>
      <c r="K285" s="5"/>
      <c r="L285" s="5"/>
      <c r="M285" s="5"/>
      <c r="N285" s="5"/>
      <c r="O285" s="5">
        <v>600</v>
      </c>
      <c r="P285" s="5">
        <v>100</v>
      </c>
      <c r="Q285" s="5">
        <v>2.7</v>
      </c>
      <c r="R285" s="5"/>
      <c r="S285" s="7" t="s">
        <v>21</v>
      </c>
    </row>
    <row r="286" spans="1:19" ht="16.5" customHeight="1" thickBot="1" x14ac:dyDescent="0.35">
      <c r="A286" s="177"/>
      <c r="B286" s="178"/>
      <c r="C286" s="9">
        <f>'8월'!C291</f>
        <v>349</v>
      </c>
      <c r="D286" s="9">
        <f>'8월'!D291</f>
        <v>664</v>
      </c>
      <c r="E286" s="9">
        <f>'8월'!E291</f>
        <v>3312</v>
      </c>
      <c r="F286" s="9">
        <f>'8월'!F291</f>
        <v>39840</v>
      </c>
      <c r="G286" s="10">
        <f>'8월'!G291/60</f>
        <v>134.66666666666666</v>
      </c>
      <c r="H286" s="10">
        <f>'8월'!H291/60</f>
        <v>529.33333333333337</v>
      </c>
      <c r="I286" s="11">
        <f>H286/'8월'!D291</f>
        <v>0.79718875502008035</v>
      </c>
      <c r="J286" s="11">
        <f>'8월'!J291</f>
        <v>0.93055035517074902</v>
      </c>
      <c r="K286" s="12">
        <f>'8월'!K291</f>
        <v>1181492.8</v>
      </c>
      <c r="L286" s="12">
        <f>'8월'!L291</f>
        <v>1269671</v>
      </c>
      <c r="M286" s="12">
        <f>'8월'!M291</f>
        <v>1305956</v>
      </c>
      <c r="N286" s="12">
        <f>'8월'!N291</f>
        <v>2014574.0900000003</v>
      </c>
      <c r="O286" s="12">
        <f>'8월'!O291</f>
        <v>608.26512379227063</v>
      </c>
      <c r="P286" s="12">
        <f>'8월'!P291</f>
        <v>71.346183574879234</v>
      </c>
      <c r="Q286" s="32">
        <f>'8월'!Q291</f>
        <v>1.7793566265060241</v>
      </c>
      <c r="R286" s="32">
        <f>'8월'!R291</f>
        <v>3033.9971234939762</v>
      </c>
      <c r="S286" s="17" t="s">
        <v>22</v>
      </c>
    </row>
    <row r="287" spans="1:19" ht="16.5" customHeight="1" x14ac:dyDescent="0.3">
      <c r="A287" s="134" t="s">
        <v>25</v>
      </c>
      <c r="B287" s="135"/>
      <c r="C287" s="138">
        <f>'8월'!C138</f>
        <v>175</v>
      </c>
      <c r="D287" s="140">
        <f>'8월'!D138</f>
        <v>335</v>
      </c>
      <c r="E287" s="140">
        <f>'8월'!E138</f>
        <v>1675</v>
      </c>
      <c r="F287" s="140">
        <f>'8월'!F138</f>
        <v>20100</v>
      </c>
      <c r="G287" s="140">
        <f>'8월'!G138</f>
        <v>5230</v>
      </c>
      <c r="H287" s="140">
        <f>'8월'!H138</f>
        <v>14870</v>
      </c>
      <c r="I287" s="163">
        <f>'8월'!I138</f>
        <v>0.73980099502487562</v>
      </c>
      <c r="J287" s="163">
        <f>'8월'!J138</f>
        <v>0.93433533243006373</v>
      </c>
      <c r="K287" s="165">
        <f>'8월'!K138</f>
        <v>800619.8</v>
      </c>
      <c r="L287" s="165">
        <f>'8월'!L138</f>
        <v>856887</v>
      </c>
      <c r="M287" s="165">
        <f>'8월'!M138</f>
        <v>862395</v>
      </c>
      <c r="N287" s="165">
        <f>'8월'!N138</f>
        <v>872721.9600000002</v>
      </c>
      <c r="O287" s="167">
        <f>'8월'!O138</f>
        <v>521.02803582089564</v>
      </c>
      <c r="P287" s="169">
        <f>'8월'!P138</f>
        <v>95.596394029850757</v>
      </c>
      <c r="Q287" s="159">
        <f>'8월'!Q138</f>
        <v>2.3899098507462684</v>
      </c>
      <c r="R287" s="159">
        <f>'8월'!R138</f>
        <v>2605.1401791044782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34" t="s">
        <v>26</v>
      </c>
      <c r="B289" s="135"/>
      <c r="C289" s="138">
        <f>'8월'!C278</f>
        <v>174</v>
      </c>
      <c r="D289" s="140">
        <f>'8월'!D278</f>
        <v>329</v>
      </c>
      <c r="E289" s="140">
        <f>'8월'!E278</f>
        <v>1637</v>
      </c>
      <c r="F289" s="140">
        <f>'8월'!F278</f>
        <v>19740</v>
      </c>
      <c r="G289" s="140">
        <f>'8월'!G278</f>
        <v>2850</v>
      </c>
      <c r="H289" s="140">
        <f>'8월'!H278</f>
        <v>16890</v>
      </c>
      <c r="I289" s="163">
        <f>'8월'!I278</f>
        <v>0.85562310030395139</v>
      </c>
      <c r="J289" s="163">
        <f>'8월'!J278</f>
        <v>0.92269322454358693</v>
      </c>
      <c r="K289" s="165">
        <f>'8월'!K278</f>
        <v>380873</v>
      </c>
      <c r="L289" s="165">
        <f>'8월'!L278</f>
        <v>412784</v>
      </c>
      <c r="M289" s="165">
        <f>'8월'!M278</f>
        <v>443561</v>
      </c>
      <c r="N289" s="165">
        <f>'8월'!N278</f>
        <v>1141852.1300000001</v>
      </c>
      <c r="O289" s="167">
        <f>'8월'!O278</f>
        <v>697.52726328649976</v>
      </c>
      <c r="P289" s="169">
        <f>'8월'!P278</f>
        <v>46.533048259010378</v>
      </c>
      <c r="Q289" s="159">
        <f>'8월'!Q278</f>
        <v>1.1576686930091185</v>
      </c>
      <c r="R289" s="159">
        <f>'8월'!R278</f>
        <v>3470.6751671732527</v>
      </c>
      <c r="S289" s="161"/>
    </row>
    <row r="290" spans="1:19" ht="16.5" customHeight="1" thickBot="1" x14ac:dyDescent="0.35">
      <c r="A290" s="136"/>
      <c r="B290" s="137"/>
      <c r="C290" s="139"/>
      <c r="D290" s="141"/>
      <c r="E290" s="141"/>
      <c r="F290" s="141"/>
      <c r="G290" s="141"/>
      <c r="H290" s="141"/>
      <c r="I290" s="164"/>
      <c r="J290" s="164"/>
      <c r="K290" s="166"/>
      <c r="L290" s="166"/>
      <c r="M290" s="166"/>
      <c r="N290" s="166"/>
      <c r="O290" s="168"/>
      <c r="P290" s="170"/>
      <c r="Q290" s="160"/>
      <c r="R290" s="160"/>
      <c r="S290" s="162"/>
    </row>
    <row r="291" spans="1:19" ht="16.5" customHeight="1" x14ac:dyDescent="0.3">
      <c r="A291" s="152" t="s">
        <v>27</v>
      </c>
      <c r="B291" s="153"/>
      <c r="C291" s="146">
        <f t="shared" ref="C291:H291" si="39">SUM(C287:C290)</f>
        <v>349</v>
      </c>
      <c r="D291" s="146">
        <f t="shared" si="39"/>
        <v>664</v>
      </c>
      <c r="E291" s="146">
        <f t="shared" si="39"/>
        <v>3312</v>
      </c>
      <c r="F291" s="146">
        <f t="shared" si="39"/>
        <v>39840</v>
      </c>
      <c r="G291" s="146">
        <f t="shared" si="39"/>
        <v>8080</v>
      </c>
      <c r="H291" s="146">
        <f t="shared" si="39"/>
        <v>31760</v>
      </c>
      <c r="I291" s="148">
        <f>'8월'!H286/D291</f>
        <v>0.79718875502008035</v>
      </c>
      <c r="J291" s="148">
        <f>K291/L291</f>
        <v>0.93055035517074902</v>
      </c>
      <c r="K291" s="150">
        <f>SUM(K287:K290)</f>
        <v>1181492.8</v>
      </c>
      <c r="L291" s="150">
        <f>SUM(L287:L290)</f>
        <v>1269671</v>
      </c>
      <c r="M291" s="150">
        <f>SUM(M287:M290)</f>
        <v>1305956</v>
      </c>
      <c r="N291" s="156">
        <f>SUM(N287:N290)</f>
        <v>2014574.0900000003</v>
      </c>
      <c r="O291" s="158">
        <f>N291/E291</f>
        <v>608.26512379227063</v>
      </c>
      <c r="P291" s="150">
        <f>((K291*200000)/E291)/1000000</f>
        <v>71.346183574879234</v>
      </c>
      <c r="Q291" s="142">
        <f>(K291/D291)/1000</f>
        <v>1.7793566265060241</v>
      </c>
      <c r="R291" s="144">
        <f>N291/D291</f>
        <v>3033.9971234939762</v>
      </c>
      <c r="S291" s="33" t="s">
        <v>28</v>
      </c>
    </row>
    <row r="292" spans="1:19" ht="16.5" customHeight="1" thickBot="1" x14ac:dyDescent="0.35">
      <c r="A292" s="154"/>
      <c r="B292" s="155"/>
      <c r="C292" s="147"/>
      <c r="D292" s="147"/>
      <c r="E292" s="147"/>
      <c r="F292" s="147"/>
      <c r="G292" s="147"/>
      <c r="H292" s="147"/>
      <c r="I292" s="149"/>
      <c r="J292" s="149"/>
      <c r="K292" s="151"/>
      <c r="L292" s="151"/>
      <c r="M292" s="151"/>
      <c r="N292" s="157"/>
      <c r="O292" s="151"/>
      <c r="P292" s="151"/>
      <c r="Q292" s="143"/>
      <c r="R292" s="145"/>
      <c r="S292" s="34">
        <f>('8월'!K291/'8월'!N291/0.02466+1.44)/1.2</f>
        <v>21.018624854808664</v>
      </c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3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35"/>
      <c r="B306" s="36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7"/>
      <c r="B307" s="48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39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49"/>
      <c r="B312" s="50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51"/>
    </row>
    <row r="313" spans="1:19" x14ac:dyDescent="0.3">
      <c r="A313" s="35"/>
      <c r="B313" s="36"/>
      <c r="C313" s="40"/>
      <c r="D313" s="40"/>
      <c r="E313" s="40"/>
      <c r="F313" s="40"/>
      <c r="G313" s="40"/>
      <c r="H313" s="40"/>
      <c r="I313" s="41"/>
      <c r="J313" s="41"/>
      <c r="K313" s="42"/>
      <c r="L313" s="42"/>
      <c r="M313" s="44"/>
      <c r="N313" s="39"/>
      <c r="O313" s="42"/>
      <c r="P313" s="45"/>
      <c r="Q313" s="46"/>
      <c r="R313" s="46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4"/>
      <c r="L315" s="54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56"/>
      <c r="P316" s="57"/>
      <c r="Q316" s="58"/>
      <c r="R316" s="58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52"/>
      <c r="D318" s="52"/>
      <c r="E318" s="52"/>
      <c r="F318" s="52"/>
      <c r="G318" s="52"/>
      <c r="H318" s="52"/>
      <c r="I318" s="53"/>
      <c r="J318" s="53"/>
      <c r="K318" s="56"/>
      <c r="L318" s="56"/>
      <c r="M318" s="55"/>
      <c r="N318" s="51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39"/>
    </row>
    <row r="321" spans="1:19" x14ac:dyDescent="0.3">
      <c r="A321" s="35"/>
      <c r="B321" s="36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x14ac:dyDescent="0.3">
      <c r="A322" s="47"/>
      <c r="B322" s="48"/>
      <c r="C322" s="40"/>
      <c r="D322" s="40"/>
      <c r="E322" s="40"/>
      <c r="F322" s="40"/>
      <c r="G322" s="40"/>
      <c r="H322" s="40"/>
      <c r="I322" s="41"/>
      <c r="J322" s="41"/>
      <c r="K322" s="42"/>
      <c r="L322" s="43"/>
      <c r="M322" s="44"/>
      <c r="N322" s="39"/>
      <c r="O322" s="42"/>
      <c r="P322" s="45"/>
      <c r="Q322" s="46"/>
      <c r="R322" s="46"/>
      <c r="S322" s="39"/>
    </row>
    <row r="323" spans="1:19" ht="16.5" customHeight="1" x14ac:dyDescent="0.3">
      <c r="A323" s="120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ht="16.5" customHeight="1" x14ac:dyDescent="0.3">
      <c r="A324" s="121"/>
      <c r="B324" s="59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59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0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2"/>
    </row>
    <row r="327" spans="1:19" ht="23.25" customHeight="1" x14ac:dyDescent="0.3">
      <c r="A327" s="122"/>
      <c r="B327" s="61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63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41"/>
      <c r="J328" s="41"/>
      <c r="K328" s="42"/>
      <c r="L328" s="42"/>
      <c r="M328" s="44"/>
      <c r="N328" s="39"/>
      <c r="O328" s="42"/>
      <c r="P328" s="45"/>
      <c r="Q328" s="46"/>
      <c r="R328" s="46"/>
      <c r="S328" s="39"/>
    </row>
    <row r="329" spans="1:19" ht="25.5" x14ac:dyDescent="0.3">
      <c r="A329" s="35"/>
      <c r="B329" s="36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ht="25.5" x14ac:dyDescent="0.3">
      <c r="A330" s="64"/>
      <c r="B330" s="65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66"/>
      <c r="J331" s="66"/>
      <c r="K331" s="67"/>
      <c r="L331" s="67"/>
      <c r="M331" s="67"/>
      <c r="N331" s="67"/>
      <c r="O331" s="67"/>
      <c r="P331" s="60"/>
      <c r="Q331" s="60"/>
      <c r="R331" s="60"/>
      <c r="S331" s="39"/>
    </row>
    <row r="332" spans="1:19" x14ac:dyDescent="0.3">
      <c r="A332" s="35"/>
      <c r="B332" s="36"/>
      <c r="C332" s="68"/>
      <c r="D332" s="68"/>
      <c r="E332" s="69"/>
      <c r="F332" s="69"/>
      <c r="G332" s="70"/>
      <c r="H332" s="70"/>
      <c r="I332" s="71"/>
      <c r="J332" s="71"/>
      <c r="K332" s="68"/>
      <c r="L332" s="68"/>
      <c r="M332" s="68"/>
      <c r="N332" s="68"/>
      <c r="O332" s="68"/>
      <c r="P332" s="68"/>
      <c r="Q332" s="68"/>
      <c r="R332" s="68"/>
      <c r="S332" s="39"/>
    </row>
    <row r="333" spans="1:19" x14ac:dyDescent="0.3">
      <c r="A333" s="35"/>
      <c r="B333" s="36"/>
      <c r="C333" s="61"/>
      <c r="D333" s="61"/>
      <c r="E333" s="72"/>
      <c r="F333" s="72"/>
      <c r="G333" s="73"/>
      <c r="H333" s="73"/>
      <c r="I333" s="74"/>
      <c r="J333" s="74"/>
      <c r="K333" s="61"/>
      <c r="L333" s="61"/>
      <c r="M333" s="61"/>
      <c r="N333" s="61"/>
      <c r="O333" s="61"/>
      <c r="P333" s="61"/>
      <c r="Q333" s="61"/>
      <c r="R333" s="61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47"/>
      <c r="B337" s="48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3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5"/>
    </row>
    <row r="340" spans="1:19" x14ac:dyDescent="0.3">
      <c r="A340" s="35"/>
      <c r="B340" s="76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39"/>
    </row>
    <row r="341" spans="1:19" x14ac:dyDescent="0.3">
      <c r="A341" s="123"/>
      <c r="B341" s="78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41"/>
      <c r="J343" s="41"/>
      <c r="K343" s="42"/>
      <c r="L343" s="42"/>
      <c r="M343" s="44"/>
      <c r="N343" s="39"/>
      <c r="O343" s="42"/>
      <c r="P343" s="45"/>
      <c r="Q343" s="46"/>
      <c r="R343" s="46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36"/>
      <c r="D345" s="36"/>
      <c r="E345" s="36"/>
      <c r="F345" s="36"/>
      <c r="G345" s="36"/>
      <c r="H345" s="36"/>
      <c r="I345" s="81"/>
      <c r="J345" s="81"/>
      <c r="K345" s="43"/>
      <c r="L345" s="43"/>
      <c r="M345" s="43"/>
      <c r="N345" s="43"/>
      <c r="O345" s="82"/>
      <c r="P345" s="83"/>
      <c r="Q345" s="84"/>
      <c r="R345" s="84"/>
      <c r="S345" s="79"/>
    </row>
    <row r="346" spans="1:19" x14ac:dyDescent="0.3">
      <c r="A346" s="123"/>
      <c r="B346" s="80"/>
      <c r="C346" s="40"/>
      <c r="D346" s="40"/>
      <c r="E346" s="40"/>
      <c r="F346" s="40"/>
      <c r="G346" s="40"/>
      <c r="H346" s="40"/>
      <c r="I346" s="66"/>
      <c r="J346" s="66"/>
      <c r="K346" s="67"/>
      <c r="L346" s="67"/>
      <c r="M346" s="67"/>
      <c r="N346" s="67"/>
      <c r="O346" s="67"/>
      <c r="P346" s="40"/>
      <c r="Q346" s="85"/>
      <c r="R346" s="85"/>
      <c r="S346" s="79"/>
    </row>
    <row r="347" spans="1:19" x14ac:dyDescent="0.3">
      <c r="A347" s="123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16.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ht="23.25" customHeight="1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A364" s="123"/>
      <c r="B364" s="80"/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  <c r="S364" s="79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  <row r="370" spans="3:18" x14ac:dyDescent="0.3">
      <c r="C370" s="87"/>
      <c r="D370" s="87"/>
      <c r="E370" s="87"/>
      <c r="F370" s="87"/>
      <c r="G370" s="87"/>
      <c r="H370" s="87"/>
      <c r="I370" s="88"/>
      <c r="J370" s="88"/>
      <c r="K370" s="86"/>
      <c r="L370" s="86"/>
      <c r="M370" s="86"/>
      <c r="N370" s="86"/>
      <c r="O370" s="86"/>
      <c r="P370" s="87"/>
      <c r="Q370" s="87"/>
      <c r="R370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145:A146"/>
    <mergeCell ref="A278:B279"/>
    <mergeCell ref="C278:C279"/>
    <mergeCell ref="D278:D279"/>
    <mergeCell ref="E278:E279"/>
    <mergeCell ref="F278:F279"/>
    <mergeCell ref="G278:G279"/>
    <mergeCell ref="H278:H279"/>
    <mergeCell ref="I278:I279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P278:P279"/>
    <mergeCell ref="Q278:Q279"/>
    <mergeCell ref="R278:R279"/>
    <mergeCell ref="S278:S279"/>
    <mergeCell ref="A280:S281"/>
    <mergeCell ref="A282:B282"/>
    <mergeCell ref="P282:S282"/>
    <mergeCell ref="J278:J279"/>
    <mergeCell ref="K278:K279"/>
    <mergeCell ref="L278:L279"/>
    <mergeCell ref="M278:M279"/>
    <mergeCell ref="N278:N279"/>
    <mergeCell ref="O278:O279"/>
    <mergeCell ref="Q283:Q284"/>
    <mergeCell ref="R283:R284"/>
    <mergeCell ref="S283:S284"/>
    <mergeCell ref="H283:H284"/>
    <mergeCell ref="I283:I284"/>
    <mergeCell ref="J283:J284"/>
    <mergeCell ref="K283:K284"/>
    <mergeCell ref="L283:L284"/>
    <mergeCell ref="M283:M284"/>
    <mergeCell ref="A287:B288"/>
    <mergeCell ref="C287:C288"/>
    <mergeCell ref="D287:D288"/>
    <mergeCell ref="E287:E288"/>
    <mergeCell ref="F287:F288"/>
    <mergeCell ref="G287:G288"/>
    <mergeCell ref="N283:N284"/>
    <mergeCell ref="O283:O284"/>
    <mergeCell ref="P283:P284"/>
    <mergeCell ref="A283:B286"/>
    <mergeCell ref="C283:C284"/>
    <mergeCell ref="D283:D284"/>
    <mergeCell ref="E283:E284"/>
    <mergeCell ref="F283:F284"/>
    <mergeCell ref="G283:G284"/>
    <mergeCell ref="N287:N288"/>
    <mergeCell ref="O287:O288"/>
    <mergeCell ref="P287:P288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R289:R290"/>
    <mergeCell ref="S289:S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A289:B290"/>
    <mergeCell ref="C289:C290"/>
    <mergeCell ref="D289:D290"/>
    <mergeCell ref="E289:E290"/>
    <mergeCell ref="F289:F290"/>
    <mergeCell ref="G289:G290"/>
    <mergeCell ref="Q291:Q292"/>
    <mergeCell ref="R291:R292"/>
    <mergeCell ref="H291:H292"/>
    <mergeCell ref="I291:I292"/>
    <mergeCell ref="J291:J292"/>
    <mergeCell ref="K291:K292"/>
    <mergeCell ref="L291:L292"/>
    <mergeCell ref="M291:M292"/>
    <mergeCell ref="A291:B292"/>
    <mergeCell ref="C291:C292"/>
    <mergeCell ref="D291:D292"/>
    <mergeCell ref="E291:E292"/>
    <mergeCell ref="F291:F292"/>
    <mergeCell ref="G291:G292"/>
    <mergeCell ref="N291:N292"/>
    <mergeCell ref="O291:O292"/>
    <mergeCell ref="P291:P292"/>
    <mergeCell ref="Q289:Q290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9" max="19" man="1"/>
    <brk id="279" max="19" man="1"/>
    <brk id="3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topLeftCell="A278" zoomScaleNormal="100" zoomScaleSheetLayoutView="80" workbookViewId="0">
      <selection activeCell="J298" sqref="J298"/>
    </sheetView>
  </sheetViews>
  <sheetFormatPr defaultRowHeight="16.5" x14ac:dyDescent="0.3"/>
  <cols>
    <col min="1" max="1" width="7.125" style="124" bestFit="1" customWidth="1"/>
    <col min="2" max="2" width="19" style="90" customWidth="1"/>
    <col min="3" max="3" width="4.875" customWidth="1"/>
    <col min="4" max="6" width="7" customWidth="1"/>
    <col min="7" max="8" width="11.5" customWidth="1"/>
    <col min="9" max="10" width="11.5" style="37" customWidth="1"/>
    <col min="11" max="13" width="14.5" style="38" bestFit="1" customWidth="1"/>
    <col min="14" max="14" width="16.75" style="38" customWidth="1"/>
    <col min="15" max="15" width="13.625" style="38" customWidth="1"/>
    <col min="16" max="18" width="13.625" customWidth="1"/>
    <col min="19" max="19" width="22" style="91" customWidth="1"/>
  </cols>
  <sheetData>
    <row r="1" spans="1:19" ht="16.5" customHeight="1" x14ac:dyDescent="0.3">
      <c r="A1" s="195" t="s">
        <v>1326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ht="16.5" customHeigh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19" ht="17.25" thickBot="1" x14ac:dyDescent="0.35">
      <c r="A3" s="196" t="s">
        <v>0</v>
      </c>
      <c r="B3" s="196"/>
      <c r="C3" s="1"/>
      <c r="D3" s="1"/>
      <c r="E3" s="1"/>
      <c r="F3" s="1"/>
      <c r="G3" s="1"/>
      <c r="H3" s="1"/>
      <c r="I3" s="2"/>
      <c r="J3" s="2"/>
      <c r="K3" s="3"/>
      <c r="L3" s="3"/>
      <c r="M3" s="3"/>
      <c r="N3" s="3"/>
      <c r="O3" s="3"/>
      <c r="P3" s="197" t="s">
        <v>32</v>
      </c>
      <c r="Q3" s="197"/>
      <c r="R3" s="197"/>
      <c r="S3" s="197"/>
    </row>
    <row r="4" spans="1:19" ht="23.25" customHeight="1" x14ac:dyDescent="0.3">
      <c r="A4" s="215" t="s">
        <v>1</v>
      </c>
      <c r="B4" s="213" t="s">
        <v>2</v>
      </c>
      <c r="C4" s="171" t="s">
        <v>3</v>
      </c>
      <c r="D4" s="171" t="s">
        <v>4</v>
      </c>
      <c r="E4" s="179" t="s">
        <v>5</v>
      </c>
      <c r="F4" s="179" t="s">
        <v>6</v>
      </c>
      <c r="G4" s="181" t="s">
        <v>7</v>
      </c>
      <c r="H4" s="181" t="s">
        <v>8</v>
      </c>
      <c r="I4" s="185" t="s">
        <v>9</v>
      </c>
      <c r="J4" s="185" t="s">
        <v>10</v>
      </c>
      <c r="K4" s="171" t="s">
        <v>11</v>
      </c>
      <c r="L4" s="171" t="s">
        <v>12</v>
      </c>
      <c r="M4" s="171" t="s">
        <v>13</v>
      </c>
      <c r="N4" s="171" t="s">
        <v>14</v>
      </c>
      <c r="O4" s="171" t="s">
        <v>15</v>
      </c>
      <c r="P4" s="171" t="s">
        <v>16</v>
      </c>
      <c r="Q4" s="171" t="s">
        <v>17</v>
      </c>
      <c r="R4" s="171" t="s">
        <v>18</v>
      </c>
      <c r="S4" s="183" t="s">
        <v>19</v>
      </c>
    </row>
    <row r="5" spans="1:19" ht="23.25" customHeight="1" thickBot="1" x14ac:dyDescent="0.35">
      <c r="A5" s="203"/>
      <c r="B5" s="214"/>
      <c r="C5" s="172"/>
      <c r="D5" s="172"/>
      <c r="E5" s="180"/>
      <c r="F5" s="180"/>
      <c r="G5" s="182"/>
      <c r="H5" s="182"/>
      <c r="I5" s="186"/>
      <c r="J5" s="186"/>
      <c r="K5" s="172"/>
      <c r="L5" s="172"/>
      <c r="M5" s="172"/>
      <c r="N5" s="172"/>
      <c r="O5" s="172"/>
      <c r="P5" s="172"/>
      <c r="Q5" s="172"/>
      <c r="R5" s="172"/>
      <c r="S5" s="184"/>
    </row>
    <row r="6" spans="1:19" ht="16.5" customHeight="1" x14ac:dyDescent="0.3">
      <c r="A6" s="203" t="s">
        <v>20</v>
      </c>
      <c r="B6" s="4"/>
      <c r="C6" s="5"/>
      <c r="D6" s="5"/>
      <c r="E6" s="5"/>
      <c r="F6" s="5"/>
      <c r="G6" s="5"/>
      <c r="H6" s="5"/>
      <c r="I6" s="6">
        <v>0.75</v>
      </c>
      <c r="J6" s="6">
        <v>0.94499999999999995</v>
      </c>
      <c r="K6" s="5"/>
      <c r="L6" s="5"/>
      <c r="M6" s="5"/>
      <c r="N6" s="5"/>
      <c r="O6" s="5">
        <v>600</v>
      </c>
      <c r="P6" s="5">
        <v>100</v>
      </c>
      <c r="Q6" s="5">
        <v>2.7</v>
      </c>
      <c r="R6" s="5"/>
      <c r="S6" s="7" t="s">
        <v>21</v>
      </c>
    </row>
    <row r="7" spans="1:19" ht="16.5" customHeight="1" thickBot="1" x14ac:dyDescent="0.35">
      <c r="A7" s="204"/>
      <c r="B7" s="8"/>
      <c r="C7" s="9">
        <f>C138</f>
        <v>179</v>
      </c>
      <c r="D7" s="9">
        <f>D138</f>
        <v>377</v>
      </c>
      <c r="E7" s="9">
        <f>E138</f>
        <v>1784</v>
      </c>
      <c r="F7" s="9">
        <f>F138</f>
        <v>22620</v>
      </c>
      <c r="G7" s="10">
        <f>G138/60</f>
        <v>87.166666666666671</v>
      </c>
      <c r="H7" s="10">
        <f>H138/60</f>
        <v>289.83333333333331</v>
      </c>
      <c r="I7" s="11">
        <f>H7/D138</f>
        <v>0.76878868258178601</v>
      </c>
      <c r="J7" s="11">
        <f t="shared" ref="J7:R7" si="0">J138</f>
        <v>0.93371419462146266</v>
      </c>
      <c r="K7" s="12">
        <f t="shared" si="0"/>
        <v>972299</v>
      </c>
      <c r="L7" s="12">
        <f t="shared" si="0"/>
        <v>1041324</v>
      </c>
      <c r="M7" s="12">
        <f t="shared" si="0"/>
        <v>923005</v>
      </c>
      <c r="N7" s="12">
        <f t="shared" si="0"/>
        <v>898212.03</v>
      </c>
      <c r="O7" s="13">
        <f t="shared" si="0"/>
        <v>503.48207959641258</v>
      </c>
      <c r="P7" s="14">
        <f t="shared" si="0"/>
        <v>109.00213004484304</v>
      </c>
      <c r="Q7" s="15">
        <f t="shared" si="0"/>
        <v>2.5790424403183025</v>
      </c>
      <c r="R7" s="16">
        <f t="shared" si="0"/>
        <v>2382.525278514589</v>
      </c>
      <c r="S7" s="17" t="s">
        <v>22</v>
      </c>
    </row>
    <row r="8" spans="1:19" ht="16.5" customHeight="1" x14ac:dyDescent="0.3">
      <c r="A8" s="130">
        <v>1</v>
      </c>
      <c r="B8" s="18" t="s">
        <v>1327</v>
      </c>
      <c r="C8" s="19"/>
      <c r="D8" s="19"/>
      <c r="E8" s="20">
        <f t="shared" ref="E8:E72" si="1">C8*D8</f>
        <v>0</v>
      </c>
      <c r="F8" s="20">
        <f t="shared" ref="F8:F72" si="2">SUM(G8:H8)</f>
        <v>0</v>
      </c>
      <c r="G8" s="19"/>
      <c r="H8" s="19"/>
      <c r="I8" s="21"/>
      <c r="J8" s="21"/>
      <c r="K8" s="22"/>
      <c r="L8" s="23"/>
      <c r="M8" s="23"/>
      <c r="N8" s="24">
        <v>20164.55</v>
      </c>
      <c r="O8" s="25" t="e">
        <f t="shared" ref="O8:O72" si="3">N8/E8</f>
        <v>#DIV/0!</v>
      </c>
      <c r="P8" s="26" t="e">
        <f t="shared" ref="P8:P72" si="4">((K8*200000)/E8)/1000000</f>
        <v>#DIV/0!</v>
      </c>
      <c r="Q8" s="27" t="e">
        <f t="shared" ref="Q8:Q72" si="5">(K8/D8)/1000</f>
        <v>#DIV/0!</v>
      </c>
      <c r="R8" s="27" t="e">
        <f t="shared" ref="R8:R72" si="6">N8/D8</f>
        <v>#DIV/0!</v>
      </c>
      <c r="S8" s="28"/>
    </row>
    <row r="9" spans="1:19" x14ac:dyDescent="0.3">
      <c r="A9" s="29"/>
      <c r="B9" s="18" t="s">
        <v>1328</v>
      </c>
      <c r="C9" s="19"/>
      <c r="D9" s="19"/>
      <c r="E9" s="20">
        <f t="shared" si="1"/>
        <v>0</v>
      </c>
      <c r="F9" s="20">
        <f t="shared" si="2"/>
        <v>0</v>
      </c>
      <c r="G9" s="19"/>
      <c r="H9" s="19"/>
      <c r="I9" s="21"/>
      <c r="J9" s="21"/>
      <c r="K9" s="22"/>
      <c r="L9" s="23"/>
      <c r="M9" s="23"/>
      <c r="N9" s="24">
        <v>1869.45</v>
      </c>
      <c r="O9" s="25" t="e">
        <f t="shared" si="3"/>
        <v>#DIV/0!</v>
      </c>
      <c r="P9" s="26" t="e">
        <f t="shared" si="4"/>
        <v>#DIV/0!</v>
      </c>
      <c r="Q9" s="27" t="e">
        <f t="shared" si="5"/>
        <v>#DIV/0!</v>
      </c>
      <c r="R9" s="27" t="e">
        <f t="shared" si="6"/>
        <v>#DIV/0!</v>
      </c>
      <c r="S9" s="28"/>
    </row>
    <row r="10" spans="1:19" x14ac:dyDescent="0.3">
      <c r="A10" s="29"/>
      <c r="B10" s="18" t="s">
        <v>61</v>
      </c>
      <c r="C10" s="19">
        <v>5</v>
      </c>
      <c r="D10" s="19">
        <v>8</v>
      </c>
      <c r="E10" s="20">
        <f t="shared" si="1"/>
        <v>40</v>
      </c>
      <c r="F10" s="20">
        <f t="shared" si="2"/>
        <v>480</v>
      </c>
      <c r="G10" s="19">
        <v>150</v>
      </c>
      <c r="H10" s="19">
        <v>330</v>
      </c>
      <c r="I10" s="21">
        <v>0.6875</v>
      </c>
      <c r="J10" s="21">
        <v>0.94820000000000004</v>
      </c>
      <c r="K10" s="22">
        <v>11461</v>
      </c>
      <c r="L10" s="23">
        <v>12087</v>
      </c>
      <c r="M10" s="23">
        <v>77053</v>
      </c>
      <c r="N10" s="24">
        <f>SUM(N8:N9)</f>
        <v>22034</v>
      </c>
      <c r="O10" s="25">
        <f t="shared" si="3"/>
        <v>550.85</v>
      </c>
      <c r="P10" s="26">
        <f t="shared" si="4"/>
        <v>57.305</v>
      </c>
      <c r="Q10" s="27">
        <f t="shared" si="5"/>
        <v>1.432625</v>
      </c>
      <c r="R10" s="27">
        <f t="shared" si="6"/>
        <v>2754.25</v>
      </c>
      <c r="S10" s="28"/>
    </row>
    <row r="11" spans="1:19" x14ac:dyDescent="0.3">
      <c r="A11" s="29" t="s">
        <v>1330</v>
      </c>
      <c r="B11" s="18" t="s">
        <v>1328</v>
      </c>
      <c r="C11" s="19"/>
      <c r="D11" s="19"/>
      <c r="E11" s="20">
        <f t="shared" si="1"/>
        <v>0</v>
      </c>
      <c r="F11" s="20">
        <f t="shared" si="2"/>
        <v>0</v>
      </c>
      <c r="G11" s="19"/>
      <c r="H11" s="19"/>
      <c r="I11" s="21"/>
      <c r="J11" s="21"/>
      <c r="K11" s="22"/>
      <c r="L11" s="23"/>
      <c r="M11" s="23"/>
      <c r="N11" s="24">
        <v>12571.9</v>
      </c>
      <c r="O11" s="25" t="e">
        <f t="shared" si="3"/>
        <v>#DIV/0!</v>
      </c>
      <c r="P11" s="26" t="e">
        <f t="shared" si="4"/>
        <v>#DIV/0!</v>
      </c>
      <c r="Q11" s="27" t="e">
        <f t="shared" si="5"/>
        <v>#DIV/0!</v>
      </c>
      <c r="R11" s="27" t="e">
        <f t="shared" si="6"/>
        <v>#DIV/0!</v>
      </c>
      <c r="S11" s="28"/>
    </row>
    <row r="12" spans="1:19" x14ac:dyDescent="0.3">
      <c r="A12" s="29"/>
      <c r="B12" s="18" t="s">
        <v>1331</v>
      </c>
      <c r="C12" s="19"/>
      <c r="D12" s="19"/>
      <c r="E12" s="20">
        <f t="shared" si="1"/>
        <v>0</v>
      </c>
      <c r="F12" s="20">
        <f t="shared" si="2"/>
        <v>0</v>
      </c>
      <c r="G12" s="19"/>
      <c r="H12" s="19"/>
      <c r="I12" s="21"/>
      <c r="J12" s="21"/>
      <c r="K12" s="22"/>
      <c r="L12" s="23"/>
      <c r="M12" s="23"/>
      <c r="N12" s="24">
        <v>12206.25</v>
      </c>
      <c r="O12" s="25" t="e">
        <f t="shared" si="3"/>
        <v>#DIV/0!</v>
      </c>
      <c r="P12" s="26" t="e">
        <f t="shared" si="4"/>
        <v>#DIV/0!</v>
      </c>
      <c r="Q12" s="27" t="e">
        <f t="shared" si="5"/>
        <v>#DIV/0!</v>
      </c>
      <c r="R12" s="27" t="e">
        <f t="shared" si="6"/>
        <v>#DIV/0!</v>
      </c>
      <c r="S12" s="28"/>
    </row>
    <row r="13" spans="1:19" x14ac:dyDescent="0.3">
      <c r="A13" s="29"/>
      <c r="B13" s="18" t="s">
        <v>1332</v>
      </c>
      <c r="C13" s="19"/>
      <c r="D13" s="19"/>
      <c r="E13" s="20">
        <f t="shared" si="1"/>
        <v>0</v>
      </c>
      <c r="F13" s="20">
        <f t="shared" si="2"/>
        <v>0</v>
      </c>
      <c r="G13" s="19"/>
      <c r="H13" s="19"/>
      <c r="I13" s="21"/>
      <c r="J13" s="21"/>
      <c r="K13" s="22"/>
      <c r="L13" s="23"/>
      <c r="M13" s="23"/>
      <c r="N13" s="24">
        <v>9531</v>
      </c>
      <c r="O13" s="25" t="e">
        <f t="shared" si="3"/>
        <v>#DIV/0!</v>
      </c>
      <c r="P13" s="26" t="e">
        <f t="shared" si="4"/>
        <v>#DIV/0!</v>
      </c>
      <c r="Q13" s="27" t="e">
        <f t="shared" si="5"/>
        <v>#DIV/0!</v>
      </c>
      <c r="R13" s="27" t="e">
        <f t="shared" si="6"/>
        <v>#DIV/0!</v>
      </c>
      <c r="S13" s="28"/>
    </row>
    <row r="14" spans="1:19" x14ac:dyDescent="0.3">
      <c r="A14" s="29"/>
      <c r="B14" s="18" t="s">
        <v>61</v>
      </c>
      <c r="C14" s="19">
        <v>5</v>
      </c>
      <c r="D14" s="19">
        <v>10</v>
      </c>
      <c r="E14" s="20">
        <f t="shared" si="1"/>
        <v>50</v>
      </c>
      <c r="F14" s="20">
        <f t="shared" si="2"/>
        <v>600</v>
      </c>
      <c r="G14" s="19">
        <v>50</v>
      </c>
      <c r="H14" s="19">
        <v>550</v>
      </c>
      <c r="I14" s="21">
        <v>0.91669999999999996</v>
      </c>
      <c r="J14" s="21">
        <v>0.9647</v>
      </c>
      <c r="K14" s="22">
        <v>27819</v>
      </c>
      <c r="L14" s="23">
        <v>28836</v>
      </c>
      <c r="M14" s="23">
        <v>0</v>
      </c>
      <c r="N14" s="24">
        <f>SUM(N11:N13)</f>
        <v>34309.15</v>
      </c>
      <c r="O14" s="25">
        <f t="shared" si="3"/>
        <v>686.18299999999999</v>
      </c>
      <c r="P14" s="26">
        <f t="shared" si="4"/>
        <v>111.276</v>
      </c>
      <c r="Q14" s="27">
        <f t="shared" si="5"/>
        <v>2.7819000000000003</v>
      </c>
      <c r="R14" s="27">
        <f t="shared" si="6"/>
        <v>3430.915</v>
      </c>
      <c r="S14" s="28"/>
    </row>
    <row r="15" spans="1:19" x14ac:dyDescent="0.3">
      <c r="A15" s="29">
        <v>4</v>
      </c>
      <c r="B15" s="18" t="s">
        <v>1335</v>
      </c>
      <c r="C15" s="19"/>
      <c r="D15" s="19"/>
      <c r="E15" s="20">
        <f t="shared" si="1"/>
        <v>0</v>
      </c>
      <c r="F15" s="20">
        <f t="shared" si="2"/>
        <v>0</v>
      </c>
      <c r="G15" s="19"/>
      <c r="H15" s="19"/>
      <c r="I15" s="21"/>
      <c r="J15" s="21"/>
      <c r="K15" s="22"/>
      <c r="L15" s="23"/>
      <c r="M15" s="23"/>
      <c r="N15" s="133">
        <v>38238.75</v>
      </c>
      <c r="O15" s="25" t="e">
        <f t="shared" si="3"/>
        <v>#DIV/0!</v>
      </c>
      <c r="P15" s="26" t="e">
        <f t="shared" si="4"/>
        <v>#DIV/0!</v>
      </c>
      <c r="Q15" s="27" t="e">
        <f t="shared" si="5"/>
        <v>#DIV/0!</v>
      </c>
      <c r="R15" s="27" t="e">
        <f t="shared" si="6"/>
        <v>#DIV/0!</v>
      </c>
      <c r="S15" s="28"/>
    </row>
    <row r="16" spans="1:19" x14ac:dyDescent="0.3">
      <c r="A16" s="29"/>
      <c r="B16" s="18" t="s">
        <v>61</v>
      </c>
      <c r="C16" s="19">
        <v>5</v>
      </c>
      <c r="D16" s="19">
        <v>11</v>
      </c>
      <c r="E16" s="20">
        <f t="shared" si="1"/>
        <v>55</v>
      </c>
      <c r="F16" s="20">
        <f t="shared" si="2"/>
        <v>660</v>
      </c>
      <c r="G16" s="19">
        <v>50</v>
      </c>
      <c r="H16" s="19">
        <v>610</v>
      </c>
      <c r="I16" s="21">
        <v>0.92420000000000002</v>
      </c>
      <c r="J16" s="21">
        <v>0.96460000000000001</v>
      </c>
      <c r="K16" s="22">
        <v>31005</v>
      </c>
      <c r="L16" s="23">
        <v>32144</v>
      </c>
      <c r="M16" s="23">
        <v>68438</v>
      </c>
      <c r="N16" s="24">
        <f>SUM(N15)</f>
        <v>38238.75</v>
      </c>
      <c r="O16" s="25">
        <f t="shared" si="3"/>
        <v>695.25</v>
      </c>
      <c r="P16" s="26">
        <f t="shared" si="4"/>
        <v>112.74545454545455</v>
      </c>
      <c r="Q16" s="27">
        <f t="shared" si="5"/>
        <v>2.8186363636363634</v>
      </c>
      <c r="R16" s="27">
        <f t="shared" si="6"/>
        <v>3476.25</v>
      </c>
      <c r="S16" s="28"/>
    </row>
    <row r="17" spans="1:19" x14ac:dyDescent="0.3">
      <c r="A17" s="29" t="s">
        <v>78</v>
      </c>
      <c r="B17" s="18" t="s">
        <v>1339</v>
      </c>
      <c r="C17" s="19"/>
      <c r="D17" s="19"/>
      <c r="E17" s="20">
        <f t="shared" si="1"/>
        <v>0</v>
      </c>
      <c r="F17" s="20">
        <f t="shared" si="2"/>
        <v>0</v>
      </c>
      <c r="G17" s="19"/>
      <c r="H17" s="19"/>
      <c r="I17" s="21"/>
      <c r="J17" s="21"/>
      <c r="K17" s="22"/>
      <c r="L17" s="23"/>
      <c r="M17" s="23"/>
      <c r="N17" s="24">
        <v>4846.5</v>
      </c>
      <c r="O17" s="25" t="e">
        <f t="shared" si="3"/>
        <v>#DIV/0!</v>
      </c>
      <c r="P17" s="26" t="e">
        <f t="shared" si="4"/>
        <v>#DIV/0!</v>
      </c>
      <c r="Q17" s="27" t="e">
        <f t="shared" si="5"/>
        <v>#DIV/0!</v>
      </c>
      <c r="R17" s="27" t="e">
        <f t="shared" si="6"/>
        <v>#DIV/0!</v>
      </c>
      <c r="S17" s="28"/>
    </row>
    <row r="18" spans="1:19" x14ac:dyDescent="0.3">
      <c r="A18" s="29"/>
      <c r="B18" s="18" t="s">
        <v>1340</v>
      </c>
      <c r="C18" s="19"/>
      <c r="D18" s="19"/>
      <c r="E18" s="20">
        <f t="shared" si="1"/>
        <v>0</v>
      </c>
      <c r="F18" s="20">
        <f t="shared" si="2"/>
        <v>0</v>
      </c>
      <c r="G18" s="19"/>
      <c r="H18" s="19"/>
      <c r="I18" s="21"/>
      <c r="J18" s="21"/>
      <c r="K18" s="22"/>
      <c r="L18" s="23"/>
      <c r="M18" s="23"/>
      <c r="N18" s="24">
        <v>17523</v>
      </c>
      <c r="O18" s="25" t="e">
        <f t="shared" si="3"/>
        <v>#DIV/0!</v>
      </c>
      <c r="P18" s="26" t="e">
        <f t="shared" si="4"/>
        <v>#DIV/0!</v>
      </c>
      <c r="Q18" s="27" t="e">
        <f t="shared" si="5"/>
        <v>#DIV/0!</v>
      </c>
      <c r="R18" s="27" t="e">
        <f t="shared" si="6"/>
        <v>#DIV/0!</v>
      </c>
      <c r="S18" s="28"/>
    </row>
    <row r="19" spans="1:19" ht="16.5" customHeight="1" x14ac:dyDescent="0.3">
      <c r="A19" s="29"/>
      <c r="B19" s="18" t="s">
        <v>61</v>
      </c>
      <c r="C19" s="19">
        <v>5</v>
      </c>
      <c r="D19" s="19">
        <v>10</v>
      </c>
      <c r="E19" s="20">
        <f t="shared" si="1"/>
        <v>50</v>
      </c>
      <c r="F19" s="20">
        <f t="shared" si="2"/>
        <v>600</v>
      </c>
      <c r="G19" s="19">
        <v>190</v>
      </c>
      <c r="H19" s="19">
        <v>410</v>
      </c>
      <c r="I19" s="21">
        <v>0.68330000000000002</v>
      </c>
      <c r="J19" s="21">
        <v>0.9365</v>
      </c>
      <c r="K19" s="22">
        <v>25557</v>
      </c>
      <c r="L19" s="23">
        <v>27290</v>
      </c>
      <c r="M19" s="23">
        <v>0</v>
      </c>
      <c r="N19" s="24">
        <f>SUM(N17:N18)</f>
        <v>22369.5</v>
      </c>
      <c r="O19" s="25">
        <f t="shared" si="3"/>
        <v>447.39</v>
      </c>
      <c r="P19" s="26">
        <f t="shared" si="4"/>
        <v>102.22799999999999</v>
      </c>
      <c r="Q19" s="27">
        <f t="shared" si="5"/>
        <v>2.5556999999999999</v>
      </c>
      <c r="R19" s="27">
        <f t="shared" si="6"/>
        <v>2236.9499999999998</v>
      </c>
      <c r="S19" s="28"/>
    </row>
    <row r="20" spans="1:19" x14ac:dyDescent="0.3">
      <c r="A20" s="29">
        <v>5</v>
      </c>
      <c r="B20" s="18" t="s">
        <v>1340</v>
      </c>
      <c r="C20" s="19"/>
      <c r="D20" s="19"/>
      <c r="E20" s="20">
        <f t="shared" si="1"/>
        <v>0</v>
      </c>
      <c r="F20" s="20">
        <f t="shared" si="2"/>
        <v>0</v>
      </c>
      <c r="G20" s="19"/>
      <c r="H20" s="19"/>
      <c r="I20" s="21"/>
      <c r="J20" s="21"/>
      <c r="K20" s="22"/>
      <c r="L20" s="23"/>
      <c r="M20" s="23"/>
      <c r="N20" s="24">
        <v>19807.2</v>
      </c>
      <c r="O20" s="25" t="e">
        <f t="shared" si="3"/>
        <v>#DIV/0!</v>
      </c>
      <c r="P20" s="26" t="e">
        <f t="shared" si="4"/>
        <v>#DIV/0!</v>
      </c>
      <c r="Q20" s="27" t="e">
        <f t="shared" si="5"/>
        <v>#DIV/0!</v>
      </c>
      <c r="R20" s="27" t="e">
        <f t="shared" si="6"/>
        <v>#DIV/0!</v>
      </c>
      <c r="S20" s="28"/>
    </row>
    <row r="21" spans="1:19" ht="16.5" customHeight="1" x14ac:dyDescent="0.3">
      <c r="A21" s="29"/>
      <c r="B21" s="18" t="s">
        <v>1343</v>
      </c>
      <c r="C21" s="19"/>
      <c r="D21" s="19"/>
      <c r="E21" s="20">
        <f t="shared" si="1"/>
        <v>0</v>
      </c>
      <c r="F21" s="20">
        <f t="shared" si="2"/>
        <v>0</v>
      </c>
      <c r="G21" s="19"/>
      <c r="H21" s="19"/>
      <c r="I21" s="21"/>
      <c r="J21" s="21"/>
      <c r="K21" s="22"/>
      <c r="L21" s="23"/>
      <c r="M21" s="23"/>
      <c r="N21" s="24">
        <v>6727.5</v>
      </c>
      <c r="O21" s="25" t="e">
        <f t="shared" si="3"/>
        <v>#DIV/0!</v>
      </c>
      <c r="P21" s="26" t="e">
        <f t="shared" si="4"/>
        <v>#DIV/0!</v>
      </c>
      <c r="Q21" s="27" t="e">
        <f t="shared" si="5"/>
        <v>#DIV/0!</v>
      </c>
      <c r="R21" s="27" t="e">
        <f t="shared" si="6"/>
        <v>#DIV/0!</v>
      </c>
      <c r="S21" s="28"/>
    </row>
    <row r="22" spans="1:19" x14ac:dyDescent="0.3">
      <c r="A22" s="29"/>
      <c r="B22" s="18" t="s">
        <v>1344</v>
      </c>
      <c r="C22" s="19">
        <v>5</v>
      </c>
      <c r="D22" s="19">
        <v>11</v>
      </c>
      <c r="E22" s="20">
        <f t="shared" si="1"/>
        <v>55</v>
      </c>
      <c r="F22" s="20">
        <f t="shared" si="2"/>
        <v>660</v>
      </c>
      <c r="G22" s="19">
        <v>180</v>
      </c>
      <c r="H22" s="19">
        <v>480</v>
      </c>
      <c r="I22" s="21">
        <v>0.72729999999999995</v>
      </c>
      <c r="J22" s="21">
        <v>0.93169999999999997</v>
      </c>
      <c r="K22" s="22">
        <v>31507</v>
      </c>
      <c r="L22" s="23">
        <v>33816</v>
      </c>
      <c r="M22" s="23">
        <v>56351</v>
      </c>
      <c r="N22" s="24">
        <f>SUM(N20:N21)</f>
        <v>26534.7</v>
      </c>
      <c r="O22" s="25">
        <f t="shared" si="3"/>
        <v>482.4490909090909</v>
      </c>
      <c r="P22" s="26">
        <f t="shared" si="4"/>
        <v>114.5709090909091</v>
      </c>
      <c r="Q22" s="27">
        <f t="shared" si="5"/>
        <v>2.8642727272727275</v>
      </c>
      <c r="R22" s="27">
        <f t="shared" si="6"/>
        <v>2412.2454545454548</v>
      </c>
      <c r="S22" s="28"/>
    </row>
    <row r="23" spans="1:19" ht="16.5" customHeight="1" x14ac:dyDescent="0.3">
      <c r="A23" s="29" t="s">
        <v>1346</v>
      </c>
      <c r="B23" s="18" t="s">
        <v>1347</v>
      </c>
      <c r="C23" s="19"/>
      <c r="D23" s="19"/>
      <c r="E23" s="20">
        <f t="shared" si="1"/>
        <v>0</v>
      </c>
      <c r="F23" s="20">
        <f t="shared" si="2"/>
        <v>0</v>
      </c>
      <c r="G23" s="19"/>
      <c r="H23" s="19"/>
      <c r="I23" s="21"/>
      <c r="J23" s="21"/>
      <c r="K23" s="22"/>
      <c r="L23" s="23"/>
      <c r="M23" s="23"/>
      <c r="N23" s="24">
        <v>33813</v>
      </c>
      <c r="O23" s="25" t="e">
        <f t="shared" si="3"/>
        <v>#DIV/0!</v>
      </c>
      <c r="P23" s="26" t="e">
        <f t="shared" si="4"/>
        <v>#DIV/0!</v>
      </c>
      <c r="Q23" s="27" t="e">
        <f t="shared" si="5"/>
        <v>#DIV/0!</v>
      </c>
      <c r="R23" s="27" t="e">
        <f t="shared" si="6"/>
        <v>#DIV/0!</v>
      </c>
      <c r="S23" s="28"/>
    </row>
    <row r="24" spans="1:19" x14ac:dyDescent="0.3">
      <c r="A24" s="29"/>
      <c r="B24" s="18" t="s">
        <v>1344</v>
      </c>
      <c r="C24" s="19">
        <v>5</v>
      </c>
      <c r="D24" s="19">
        <v>10</v>
      </c>
      <c r="E24" s="20">
        <f t="shared" si="1"/>
        <v>50</v>
      </c>
      <c r="F24" s="20">
        <f t="shared" si="2"/>
        <v>600</v>
      </c>
      <c r="G24" s="19">
        <v>100</v>
      </c>
      <c r="H24" s="19">
        <v>500</v>
      </c>
      <c r="I24" s="21">
        <v>0.83330000000000004</v>
      </c>
      <c r="J24" s="21">
        <v>0.96120000000000005</v>
      </c>
      <c r="K24" s="22">
        <v>35488</v>
      </c>
      <c r="L24" s="23">
        <v>36920</v>
      </c>
      <c r="M24" s="23">
        <v>0</v>
      </c>
      <c r="N24" s="24">
        <f>SUM(N23)</f>
        <v>33813</v>
      </c>
      <c r="O24" s="25">
        <f t="shared" si="3"/>
        <v>676.26</v>
      </c>
      <c r="P24" s="26">
        <f t="shared" si="4"/>
        <v>141.952</v>
      </c>
      <c r="Q24" s="27">
        <f t="shared" si="5"/>
        <v>3.5488000000000004</v>
      </c>
      <c r="R24" s="27">
        <f t="shared" si="6"/>
        <v>3381.3</v>
      </c>
      <c r="S24" s="28"/>
    </row>
    <row r="25" spans="1:19" x14ac:dyDescent="0.3">
      <c r="A25" s="29">
        <v>6</v>
      </c>
      <c r="B25" s="18" t="s">
        <v>1347</v>
      </c>
      <c r="C25" s="19"/>
      <c r="D25" s="19"/>
      <c r="E25" s="20">
        <f t="shared" si="1"/>
        <v>0</v>
      </c>
      <c r="F25" s="20">
        <f t="shared" si="2"/>
        <v>0</v>
      </c>
      <c r="G25" s="19"/>
      <c r="H25" s="19"/>
      <c r="I25" s="21"/>
      <c r="J25" s="21"/>
      <c r="K25" s="22"/>
      <c r="L25" s="23"/>
      <c r="M25" s="23"/>
      <c r="N25" s="24">
        <v>22353.5</v>
      </c>
      <c r="O25" s="25" t="e">
        <f t="shared" si="3"/>
        <v>#DIV/0!</v>
      </c>
      <c r="P25" s="26" t="e">
        <f t="shared" si="4"/>
        <v>#DIV/0!</v>
      </c>
      <c r="Q25" s="27" t="e">
        <f t="shared" si="5"/>
        <v>#DIV/0!</v>
      </c>
      <c r="R25" s="27" t="e">
        <f t="shared" si="6"/>
        <v>#DIV/0!</v>
      </c>
      <c r="S25" s="28"/>
    </row>
    <row r="26" spans="1:19" x14ac:dyDescent="0.3">
      <c r="A26" s="29"/>
      <c r="B26" s="18" t="s">
        <v>1350</v>
      </c>
      <c r="C26" s="19"/>
      <c r="D26" s="19"/>
      <c r="E26" s="20">
        <f t="shared" si="1"/>
        <v>0</v>
      </c>
      <c r="F26" s="20">
        <f t="shared" si="2"/>
        <v>0</v>
      </c>
      <c r="G26" s="19"/>
      <c r="H26" s="19"/>
      <c r="I26" s="21"/>
      <c r="J26" s="21"/>
      <c r="K26" s="22"/>
      <c r="L26" s="23"/>
      <c r="M26" s="23"/>
      <c r="N26" s="24">
        <v>1690.5</v>
      </c>
      <c r="O26" s="25" t="e">
        <f t="shared" si="3"/>
        <v>#DIV/0!</v>
      </c>
      <c r="P26" s="26" t="e">
        <f t="shared" si="4"/>
        <v>#DIV/0!</v>
      </c>
      <c r="Q26" s="27" t="e">
        <f t="shared" si="5"/>
        <v>#DIV/0!</v>
      </c>
      <c r="R26" s="27" t="e">
        <f t="shared" si="6"/>
        <v>#DIV/0!</v>
      </c>
      <c r="S26" s="28"/>
    </row>
    <row r="27" spans="1:19" x14ac:dyDescent="0.3">
      <c r="A27" s="29"/>
      <c r="B27" s="18" t="s">
        <v>61</v>
      </c>
      <c r="C27" s="19">
        <v>5</v>
      </c>
      <c r="D27" s="19">
        <v>8</v>
      </c>
      <c r="E27" s="20">
        <f t="shared" si="1"/>
        <v>40</v>
      </c>
      <c r="F27" s="20">
        <f t="shared" si="2"/>
        <v>480</v>
      </c>
      <c r="G27" s="19">
        <v>80</v>
      </c>
      <c r="H27" s="19">
        <v>400</v>
      </c>
      <c r="I27" s="21">
        <v>0.83330000000000004</v>
      </c>
      <c r="J27" s="21">
        <v>0.87849999999999995</v>
      </c>
      <c r="K27" s="22">
        <v>25415</v>
      </c>
      <c r="L27" s="23">
        <v>28930</v>
      </c>
      <c r="M27" s="23">
        <v>52368</v>
      </c>
      <c r="N27" s="24">
        <f>SUM(N25:N26)</f>
        <v>24044</v>
      </c>
      <c r="O27" s="25">
        <f t="shared" si="3"/>
        <v>601.1</v>
      </c>
      <c r="P27" s="26">
        <f t="shared" si="4"/>
        <v>127.075</v>
      </c>
      <c r="Q27" s="27">
        <f t="shared" si="5"/>
        <v>3.1768749999999999</v>
      </c>
      <c r="R27" s="27">
        <f t="shared" si="6"/>
        <v>3005.5</v>
      </c>
      <c r="S27" s="28"/>
    </row>
    <row r="28" spans="1:19" x14ac:dyDescent="0.3">
      <c r="A28" s="29" t="s">
        <v>1352</v>
      </c>
      <c r="B28" s="18" t="s">
        <v>1353</v>
      </c>
      <c r="C28" s="19"/>
      <c r="D28" s="19"/>
      <c r="E28" s="20">
        <f t="shared" si="1"/>
        <v>0</v>
      </c>
      <c r="F28" s="20">
        <f t="shared" si="2"/>
        <v>0</v>
      </c>
      <c r="G28" s="19"/>
      <c r="H28" s="19"/>
      <c r="I28" s="21"/>
      <c r="J28" s="21"/>
      <c r="K28" s="22"/>
      <c r="L28" s="23"/>
      <c r="M28" s="23"/>
      <c r="N28" s="24">
        <v>425.5</v>
      </c>
      <c r="O28" s="25" t="e">
        <f t="shared" si="3"/>
        <v>#DIV/0!</v>
      </c>
      <c r="P28" s="26" t="e">
        <f t="shared" si="4"/>
        <v>#DIV/0!</v>
      </c>
      <c r="Q28" s="27" t="e">
        <f t="shared" si="5"/>
        <v>#DIV/0!</v>
      </c>
      <c r="R28" s="27" t="e">
        <f t="shared" si="6"/>
        <v>#DIV/0!</v>
      </c>
      <c r="S28" s="28"/>
    </row>
    <row r="29" spans="1:19" x14ac:dyDescent="0.3">
      <c r="A29" s="29"/>
      <c r="B29" s="18" t="s">
        <v>1354</v>
      </c>
      <c r="C29" s="19"/>
      <c r="D29" s="19"/>
      <c r="E29" s="20">
        <f t="shared" si="1"/>
        <v>0</v>
      </c>
      <c r="F29" s="20">
        <f t="shared" si="2"/>
        <v>0</v>
      </c>
      <c r="G29" s="19"/>
      <c r="H29" s="19"/>
      <c r="I29" s="21"/>
      <c r="J29" s="21"/>
      <c r="K29" s="22"/>
      <c r="L29" s="23"/>
      <c r="M29" s="23"/>
      <c r="N29" s="24">
        <v>3405.84</v>
      </c>
      <c r="O29" s="25" t="e">
        <f t="shared" si="3"/>
        <v>#DIV/0!</v>
      </c>
      <c r="P29" s="26" t="e">
        <f t="shared" si="4"/>
        <v>#DIV/0!</v>
      </c>
      <c r="Q29" s="27" t="e">
        <f t="shared" si="5"/>
        <v>#DIV/0!</v>
      </c>
      <c r="R29" s="27" t="e">
        <f t="shared" si="6"/>
        <v>#DIV/0!</v>
      </c>
      <c r="S29" s="28"/>
    </row>
    <row r="30" spans="1:19" x14ac:dyDescent="0.3">
      <c r="A30" s="29"/>
      <c r="B30" s="18" t="s">
        <v>1355</v>
      </c>
      <c r="C30" s="19"/>
      <c r="D30" s="19"/>
      <c r="E30" s="20">
        <f t="shared" si="1"/>
        <v>0</v>
      </c>
      <c r="F30" s="20">
        <f t="shared" si="2"/>
        <v>0</v>
      </c>
      <c r="G30" s="19"/>
      <c r="H30" s="19"/>
      <c r="I30" s="21"/>
      <c r="J30" s="21"/>
      <c r="K30" s="22"/>
      <c r="L30" s="23"/>
      <c r="M30" s="23"/>
      <c r="N30" s="24">
        <v>1581.3</v>
      </c>
      <c r="O30" s="25" t="e">
        <f t="shared" si="3"/>
        <v>#DIV/0!</v>
      </c>
      <c r="P30" s="26" t="e">
        <f t="shared" si="4"/>
        <v>#DIV/0!</v>
      </c>
      <c r="Q30" s="27" t="e">
        <f t="shared" si="5"/>
        <v>#DIV/0!</v>
      </c>
      <c r="R30" s="27" t="e">
        <f t="shared" si="6"/>
        <v>#DIV/0!</v>
      </c>
      <c r="S30" s="28"/>
    </row>
    <row r="31" spans="1:19" x14ac:dyDescent="0.3">
      <c r="A31" s="29"/>
      <c r="B31" s="18" t="s">
        <v>1356</v>
      </c>
      <c r="C31" s="19"/>
      <c r="D31" s="19"/>
      <c r="E31" s="20">
        <f t="shared" si="1"/>
        <v>0</v>
      </c>
      <c r="F31" s="20">
        <f t="shared" si="2"/>
        <v>0</v>
      </c>
      <c r="G31" s="19"/>
      <c r="H31" s="19"/>
      <c r="I31" s="21"/>
      <c r="J31" s="21"/>
      <c r="K31" s="22"/>
      <c r="L31" s="23"/>
      <c r="M31" s="23"/>
      <c r="N31" s="24">
        <v>12195</v>
      </c>
      <c r="O31" s="25" t="e">
        <f t="shared" si="3"/>
        <v>#DIV/0!</v>
      </c>
      <c r="P31" s="26" t="e">
        <f t="shared" si="4"/>
        <v>#DIV/0!</v>
      </c>
      <c r="Q31" s="27" t="e">
        <f t="shared" si="5"/>
        <v>#DIV/0!</v>
      </c>
      <c r="R31" s="27" t="e">
        <f t="shared" si="6"/>
        <v>#DIV/0!</v>
      </c>
      <c r="S31" s="28"/>
    </row>
    <row r="32" spans="1:19" ht="16.5" customHeight="1" x14ac:dyDescent="0.3">
      <c r="A32" s="29"/>
      <c r="B32" s="18" t="s">
        <v>1357</v>
      </c>
      <c r="C32" s="19"/>
      <c r="D32" s="19"/>
      <c r="E32" s="20">
        <f t="shared" si="1"/>
        <v>0</v>
      </c>
      <c r="F32" s="20">
        <f t="shared" si="2"/>
        <v>0</v>
      </c>
      <c r="G32" s="19"/>
      <c r="H32" s="19"/>
      <c r="I32" s="21"/>
      <c r="J32" s="21"/>
      <c r="K32" s="22"/>
      <c r="L32" s="23"/>
      <c r="M32" s="23"/>
      <c r="N32" s="24">
        <v>4785</v>
      </c>
      <c r="O32" s="25" t="e">
        <f t="shared" si="3"/>
        <v>#DIV/0!</v>
      </c>
      <c r="P32" s="26" t="e">
        <f t="shared" si="4"/>
        <v>#DIV/0!</v>
      </c>
      <c r="Q32" s="27" t="e">
        <f t="shared" si="5"/>
        <v>#DIV/0!</v>
      </c>
      <c r="R32" s="27" t="e">
        <f t="shared" si="6"/>
        <v>#DIV/0!</v>
      </c>
      <c r="S32" s="28"/>
    </row>
    <row r="33" spans="1:19" x14ac:dyDescent="0.3">
      <c r="A33" s="29"/>
      <c r="B33" s="18" t="s">
        <v>1358</v>
      </c>
      <c r="C33" s="19">
        <v>5</v>
      </c>
      <c r="D33" s="19">
        <v>10</v>
      </c>
      <c r="E33" s="20">
        <f t="shared" si="1"/>
        <v>50</v>
      </c>
      <c r="F33" s="20">
        <f t="shared" si="2"/>
        <v>600</v>
      </c>
      <c r="G33" s="19">
        <v>160</v>
      </c>
      <c r="H33" s="19">
        <v>440</v>
      </c>
      <c r="I33" s="21">
        <v>0.73329999999999995</v>
      </c>
      <c r="J33" s="21">
        <v>0.87609999999999999</v>
      </c>
      <c r="K33" s="22">
        <v>24381</v>
      </c>
      <c r="L33" s="23">
        <v>27829</v>
      </c>
      <c r="M33" s="23">
        <v>0</v>
      </c>
      <c r="N33" s="24">
        <f>SUM(N28:N32)</f>
        <v>22392.639999999999</v>
      </c>
      <c r="O33" s="25">
        <f t="shared" si="3"/>
        <v>447.8528</v>
      </c>
      <c r="P33" s="26">
        <f t="shared" si="4"/>
        <v>97.524000000000001</v>
      </c>
      <c r="Q33" s="27">
        <f t="shared" si="5"/>
        <v>2.4380999999999999</v>
      </c>
      <c r="R33" s="27">
        <f t="shared" si="6"/>
        <v>2239.2640000000001</v>
      </c>
      <c r="S33" s="28"/>
    </row>
    <row r="34" spans="1:19" x14ac:dyDescent="0.3">
      <c r="A34" s="29">
        <v>7</v>
      </c>
      <c r="B34" s="18" t="s">
        <v>1357</v>
      </c>
      <c r="C34" s="19"/>
      <c r="D34" s="19"/>
      <c r="E34" s="20">
        <f t="shared" si="1"/>
        <v>0</v>
      </c>
      <c r="F34" s="20">
        <f t="shared" si="2"/>
        <v>0</v>
      </c>
      <c r="G34" s="19"/>
      <c r="H34" s="19"/>
      <c r="I34" s="21"/>
      <c r="J34" s="21"/>
      <c r="K34" s="22"/>
      <c r="L34" s="23"/>
      <c r="M34" s="23"/>
      <c r="N34" s="24">
        <v>20143.400000000001</v>
      </c>
      <c r="O34" s="25" t="e">
        <f t="shared" si="3"/>
        <v>#DIV/0!</v>
      </c>
      <c r="P34" s="26" t="e">
        <f t="shared" si="4"/>
        <v>#DIV/0!</v>
      </c>
      <c r="Q34" s="27" t="e">
        <f t="shared" si="5"/>
        <v>#DIV/0!</v>
      </c>
      <c r="R34" s="27" t="e">
        <f t="shared" si="6"/>
        <v>#DIV/0!</v>
      </c>
      <c r="S34" s="28"/>
    </row>
    <row r="35" spans="1:19" x14ac:dyDescent="0.3">
      <c r="A35" s="29"/>
      <c r="B35" s="18" t="s">
        <v>61</v>
      </c>
      <c r="C35" s="19">
        <v>5</v>
      </c>
      <c r="D35" s="19">
        <v>11</v>
      </c>
      <c r="E35" s="20">
        <f t="shared" si="1"/>
        <v>55</v>
      </c>
      <c r="F35" s="20">
        <f t="shared" si="2"/>
        <v>660</v>
      </c>
      <c r="G35" s="19">
        <v>190</v>
      </c>
      <c r="H35" s="19">
        <v>470</v>
      </c>
      <c r="I35" s="21">
        <v>0.71209999999999996</v>
      </c>
      <c r="J35" s="21">
        <v>0.94110000000000005</v>
      </c>
      <c r="K35" s="22">
        <v>29804</v>
      </c>
      <c r="L35" s="23">
        <v>31670</v>
      </c>
      <c r="M35" s="23">
        <v>85542</v>
      </c>
      <c r="N35" s="24">
        <f>SUM(N34)</f>
        <v>20143.400000000001</v>
      </c>
      <c r="O35" s="25">
        <f t="shared" si="3"/>
        <v>366.24363636363637</v>
      </c>
      <c r="P35" s="26">
        <f t="shared" si="4"/>
        <v>108.37818181818182</v>
      </c>
      <c r="Q35" s="27">
        <f t="shared" si="5"/>
        <v>2.7094545454545456</v>
      </c>
      <c r="R35" s="27">
        <f t="shared" si="6"/>
        <v>1831.2181818181818</v>
      </c>
      <c r="S35" s="28"/>
    </row>
    <row r="36" spans="1:19" x14ac:dyDescent="0.3">
      <c r="A36" s="29" t="s">
        <v>1363</v>
      </c>
      <c r="B36" s="18" t="s">
        <v>1364</v>
      </c>
      <c r="C36" s="19"/>
      <c r="D36" s="19"/>
      <c r="E36" s="20">
        <f t="shared" si="1"/>
        <v>0</v>
      </c>
      <c r="F36" s="20">
        <f t="shared" si="2"/>
        <v>0</v>
      </c>
      <c r="G36" s="19"/>
      <c r="H36" s="19"/>
      <c r="I36" s="21"/>
      <c r="J36" s="21"/>
      <c r="K36" s="22"/>
      <c r="L36" s="23"/>
      <c r="M36" s="23"/>
      <c r="N36" s="24">
        <v>15228</v>
      </c>
      <c r="O36" s="25" t="e">
        <f t="shared" si="3"/>
        <v>#DIV/0!</v>
      </c>
      <c r="P36" s="26" t="e">
        <f t="shared" si="4"/>
        <v>#DIV/0!</v>
      </c>
      <c r="Q36" s="27" t="e">
        <f t="shared" si="5"/>
        <v>#DIV/0!</v>
      </c>
      <c r="R36" s="27" t="e">
        <f t="shared" si="6"/>
        <v>#DIV/0!</v>
      </c>
      <c r="S36" s="28"/>
    </row>
    <row r="37" spans="1:19" ht="16.5" customHeight="1" x14ac:dyDescent="0.3">
      <c r="A37" s="29"/>
      <c r="B37" s="18" t="s">
        <v>1365</v>
      </c>
      <c r="C37" s="19"/>
      <c r="D37" s="19"/>
      <c r="E37" s="20">
        <f t="shared" si="1"/>
        <v>0</v>
      </c>
      <c r="F37" s="20">
        <f t="shared" si="2"/>
        <v>0</v>
      </c>
      <c r="G37" s="19"/>
      <c r="H37" s="19"/>
      <c r="I37" s="21"/>
      <c r="J37" s="21"/>
      <c r="K37" s="22"/>
      <c r="L37" s="23"/>
      <c r="M37" s="23"/>
      <c r="N37" s="24">
        <v>7590</v>
      </c>
      <c r="O37" s="25" t="e">
        <f t="shared" si="3"/>
        <v>#DIV/0!</v>
      </c>
      <c r="P37" s="26" t="e">
        <f t="shared" si="4"/>
        <v>#DIV/0!</v>
      </c>
      <c r="Q37" s="27" t="e">
        <f t="shared" si="5"/>
        <v>#DIV/0!</v>
      </c>
      <c r="R37" s="27" t="e">
        <f t="shared" si="6"/>
        <v>#DIV/0!</v>
      </c>
      <c r="S37" s="28"/>
    </row>
    <row r="38" spans="1:19" x14ac:dyDescent="0.3">
      <c r="A38" s="29"/>
      <c r="B38" s="18" t="s">
        <v>1358</v>
      </c>
      <c r="C38" s="19">
        <v>5</v>
      </c>
      <c r="D38" s="19">
        <v>10</v>
      </c>
      <c r="E38" s="20">
        <f t="shared" si="1"/>
        <v>50</v>
      </c>
      <c r="F38" s="20">
        <f t="shared" si="2"/>
        <v>600</v>
      </c>
      <c r="G38" s="19">
        <v>80</v>
      </c>
      <c r="H38" s="19">
        <v>520</v>
      </c>
      <c r="I38" s="21">
        <v>0.86670000000000003</v>
      </c>
      <c r="J38" s="21">
        <v>0.89029999999999998</v>
      </c>
      <c r="K38" s="22">
        <v>36395</v>
      </c>
      <c r="L38" s="23">
        <v>40878</v>
      </c>
      <c r="M38" s="23">
        <v>0</v>
      </c>
      <c r="N38" s="24">
        <f>SUM(N36:N37)</f>
        <v>22818</v>
      </c>
      <c r="O38" s="25">
        <f t="shared" si="3"/>
        <v>456.36</v>
      </c>
      <c r="P38" s="26">
        <f t="shared" si="4"/>
        <v>145.58000000000001</v>
      </c>
      <c r="Q38" s="27">
        <f t="shared" si="5"/>
        <v>3.6395</v>
      </c>
      <c r="R38" s="27">
        <f t="shared" si="6"/>
        <v>2281.8000000000002</v>
      </c>
      <c r="S38" s="28"/>
    </row>
    <row r="39" spans="1:19" x14ac:dyDescent="0.3">
      <c r="A39" s="29">
        <v>8</v>
      </c>
      <c r="B39" s="18" t="s">
        <v>1368</v>
      </c>
      <c r="C39" s="19"/>
      <c r="D39" s="19"/>
      <c r="E39" s="20">
        <f t="shared" si="1"/>
        <v>0</v>
      </c>
      <c r="F39" s="20">
        <f t="shared" si="2"/>
        <v>0</v>
      </c>
      <c r="G39" s="19"/>
      <c r="H39" s="19"/>
      <c r="I39" s="21"/>
      <c r="J39" s="21"/>
      <c r="K39" s="22"/>
      <c r="L39" s="23"/>
      <c r="M39" s="23"/>
      <c r="N39" s="24">
        <v>4785</v>
      </c>
      <c r="O39" s="25" t="e">
        <f t="shared" si="3"/>
        <v>#DIV/0!</v>
      </c>
      <c r="P39" s="26" t="e">
        <f t="shared" si="4"/>
        <v>#DIV/0!</v>
      </c>
      <c r="Q39" s="27" t="e">
        <f t="shared" si="5"/>
        <v>#DIV/0!</v>
      </c>
      <c r="R39" s="27" t="e">
        <f t="shared" si="6"/>
        <v>#DIV/0!</v>
      </c>
      <c r="S39" s="28"/>
    </row>
    <row r="40" spans="1:19" ht="16.5" customHeight="1" x14ac:dyDescent="0.3">
      <c r="A40" s="29"/>
      <c r="B40" s="18" t="s">
        <v>1369</v>
      </c>
      <c r="C40" s="19"/>
      <c r="D40" s="19"/>
      <c r="E40" s="20">
        <f t="shared" si="1"/>
        <v>0</v>
      </c>
      <c r="F40" s="20">
        <f t="shared" si="2"/>
        <v>0</v>
      </c>
      <c r="G40" s="19"/>
      <c r="H40" s="19"/>
      <c r="I40" s="21"/>
      <c r="J40" s="21"/>
      <c r="K40" s="22"/>
      <c r="L40" s="23"/>
      <c r="M40" s="23"/>
      <c r="N40" s="24">
        <v>20587.5</v>
      </c>
      <c r="O40" s="25" t="e">
        <f t="shared" si="3"/>
        <v>#DIV/0!</v>
      </c>
      <c r="P40" s="26" t="e">
        <f t="shared" si="4"/>
        <v>#DIV/0!</v>
      </c>
      <c r="Q40" s="27" t="e">
        <f t="shared" si="5"/>
        <v>#DIV/0!</v>
      </c>
      <c r="R40" s="27" t="e">
        <f t="shared" si="6"/>
        <v>#DIV/0!</v>
      </c>
      <c r="S40" s="28"/>
    </row>
    <row r="41" spans="1:19" x14ac:dyDescent="0.3">
      <c r="A41" s="29"/>
      <c r="B41" s="18" t="s">
        <v>1370</v>
      </c>
      <c r="C41" s="19"/>
      <c r="D41" s="19"/>
      <c r="E41" s="20">
        <f t="shared" si="1"/>
        <v>0</v>
      </c>
      <c r="F41" s="20">
        <f t="shared" si="2"/>
        <v>0</v>
      </c>
      <c r="G41" s="19"/>
      <c r="H41" s="19"/>
      <c r="I41" s="21"/>
      <c r="J41" s="21"/>
      <c r="K41" s="22"/>
      <c r="L41" s="23"/>
      <c r="M41" s="23"/>
      <c r="N41" s="24">
        <v>2100</v>
      </c>
      <c r="O41" s="25" t="e">
        <f t="shared" si="3"/>
        <v>#DIV/0!</v>
      </c>
      <c r="P41" s="26" t="e">
        <f t="shared" si="4"/>
        <v>#DIV/0!</v>
      </c>
      <c r="Q41" s="27" t="e">
        <f t="shared" si="5"/>
        <v>#DIV/0!</v>
      </c>
      <c r="R41" s="27" t="e">
        <f t="shared" si="6"/>
        <v>#DIV/0!</v>
      </c>
      <c r="S41" s="28"/>
    </row>
    <row r="42" spans="1:19" x14ac:dyDescent="0.3">
      <c r="A42" s="29"/>
      <c r="B42" s="18" t="s">
        <v>61</v>
      </c>
      <c r="C42" s="19">
        <v>5</v>
      </c>
      <c r="D42" s="19">
        <v>11</v>
      </c>
      <c r="E42" s="20">
        <f t="shared" si="1"/>
        <v>55</v>
      </c>
      <c r="F42" s="20">
        <f t="shared" si="2"/>
        <v>660</v>
      </c>
      <c r="G42" s="19">
        <v>70</v>
      </c>
      <c r="H42" s="19">
        <v>590</v>
      </c>
      <c r="I42" s="21">
        <v>0.89390000000000003</v>
      </c>
      <c r="J42" s="21">
        <v>0.92710000000000004</v>
      </c>
      <c r="K42" s="22">
        <v>39440</v>
      </c>
      <c r="L42" s="23">
        <v>42540</v>
      </c>
      <c r="M42" s="23">
        <v>37853</v>
      </c>
      <c r="N42" s="24">
        <f>SUM(N39:N41)</f>
        <v>27472.5</v>
      </c>
      <c r="O42" s="25">
        <f t="shared" si="3"/>
        <v>499.5</v>
      </c>
      <c r="P42" s="26">
        <f t="shared" si="4"/>
        <v>143.41818181818181</v>
      </c>
      <c r="Q42" s="27">
        <f t="shared" si="5"/>
        <v>3.5854545454545454</v>
      </c>
      <c r="R42" s="27">
        <f t="shared" si="6"/>
        <v>2497.5</v>
      </c>
      <c r="S42" s="28"/>
    </row>
    <row r="43" spans="1:19" x14ac:dyDescent="0.3">
      <c r="A43" s="29" t="s">
        <v>1372</v>
      </c>
      <c r="B43" s="18" t="s">
        <v>1373</v>
      </c>
      <c r="C43" s="19"/>
      <c r="D43" s="19"/>
      <c r="E43" s="20">
        <f t="shared" si="1"/>
        <v>0</v>
      </c>
      <c r="F43" s="20">
        <f t="shared" si="2"/>
        <v>0</v>
      </c>
      <c r="G43" s="19"/>
      <c r="H43" s="19"/>
      <c r="I43" s="21"/>
      <c r="J43" s="21"/>
      <c r="K43" s="22"/>
      <c r="L43" s="23"/>
      <c r="M43" s="23"/>
      <c r="N43" s="24">
        <v>21672</v>
      </c>
      <c r="O43" s="25" t="e">
        <f t="shared" si="3"/>
        <v>#DIV/0!</v>
      </c>
      <c r="P43" s="26" t="e">
        <f t="shared" si="4"/>
        <v>#DIV/0!</v>
      </c>
      <c r="Q43" s="27" t="e">
        <f t="shared" si="5"/>
        <v>#DIV/0!</v>
      </c>
      <c r="R43" s="27" t="e">
        <f t="shared" si="6"/>
        <v>#DIV/0!</v>
      </c>
      <c r="S43" s="28"/>
    </row>
    <row r="44" spans="1:19" x14ac:dyDescent="0.3">
      <c r="A44" s="29"/>
      <c r="B44" s="18" t="s">
        <v>1374</v>
      </c>
      <c r="C44" s="19"/>
      <c r="D44" s="19"/>
      <c r="E44" s="20">
        <f t="shared" si="1"/>
        <v>0</v>
      </c>
      <c r="F44" s="20">
        <f t="shared" si="2"/>
        <v>0</v>
      </c>
      <c r="G44" s="19"/>
      <c r="H44" s="19"/>
      <c r="I44" s="21"/>
      <c r="J44" s="21"/>
      <c r="K44" s="22"/>
      <c r="L44" s="23"/>
      <c r="M44" s="23"/>
      <c r="N44" s="24">
        <v>715</v>
      </c>
      <c r="O44" s="25" t="e">
        <f t="shared" si="3"/>
        <v>#DIV/0!</v>
      </c>
      <c r="P44" s="26" t="e">
        <f t="shared" si="4"/>
        <v>#DIV/0!</v>
      </c>
      <c r="Q44" s="27" t="e">
        <f t="shared" si="5"/>
        <v>#DIV/0!</v>
      </c>
      <c r="R44" s="27" t="e">
        <f t="shared" si="6"/>
        <v>#DIV/0!</v>
      </c>
      <c r="S44" s="28"/>
    </row>
    <row r="45" spans="1:19" x14ac:dyDescent="0.3">
      <c r="A45" s="29"/>
      <c r="B45" s="18" t="s">
        <v>61</v>
      </c>
      <c r="C45" s="19">
        <v>5</v>
      </c>
      <c r="D45" s="19">
        <v>10</v>
      </c>
      <c r="E45" s="20">
        <f t="shared" si="1"/>
        <v>50</v>
      </c>
      <c r="F45" s="20">
        <f t="shared" si="2"/>
        <v>600</v>
      </c>
      <c r="G45" s="19">
        <v>130</v>
      </c>
      <c r="H45" s="19">
        <v>470</v>
      </c>
      <c r="I45" s="21">
        <v>0.7833</v>
      </c>
      <c r="J45" s="21">
        <v>0.93789999999999996</v>
      </c>
      <c r="K45" s="22">
        <v>31286</v>
      </c>
      <c r="L45" s="23">
        <v>33357</v>
      </c>
      <c r="M45" s="23">
        <v>0</v>
      </c>
      <c r="N45" s="24">
        <f>SUM(N43:N44)</f>
        <v>22387</v>
      </c>
      <c r="O45" s="25">
        <f t="shared" si="3"/>
        <v>447.74</v>
      </c>
      <c r="P45" s="26">
        <f t="shared" si="4"/>
        <v>125.14400000000001</v>
      </c>
      <c r="Q45" s="27">
        <f t="shared" si="5"/>
        <v>3.1286</v>
      </c>
      <c r="R45" s="27">
        <f t="shared" si="6"/>
        <v>2238.6999999999998</v>
      </c>
      <c r="S45" s="28"/>
    </row>
    <row r="46" spans="1:19" x14ac:dyDescent="0.3">
      <c r="A46" s="29">
        <v>11</v>
      </c>
      <c r="B46" s="18" t="s">
        <v>1376</v>
      </c>
      <c r="C46" s="19"/>
      <c r="D46" s="19"/>
      <c r="E46" s="20">
        <f t="shared" si="1"/>
        <v>0</v>
      </c>
      <c r="F46" s="20">
        <f t="shared" si="2"/>
        <v>0</v>
      </c>
      <c r="G46" s="19"/>
      <c r="H46" s="19"/>
      <c r="I46" s="21"/>
      <c r="J46" s="21"/>
      <c r="K46" s="22"/>
      <c r="L46" s="23"/>
      <c r="M46" s="23"/>
      <c r="N46" s="24">
        <v>8607.5</v>
      </c>
      <c r="O46" s="25" t="e">
        <f t="shared" si="3"/>
        <v>#DIV/0!</v>
      </c>
      <c r="P46" s="26" t="e">
        <f t="shared" si="4"/>
        <v>#DIV/0!</v>
      </c>
      <c r="Q46" s="27" t="e">
        <f t="shared" si="5"/>
        <v>#DIV/0!</v>
      </c>
      <c r="R46" s="27" t="e">
        <f t="shared" si="6"/>
        <v>#DIV/0!</v>
      </c>
      <c r="S46" s="28"/>
    </row>
    <row r="47" spans="1:19" x14ac:dyDescent="0.3">
      <c r="A47" s="29"/>
      <c r="B47" s="18" t="s">
        <v>1377</v>
      </c>
      <c r="C47" s="19"/>
      <c r="D47" s="19"/>
      <c r="E47" s="20">
        <f t="shared" si="1"/>
        <v>0</v>
      </c>
      <c r="F47" s="20">
        <f t="shared" si="2"/>
        <v>0</v>
      </c>
      <c r="G47" s="19"/>
      <c r="H47" s="19"/>
      <c r="I47" s="21"/>
      <c r="J47" s="21"/>
      <c r="K47" s="22"/>
      <c r="L47" s="23"/>
      <c r="M47" s="23"/>
      <c r="N47" s="24">
        <v>9704.2000000000007</v>
      </c>
      <c r="O47" s="25" t="e">
        <f t="shared" si="3"/>
        <v>#DIV/0!</v>
      </c>
      <c r="P47" s="26" t="e">
        <f t="shared" si="4"/>
        <v>#DIV/0!</v>
      </c>
      <c r="Q47" s="27" t="e">
        <f t="shared" si="5"/>
        <v>#DIV/0!</v>
      </c>
      <c r="R47" s="27" t="e">
        <f t="shared" si="6"/>
        <v>#DIV/0!</v>
      </c>
      <c r="S47" s="28"/>
    </row>
    <row r="48" spans="1:19" x14ac:dyDescent="0.3">
      <c r="A48" s="29"/>
      <c r="B48" s="18" t="s">
        <v>1378</v>
      </c>
      <c r="C48" s="19"/>
      <c r="D48" s="19"/>
      <c r="E48" s="20">
        <f t="shared" si="1"/>
        <v>0</v>
      </c>
      <c r="F48" s="20">
        <f t="shared" si="2"/>
        <v>0</v>
      </c>
      <c r="G48" s="19"/>
      <c r="H48" s="19"/>
      <c r="I48" s="21"/>
      <c r="J48" s="21"/>
      <c r="K48" s="22"/>
      <c r="L48" s="23"/>
      <c r="M48" s="23"/>
      <c r="N48" s="24">
        <v>3894.75</v>
      </c>
      <c r="O48" s="25" t="e">
        <f t="shared" si="3"/>
        <v>#DIV/0!</v>
      </c>
      <c r="P48" s="26" t="e">
        <f t="shared" si="4"/>
        <v>#DIV/0!</v>
      </c>
      <c r="Q48" s="27" t="e">
        <f t="shared" si="5"/>
        <v>#DIV/0!</v>
      </c>
      <c r="R48" s="27" t="e">
        <f t="shared" si="6"/>
        <v>#DIV/0!</v>
      </c>
      <c r="S48" s="28"/>
    </row>
    <row r="49" spans="1:19" ht="16.5" customHeight="1" x14ac:dyDescent="0.3">
      <c r="A49" s="29"/>
      <c r="B49" s="18" t="s">
        <v>61</v>
      </c>
      <c r="C49" s="19">
        <v>5</v>
      </c>
      <c r="D49" s="19">
        <v>11</v>
      </c>
      <c r="E49" s="20">
        <f t="shared" si="1"/>
        <v>55</v>
      </c>
      <c r="F49" s="20">
        <f t="shared" si="2"/>
        <v>660</v>
      </c>
      <c r="G49" s="19">
        <v>210</v>
      </c>
      <c r="H49" s="19">
        <v>450</v>
      </c>
      <c r="I49" s="21">
        <v>0.68179999999999996</v>
      </c>
      <c r="J49" s="21">
        <v>0.91790000000000005</v>
      </c>
      <c r="K49" s="22">
        <v>25660</v>
      </c>
      <c r="L49" s="23">
        <v>27955</v>
      </c>
      <c r="M49" s="23">
        <v>78022</v>
      </c>
      <c r="N49" s="24">
        <f>SUM(N46:N48)</f>
        <v>22206.45</v>
      </c>
      <c r="O49" s="25">
        <f t="shared" si="3"/>
        <v>403.75363636363636</v>
      </c>
      <c r="P49" s="26">
        <f t="shared" si="4"/>
        <v>93.309090909090912</v>
      </c>
      <c r="Q49" s="27">
        <f t="shared" si="5"/>
        <v>2.3327272727272725</v>
      </c>
      <c r="R49" s="27">
        <f t="shared" si="6"/>
        <v>2018.7681818181818</v>
      </c>
      <c r="S49" s="28"/>
    </row>
    <row r="50" spans="1:19" x14ac:dyDescent="0.3">
      <c r="A50" s="29" t="s">
        <v>1382</v>
      </c>
      <c r="B50" s="18" t="s">
        <v>1378</v>
      </c>
      <c r="C50" s="19"/>
      <c r="D50" s="19"/>
      <c r="E50" s="20">
        <f t="shared" si="1"/>
        <v>0</v>
      </c>
      <c r="F50" s="20">
        <f t="shared" si="2"/>
        <v>0</v>
      </c>
      <c r="G50" s="19"/>
      <c r="H50" s="19"/>
      <c r="I50" s="21"/>
      <c r="J50" s="21"/>
      <c r="K50" s="22"/>
      <c r="L50" s="23"/>
      <c r="M50" s="23"/>
      <c r="N50" s="24">
        <v>14684.65</v>
      </c>
      <c r="O50" s="25" t="e">
        <f t="shared" si="3"/>
        <v>#DIV/0!</v>
      </c>
      <c r="P50" s="26" t="e">
        <f t="shared" si="4"/>
        <v>#DIV/0!</v>
      </c>
      <c r="Q50" s="27" t="e">
        <f t="shared" si="5"/>
        <v>#DIV/0!</v>
      </c>
      <c r="R50" s="27" t="e">
        <f t="shared" si="6"/>
        <v>#DIV/0!</v>
      </c>
      <c r="S50" s="28"/>
    </row>
    <row r="51" spans="1:19" x14ac:dyDescent="0.3">
      <c r="A51" s="29"/>
      <c r="B51" s="18" t="s">
        <v>1383</v>
      </c>
      <c r="C51" s="19"/>
      <c r="D51" s="19"/>
      <c r="E51" s="20">
        <f t="shared" si="1"/>
        <v>0</v>
      </c>
      <c r="F51" s="20">
        <f t="shared" si="2"/>
        <v>0</v>
      </c>
      <c r="G51" s="19"/>
      <c r="H51" s="19"/>
      <c r="I51" s="21"/>
      <c r="J51" s="21"/>
      <c r="K51" s="22"/>
      <c r="L51" s="23"/>
      <c r="M51" s="23"/>
      <c r="N51" s="24">
        <v>18950</v>
      </c>
      <c r="O51" s="25" t="e">
        <f t="shared" si="3"/>
        <v>#DIV/0!</v>
      </c>
      <c r="P51" s="26" t="e">
        <f t="shared" si="4"/>
        <v>#DIV/0!</v>
      </c>
      <c r="Q51" s="27" t="e">
        <f t="shared" si="5"/>
        <v>#DIV/0!</v>
      </c>
      <c r="R51" s="27" t="e">
        <f t="shared" si="6"/>
        <v>#DIV/0!</v>
      </c>
      <c r="S51" s="28"/>
    </row>
    <row r="52" spans="1:19" x14ac:dyDescent="0.3">
      <c r="A52" s="29"/>
      <c r="B52" s="18" t="s">
        <v>1381</v>
      </c>
      <c r="C52" s="19">
        <v>5</v>
      </c>
      <c r="D52" s="19">
        <v>10</v>
      </c>
      <c r="E52" s="20">
        <f t="shared" si="1"/>
        <v>50</v>
      </c>
      <c r="F52" s="20">
        <f t="shared" si="2"/>
        <v>600</v>
      </c>
      <c r="G52" s="19">
        <v>60</v>
      </c>
      <c r="H52" s="19">
        <v>540</v>
      </c>
      <c r="I52" s="21">
        <v>0.9</v>
      </c>
      <c r="J52" s="21">
        <v>0.98240000000000005</v>
      </c>
      <c r="K52" s="22">
        <v>33758</v>
      </c>
      <c r="L52" s="23">
        <v>34364</v>
      </c>
      <c r="M52" s="23">
        <v>0</v>
      </c>
      <c r="N52" s="24">
        <f>SUM(N50:N51)</f>
        <v>33634.65</v>
      </c>
      <c r="O52" s="25">
        <f t="shared" si="3"/>
        <v>672.69299999999998</v>
      </c>
      <c r="P52" s="26">
        <f t="shared" si="4"/>
        <v>135.03200000000001</v>
      </c>
      <c r="Q52" s="27">
        <f t="shared" si="5"/>
        <v>3.3758000000000004</v>
      </c>
      <c r="R52" s="27">
        <f t="shared" si="6"/>
        <v>3363.4650000000001</v>
      </c>
      <c r="S52" s="28"/>
    </row>
    <row r="53" spans="1:19" ht="16.5" customHeight="1" x14ac:dyDescent="0.3">
      <c r="A53" s="29">
        <v>12</v>
      </c>
      <c r="B53" s="18" t="s">
        <v>1387</v>
      </c>
      <c r="C53" s="19"/>
      <c r="D53" s="19"/>
      <c r="E53" s="20">
        <f t="shared" si="1"/>
        <v>0</v>
      </c>
      <c r="F53" s="20">
        <f t="shared" si="2"/>
        <v>0</v>
      </c>
      <c r="G53" s="19"/>
      <c r="H53" s="19"/>
      <c r="I53" s="21"/>
      <c r="J53" s="21"/>
      <c r="K53" s="22"/>
      <c r="L53" s="23"/>
      <c r="M53" s="23"/>
      <c r="N53" s="24">
        <v>11357.5</v>
      </c>
      <c r="O53" s="25" t="e">
        <f t="shared" si="3"/>
        <v>#DIV/0!</v>
      </c>
      <c r="P53" s="26" t="e">
        <f t="shared" si="4"/>
        <v>#DIV/0!</v>
      </c>
      <c r="Q53" s="27" t="e">
        <f t="shared" si="5"/>
        <v>#DIV/0!</v>
      </c>
      <c r="R53" s="27" t="e">
        <f t="shared" si="6"/>
        <v>#DIV/0!</v>
      </c>
      <c r="S53" s="28"/>
    </row>
    <row r="54" spans="1:19" ht="16.5" customHeight="1" x14ac:dyDescent="0.3">
      <c r="A54" s="29"/>
      <c r="B54" s="18" t="s">
        <v>1388</v>
      </c>
      <c r="C54" s="19"/>
      <c r="D54" s="19"/>
      <c r="E54" s="20">
        <f t="shared" si="1"/>
        <v>0</v>
      </c>
      <c r="F54" s="20">
        <f t="shared" si="2"/>
        <v>0</v>
      </c>
      <c r="G54" s="19"/>
      <c r="H54" s="19"/>
      <c r="I54" s="21"/>
      <c r="J54" s="21"/>
      <c r="K54" s="22"/>
      <c r="L54" s="23"/>
      <c r="M54" s="23"/>
      <c r="N54" s="24">
        <v>5330</v>
      </c>
      <c r="O54" s="25" t="e">
        <f t="shared" si="3"/>
        <v>#DIV/0!</v>
      </c>
      <c r="P54" s="26" t="e">
        <f t="shared" si="4"/>
        <v>#DIV/0!</v>
      </c>
      <c r="Q54" s="27" t="e">
        <f t="shared" si="5"/>
        <v>#DIV/0!</v>
      </c>
      <c r="R54" s="27" t="e">
        <f t="shared" si="6"/>
        <v>#DIV/0!</v>
      </c>
      <c r="S54" s="28"/>
    </row>
    <row r="55" spans="1:19" x14ac:dyDescent="0.3">
      <c r="A55" s="29"/>
      <c r="B55" s="18" t="s">
        <v>61</v>
      </c>
      <c r="C55" s="19">
        <v>5</v>
      </c>
      <c r="D55" s="19">
        <v>11</v>
      </c>
      <c r="E55" s="20">
        <f t="shared" si="1"/>
        <v>55</v>
      </c>
      <c r="F55" s="20">
        <f t="shared" si="2"/>
        <v>660</v>
      </c>
      <c r="G55" s="19">
        <v>260</v>
      </c>
      <c r="H55" s="19">
        <v>400</v>
      </c>
      <c r="I55" s="21">
        <v>0.60609999999999997</v>
      </c>
      <c r="J55" s="21">
        <v>0.91600000000000004</v>
      </c>
      <c r="K55" s="22">
        <v>33639</v>
      </c>
      <c r="L55" s="23">
        <v>36722</v>
      </c>
      <c r="M55" s="23">
        <v>72040</v>
      </c>
      <c r="N55" s="24">
        <f>SUM(N53:N54)</f>
        <v>16687.5</v>
      </c>
      <c r="O55" s="25">
        <f t="shared" si="3"/>
        <v>303.40909090909093</v>
      </c>
      <c r="P55" s="26">
        <f t="shared" si="4"/>
        <v>122.32363636363635</v>
      </c>
      <c r="Q55" s="27">
        <f t="shared" si="5"/>
        <v>3.0580909090909092</v>
      </c>
      <c r="R55" s="27">
        <f t="shared" si="6"/>
        <v>1517.0454545454545</v>
      </c>
      <c r="S55" s="28"/>
    </row>
    <row r="56" spans="1:19" x14ac:dyDescent="0.3">
      <c r="A56" s="29" t="s">
        <v>1389</v>
      </c>
      <c r="B56" s="18" t="s">
        <v>1388</v>
      </c>
      <c r="C56" s="19"/>
      <c r="D56" s="19"/>
      <c r="E56" s="20">
        <f t="shared" si="1"/>
        <v>0</v>
      </c>
      <c r="F56" s="20">
        <f t="shared" si="2"/>
        <v>0</v>
      </c>
      <c r="G56" s="19"/>
      <c r="H56" s="19"/>
      <c r="I56" s="21"/>
      <c r="J56" s="21"/>
      <c r="K56" s="22"/>
      <c r="L56" s="23"/>
      <c r="M56" s="23"/>
      <c r="N56" s="24">
        <v>2684.5</v>
      </c>
      <c r="O56" s="25" t="e">
        <f t="shared" si="3"/>
        <v>#DIV/0!</v>
      </c>
      <c r="P56" s="26" t="e">
        <f t="shared" si="4"/>
        <v>#DIV/0!</v>
      </c>
      <c r="Q56" s="27" t="e">
        <f t="shared" si="5"/>
        <v>#DIV/0!</v>
      </c>
      <c r="R56" s="27" t="e">
        <f t="shared" si="6"/>
        <v>#DIV/0!</v>
      </c>
      <c r="S56" s="28"/>
    </row>
    <row r="57" spans="1:19" x14ac:dyDescent="0.3">
      <c r="A57" s="29"/>
      <c r="B57" s="18" t="s">
        <v>1390</v>
      </c>
      <c r="C57" s="19"/>
      <c r="D57" s="19"/>
      <c r="E57" s="20">
        <f t="shared" si="1"/>
        <v>0</v>
      </c>
      <c r="F57" s="20">
        <f t="shared" si="2"/>
        <v>0</v>
      </c>
      <c r="G57" s="19"/>
      <c r="H57" s="19"/>
      <c r="I57" s="21"/>
      <c r="J57" s="21"/>
      <c r="K57" s="22"/>
      <c r="L57" s="23"/>
      <c r="M57" s="23"/>
      <c r="N57" s="24">
        <v>17967.599999999999</v>
      </c>
      <c r="O57" s="25" t="e">
        <f t="shared" si="3"/>
        <v>#DIV/0!</v>
      </c>
      <c r="P57" s="26" t="e">
        <f t="shared" si="4"/>
        <v>#DIV/0!</v>
      </c>
      <c r="Q57" s="27" t="e">
        <f t="shared" si="5"/>
        <v>#DIV/0!</v>
      </c>
      <c r="R57" s="27" t="e">
        <f t="shared" si="6"/>
        <v>#DIV/0!</v>
      </c>
      <c r="S57" s="28"/>
    </row>
    <row r="58" spans="1:19" x14ac:dyDescent="0.3">
      <c r="A58" s="29"/>
      <c r="B58" s="18" t="s">
        <v>61</v>
      </c>
      <c r="C58" s="19">
        <v>5</v>
      </c>
      <c r="D58" s="19">
        <v>10</v>
      </c>
      <c r="E58" s="20">
        <f t="shared" si="1"/>
        <v>50</v>
      </c>
      <c r="F58" s="20">
        <f t="shared" ref="F58:F59" si="7">SUM(G58:H58)</f>
        <v>600</v>
      </c>
      <c r="G58" s="19">
        <v>250</v>
      </c>
      <c r="H58" s="19">
        <v>350</v>
      </c>
      <c r="I58" s="21">
        <v>0.58330000000000004</v>
      </c>
      <c r="J58" s="21">
        <v>0.91849999999999998</v>
      </c>
      <c r="K58" s="22">
        <v>15176</v>
      </c>
      <c r="L58" s="23">
        <v>16523</v>
      </c>
      <c r="M58" s="23">
        <v>0</v>
      </c>
      <c r="N58" s="24">
        <f>SUM(N56:N57)</f>
        <v>20652.099999999999</v>
      </c>
      <c r="O58" s="25">
        <f t="shared" si="3"/>
        <v>413.04199999999997</v>
      </c>
      <c r="P58" s="26">
        <f t="shared" si="4"/>
        <v>60.704000000000001</v>
      </c>
      <c r="Q58" s="27">
        <f t="shared" si="5"/>
        <v>1.5175999999999998</v>
      </c>
      <c r="R58" s="27">
        <f t="shared" si="6"/>
        <v>2065.21</v>
      </c>
      <c r="S58" s="28"/>
    </row>
    <row r="59" spans="1:19" x14ac:dyDescent="0.3">
      <c r="A59" s="29">
        <v>13</v>
      </c>
      <c r="B59" s="18" t="s">
        <v>1393</v>
      </c>
      <c r="C59" s="19"/>
      <c r="D59" s="19"/>
      <c r="E59" s="20">
        <f t="shared" si="1"/>
        <v>0</v>
      </c>
      <c r="F59" s="20">
        <f t="shared" si="7"/>
        <v>0</v>
      </c>
      <c r="G59" s="19"/>
      <c r="H59" s="19"/>
      <c r="I59" s="21"/>
      <c r="J59" s="21"/>
      <c r="K59" s="22"/>
      <c r="L59" s="23"/>
      <c r="M59" s="23"/>
      <c r="N59" s="24">
        <v>14867.6</v>
      </c>
      <c r="O59" s="25" t="e">
        <f t="shared" si="3"/>
        <v>#DIV/0!</v>
      </c>
      <c r="P59" s="26" t="e">
        <f t="shared" si="4"/>
        <v>#DIV/0!</v>
      </c>
      <c r="Q59" s="27" t="e">
        <f t="shared" si="5"/>
        <v>#DIV/0!</v>
      </c>
      <c r="R59" s="27" t="e">
        <f t="shared" si="6"/>
        <v>#DIV/0!</v>
      </c>
      <c r="S59" s="28"/>
    </row>
    <row r="60" spans="1:19" x14ac:dyDescent="0.3">
      <c r="A60" s="29"/>
      <c r="B60" s="18" t="s">
        <v>1394</v>
      </c>
      <c r="C60" s="19"/>
      <c r="D60" s="19"/>
      <c r="E60" s="20">
        <f t="shared" si="1"/>
        <v>0</v>
      </c>
      <c r="F60" s="20">
        <f t="shared" si="2"/>
        <v>0</v>
      </c>
      <c r="G60" s="19"/>
      <c r="H60" s="19"/>
      <c r="I60" s="21"/>
      <c r="J60" s="21"/>
      <c r="K60" s="22"/>
      <c r="L60" s="23"/>
      <c r="M60" s="23"/>
      <c r="N60" s="24">
        <v>13114.86</v>
      </c>
      <c r="O60" s="25" t="e">
        <f t="shared" si="3"/>
        <v>#DIV/0!</v>
      </c>
      <c r="P60" s="26" t="e">
        <f t="shared" si="4"/>
        <v>#DIV/0!</v>
      </c>
      <c r="Q60" s="27" t="e">
        <f t="shared" si="5"/>
        <v>#DIV/0!</v>
      </c>
      <c r="R60" s="27" t="e">
        <f t="shared" si="6"/>
        <v>#DIV/0!</v>
      </c>
      <c r="S60" s="28"/>
    </row>
    <row r="61" spans="1:19" x14ac:dyDescent="0.3">
      <c r="A61" s="29"/>
      <c r="B61" s="18" t="s">
        <v>61</v>
      </c>
      <c r="C61" s="19">
        <v>5</v>
      </c>
      <c r="D61" s="19">
        <v>8</v>
      </c>
      <c r="E61" s="20">
        <f t="shared" si="1"/>
        <v>40</v>
      </c>
      <c r="F61" s="20">
        <f t="shared" si="2"/>
        <v>480</v>
      </c>
      <c r="G61" s="19">
        <v>80</v>
      </c>
      <c r="H61" s="19">
        <v>400</v>
      </c>
      <c r="I61" s="21">
        <v>0.83330000000000004</v>
      </c>
      <c r="J61" s="21">
        <v>0.94320000000000004</v>
      </c>
      <c r="K61" s="22">
        <v>13111</v>
      </c>
      <c r="L61" s="23">
        <v>13901</v>
      </c>
      <c r="M61" s="23">
        <v>23858</v>
      </c>
      <c r="N61" s="24">
        <f>SUM(N59:N60)</f>
        <v>27982.46</v>
      </c>
      <c r="O61" s="25">
        <f t="shared" si="3"/>
        <v>699.56150000000002</v>
      </c>
      <c r="P61" s="26">
        <f t="shared" si="4"/>
        <v>65.555000000000007</v>
      </c>
      <c r="Q61" s="27">
        <f t="shared" si="5"/>
        <v>1.6388750000000001</v>
      </c>
      <c r="R61" s="27">
        <f t="shared" si="6"/>
        <v>3497.8074999999999</v>
      </c>
      <c r="S61" s="28"/>
    </row>
    <row r="62" spans="1:19" x14ac:dyDescent="0.3">
      <c r="A62" s="29" t="s">
        <v>1398</v>
      </c>
      <c r="B62" s="18" t="s">
        <v>1394</v>
      </c>
      <c r="C62" s="19"/>
      <c r="D62" s="19"/>
      <c r="E62" s="20">
        <f t="shared" si="1"/>
        <v>0</v>
      </c>
      <c r="F62" s="20">
        <f t="shared" si="2"/>
        <v>0</v>
      </c>
      <c r="G62" s="19"/>
      <c r="H62" s="19"/>
      <c r="I62" s="21"/>
      <c r="J62" s="21"/>
      <c r="K62" s="22"/>
      <c r="L62" s="23"/>
      <c r="M62" s="23"/>
      <c r="N62" s="24">
        <v>28710.39</v>
      </c>
      <c r="O62" s="25" t="e">
        <f t="shared" si="3"/>
        <v>#DIV/0!</v>
      </c>
      <c r="P62" s="26" t="e">
        <f t="shared" si="4"/>
        <v>#DIV/0!</v>
      </c>
      <c r="Q62" s="27" t="e">
        <f t="shared" si="5"/>
        <v>#DIV/0!</v>
      </c>
      <c r="R62" s="27" t="e">
        <f t="shared" si="6"/>
        <v>#DIV/0!</v>
      </c>
      <c r="S62" s="28"/>
    </row>
    <row r="63" spans="1:19" x14ac:dyDescent="0.3">
      <c r="A63" s="29"/>
      <c r="B63" s="18" t="s">
        <v>1399</v>
      </c>
      <c r="C63" s="19"/>
      <c r="D63" s="19"/>
      <c r="E63" s="20">
        <f t="shared" si="1"/>
        <v>0</v>
      </c>
      <c r="F63" s="20">
        <f t="shared" si="2"/>
        <v>0</v>
      </c>
      <c r="G63" s="19"/>
      <c r="H63" s="19"/>
      <c r="I63" s="21"/>
      <c r="J63" s="21"/>
      <c r="K63" s="22"/>
      <c r="L63" s="23"/>
      <c r="M63" s="23"/>
      <c r="N63" s="24">
        <v>264.60000000000002</v>
      </c>
      <c r="O63" s="25" t="e">
        <f t="shared" si="3"/>
        <v>#DIV/0!</v>
      </c>
      <c r="P63" s="26" t="e">
        <f t="shared" si="4"/>
        <v>#DIV/0!</v>
      </c>
      <c r="Q63" s="27" t="e">
        <f t="shared" si="5"/>
        <v>#DIV/0!</v>
      </c>
      <c r="R63" s="27" t="e">
        <f t="shared" si="6"/>
        <v>#DIV/0!</v>
      </c>
      <c r="S63" s="28"/>
    </row>
    <row r="64" spans="1:19" x14ac:dyDescent="0.3">
      <c r="A64" s="29"/>
      <c r="B64" s="18" t="s">
        <v>61</v>
      </c>
      <c r="C64" s="19">
        <v>5</v>
      </c>
      <c r="D64" s="19">
        <v>10</v>
      </c>
      <c r="E64" s="20">
        <f t="shared" si="1"/>
        <v>50</v>
      </c>
      <c r="F64" s="20">
        <f t="shared" si="2"/>
        <v>600</v>
      </c>
      <c r="G64" s="19">
        <v>160</v>
      </c>
      <c r="H64" s="19">
        <v>440</v>
      </c>
      <c r="I64" s="21">
        <v>0.73329999999999995</v>
      </c>
      <c r="J64" s="21">
        <v>0.92759999999999998</v>
      </c>
      <c r="K64" s="22">
        <v>13682</v>
      </c>
      <c r="L64" s="23">
        <v>14750</v>
      </c>
      <c r="M64" s="23">
        <v>0</v>
      </c>
      <c r="N64" s="24">
        <f>SUM(N62:N63)</f>
        <v>28974.989999999998</v>
      </c>
      <c r="O64" s="25">
        <f t="shared" si="3"/>
        <v>579.49979999999994</v>
      </c>
      <c r="P64" s="26">
        <f t="shared" si="4"/>
        <v>54.728000000000002</v>
      </c>
      <c r="Q64" s="27">
        <f t="shared" si="5"/>
        <v>1.3682000000000001</v>
      </c>
      <c r="R64" s="27">
        <f t="shared" si="6"/>
        <v>2897.4989999999998</v>
      </c>
      <c r="S64" s="28"/>
    </row>
    <row r="65" spans="1:19" x14ac:dyDescent="0.3">
      <c r="A65" s="29">
        <v>14</v>
      </c>
      <c r="B65" s="18" t="s">
        <v>1399</v>
      </c>
      <c r="C65" s="19"/>
      <c r="D65" s="19"/>
      <c r="E65" s="20">
        <f t="shared" si="1"/>
        <v>0</v>
      </c>
      <c r="F65" s="20">
        <f t="shared" si="2"/>
        <v>0</v>
      </c>
      <c r="G65" s="19"/>
      <c r="H65" s="19"/>
      <c r="I65" s="21"/>
      <c r="J65" s="21"/>
      <c r="K65" s="22"/>
      <c r="L65" s="23"/>
      <c r="M65" s="23"/>
      <c r="N65" s="24">
        <v>19511.099999999999</v>
      </c>
      <c r="O65" s="25" t="e">
        <f t="shared" si="3"/>
        <v>#DIV/0!</v>
      </c>
      <c r="P65" s="26" t="e">
        <f t="shared" si="4"/>
        <v>#DIV/0!</v>
      </c>
      <c r="Q65" s="27" t="e">
        <f t="shared" si="5"/>
        <v>#DIV/0!</v>
      </c>
      <c r="R65" s="27" t="e">
        <f t="shared" si="6"/>
        <v>#DIV/0!</v>
      </c>
      <c r="S65" s="28"/>
    </row>
    <row r="66" spans="1:19" x14ac:dyDescent="0.3">
      <c r="A66" s="29"/>
      <c r="B66" s="18" t="s">
        <v>1403</v>
      </c>
      <c r="C66" s="19"/>
      <c r="D66" s="19"/>
      <c r="E66" s="20">
        <f t="shared" si="1"/>
        <v>0</v>
      </c>
      <c r="F66" s="20">
        <f t="shared" si="2"/>
        <v>0</v>
      </c>
      <c r="G66" s="19"/>
      <c r="H66" s="19"/>
      <c r="I66" s="21"/>
      <c r="J66" s="21"/>
      <c r="K66" s="22"/>
      <c r="L66" s="23"/>
      <c r="M66" s="23"/>
      <c r="N66" s="24">
        <v>4386.87</v>
      </c>
      <c r="O66" s="25" t="e">
        <f t="shared" si="3"/>
        <v>#DIV/0!</v>
      </c>
      <c r="P66" s="26" t="e">
        <f t="shared" si="4"/>
        <v>#DIV/0!</v>
      </c>
      <c r="Q66" s="27" t="e">
        <f t="shared" si="5"/>
        <v>#DIV/0!</v>
      </c>
      <c r="R66" s="27" t="e">
        <f t="shared" si="6"/>
        <v>#DIV/0!</v>
      </c>
      <c r="S66" s="28"/>
    </row>
    <row r="67" spans="1:19" x14ac:dyDescent="0.3">
      <c r="A67" s="29"/>
      <c r="B67" s="18" t="s">
        <v>61</v>
      </c>
      <c r="C67" s="19">
        <v>5</v>
      </c>
      <c r="D67" s="19">
        <v>11</v>
      </c>
      <c r="E67" s="20">
        <f t="shared" si="1"/>
        <v>55</v>
      </c>
      <c r="F67" s="20">
        <f t="shared" si="2"/>
        <v>660</v>
      </c>
      <c r="G67" s="19">
        <v>150</v>
      </c>
      <c r="H67" s="19">
        <v>510</v>
      </c>
      <c r="I67" s="21">
        <v>0.77270000000000005</v>
      </c>
      <c r="J67" s="21">
        <v>0.94640000000000002</v>
      </c>
      <c r="K67" s="22">
        <v>20839</v>
      </c>
      <c r="L67" s="23">
        <v>22018</v>
      </c>
      <c r="M67" s="23">
        <v>42743</v>
      </c>
      <c r="N67" s="24">
        <f>SUM(N65:N66)</f>
        <v>23897.969999999998</v>
      </c>
      <c r="O67" s="25">
        <f t="shared" si="3"/>
        <v>434.50854545454541</v>
      </c>
      <c r="P67" s="26">
        <f t="shared" si="4"/>
        <v>75.778181818181807</v>
      </c>
      <c r="Q67" s="27">
        <f t="shared" si="5"/>
        <v>1.8944545454545454</v>
      </c>
      <c r="R67" s="27">
        <f t="shared" si="6"/>
        <v>2172.542727272727</v>
      </c>
      <c r="S67" s="28"/>
    </row>
    <row r="68" spans="1:19" x14ac:dyDescent="0.3">
      <c r="A68" s="29" t="s">
        <v>1405</v>
      </c>
      <c r="B68" s="18" t="s">
        <v>1406</v>
      </c>
      <c r="C68" s="19"/>
      <c r="D68" s="19"/>
      <c r="E68" s="20">
        <f t="shared" si="1"/>
        <v>0</v>
      </c>
      <c r="F68" s="20">
        <f t="shared" si="2"/>
        <v>0</v>
      </c>
      <c r="G68" s="19"/>
      <c r="H68" s="19"/>
      <c r="I68" s="21"/>
      <c r="J68" s="21"/>
      <c r="K68" s="22"/>
      <c r="L68" s="23"/>
      <c r="M68" s="23"/>
      <c r="N68" s="24">
        <v>28671.99</v>
      </c>
      <c r="O68" s="25" t="e">
        <f t="shared" si="3"/>
        <v>#DIV/0!</v>
      </c>
      <c r="P68" s="26" t="e">
        <f t="shared" si="4"/>
        <v>#DIV/0!</v>
      </c>
      <c r="Q68" s="27" t="e">
        <f t="shared" si="5"/>
        <v>#DIV/0!</v>
      </c>
      <c r="R68" s="27" t="e">
        <f t="shared" si="6"/>
        <v>#DIV/0!</v>
      </c>
      <c r="S68" s="28"/>
    </row>
    <row r="69" spans="1:19" x14ac:dyDescent="0.3">
      <c r="A69" s="29"/>
      <c r="B69" s="18" t="s">
        <v>61</v>
      </c>
      <c r="C69" s="19">
        <v>5</v>
      </c>
      <c r="D69" s="19">
        <v>10</v>
      </c>
      <c r="E69" s="20">
        <f t="shared" si="1"/>
        <v>50</v>
      </c>
      <c r="F69" s="20">
        <f t="shared" si="2"/>
        <v>600</v>
      </c>
      <c r="G69" s="19">
        <v>90</v>
      </c>
      <c r="H69" s="19">
        <v>510</v>
      </c>
      <c r="I69" s="21">
        <v>0.85</v>
      </c>
      <c r="J69" s="21">
        <v>0.94279999999999997</v>
      </c>
      <c r="K69" s="22">
        <v>25348</v>
      </c>
      <c r="L69" s="23">
        <v>26887</v>
      </c>
      <c r="M69" s="23">
        <v>0</v>
      </c>
      <c r="N69" s="24">
        <f>SUM(N68)</f>
        <v>28671.99</v>
      </c>
      <c r="O69" s="25">
        <f t="shared" si="3"/>
        <v>573.43979999999999</v>
      </c>
      <c r="P69" s="26">
        <f t="shared" si="4"/>
        <v>101.392</v>
      </c>
      <c r="Q69" s="27">
        <f t="shared" si="5"/>
        <v>2.5348000000000002</v>
      </c>
      <c r="R69" s="27">
        <f t="shared" si="6"/>
        <v>2867.1990000000001</v>
      </c>
      <c r="S69" s="28"/>
    </row>
    <row r="70" spans="1:19" x14ac:dyDescent="0.3">
      <c r="A70" s="29">
        <v>15</v>
      </c>
      <c r="B70" s="18" t="s">
        <v>1409</v>
      </c>
      <c r="C70" s="19"/>
      <c r="D70" s="19"/>
      <c r="E70" s="20">
        <f t="shared" si="1"/>
        <v>0</v>
      </c>
      <c r="F70" s="20">
        <f t="shared" si="2"/>
        <v>0</v>
      </c>
      <c r="G70" s="19"/>
      <c r="H70" s="19"/>
      <c r="I70" s="21"/>
      <c r="J70" s="21"/>
      <c r="K70" s="22"/>
      <c r="L70" s="23"/>
      <c r="M70" s="23"/>
      <c r="N70" s="24">
        <v>17712.64</v>
      </c>
      <c r="O70" s="25" t="e">
        <f t="shared" si="3"/>
        <v>#DIV/0!</v>
      </c>
      <c r="P70" s="26" t="e">
        <f t="shared" si="4"/>
        <v>#DIV/0!</v>
      </c>
      <c r="Q70" s="27" t="e">
        <f t="shared" si="5"/>
        <v>#DIV/0!</v>
      </c>
      <c r="R70" s="27" t="e">
        <f t="shared" si="6"/>
        <v>#DIV/0!</v>
      </c>
      <c r="S70" s="28"/>
    </row>
    <row r="71" spans="1:19" x14ac:dyDescent="0.3">
      <c r="A71" s="29"/>
      <c r="B71" s="18" t="s">
        <v>1410</v>
      </c>
      <c r="C71" s="19"/>
      <c r="D71" s="19"/>
      <c r="E71" s="20">
        <f t="shared" si="1"/>
        <v>0</v>
      </c>
      <c r="F71" s="20">
        <f t="shared" si="2"/>
        <v>0</v>
      </c>
      <c r="G71" s="19"/>
      <c r="H71" s="19"/>
      <c r="I71" s="21"/>
      <c r="J71" s="21"/>
      <c r="K71" s="22"/>
      <c r="L71" s="23"/>
      <c r="M71" s="23"/>
      <c r="N71" s="24">
        <v>2591.16</v>
      </c>
      <c r="O71" s="25" t="e">
        <f t="shared" si="3"/>
        <v>#DIV/0!</v>
      </c>
      <c r="P71" s="26" t="e">
        <f t="shared" si="4"/>
        <v>#DIV/0!</v>
      </c>
      <c r="Q71" s="27" t="e">
        <f t="shared" si="5"/>
        <v>#DIV/0!</v>
      </c>
      <c r="R71" s="27" t="e">
        <f t="shared" si="6"/>
        <v>#DIV/0!</v>
      </c>
      <c r="S71" s="28"/>
    </row>
    <row r="72" spans="1:19" x14ac:dyDescent="0.3">
      <c r="A72" s="29"/>
      <c r="B72" s="18" t="s">
        <v>1411</v>
      </c>
      <c r="C72" s="19">
        <v>4</v>
      </c>
      <c r="D72" s="19">
        <v>11</v>
      </c>
      <c r="E72" s="20">
        <f t="shared" si="1"/>
        <v>44</v>
      </c>
      <c r="F72" s="20">
        <f t="shared" si="2"/>
        <v>660</v>
      </c>
      <c r="G72" s="19">
        <v>220</v>
      </c>
      <c r="H72" s="19">
        <v>440</v>
      </c>
      <c r="I72" s="21">
        <v>0.66669999999999996</v>
      </c>
      <c r="J72" s="21">
        <v>0.94340000000000002</v>
      </c>
      <c r="K72" s="22">
        <v>32506</v>
      </c>
      <c r="L72" s="23">
        <v>34455</v>
      </c>
      <c r="M72" s="23">
        <v>65599</v>
      </c>
      <c r="N72" s="24">
        <f>SUM(N70:N71)</f>
        <v>20303.8</v>
      </c>
      <c r="O72" s="25">
        <f t="shared" si="3"/>
        <v>461.45</v>
      </c>
      <c r="P72" s="26">
        <f t="shared" si="4"/>
        <v>147.75454545454548</v>
      </c>
      <c r="Q72" s="27">
        <f t="shared" si="5"/>
        <v>2.955090909090909</v>
      </c>
      <c r="R72" s="27">
        <f t="shared" si="6"/>
        <v>1845.8</v>
      </c>
      <c r="S72" s="28"/>
    </row>
    <row r="73" spans="1:19" x14ac:dyDescent="0.3">
      <c r="A73" s="29" t="s">
        <v>1413</v>
      </c>
      <c r="B73" s="18" t="s">
        <v>1410</v>
      </c>
      <c r="C73" s="19"/>
      <c r="D73" s="19"/>
      <c r="E73" s="20">
        <f t="shared" ref="E73:E136" si="8">C73*D73</f>
        <v>0</v>
      </c>
      <c r="F73" s="20">
        <f t="shared" ref="F73:F75" si="9">SUM(G73:H73)</f>
        <v>0</v>
      </c>
      <c r="G73" s="19"/>
      <c r="H73" s="19"/>
      <c r="I73" s="21"/>
      <c r="J73" s="21"/>
      <c r="K73" s="22"/>
      <c r="L73" s="23"/>
      <c r="M73" s="23"/>
      <c r="N73" s="24">
        <v>7616.44</v>
      </c>
      <c r="O73" s="25" t="e">
        <f t="shared" ref="O73:O74" si="10">N73/E73</f>
        <v>#DIV/0!</v>
      </c>
      <c r="P73" s="26" t="e">
        <f t="shared" ref="P73:P74" si="11">((K73*200000)/E73)/1000000</f>
        <v>#DIV/0!</v>
      </c>
      <c r="Q73" s="27" t="e">
        <f t="shared" ref="Q73:Q74" si="12">(K73/D73)/1000</f>
        <v>#DIV/0!</v>
      </c>
      <c r="R73" s="27" t="e">
        <f t="shared" ref="R73:R74" si="13">N73/D73</f>
        <v>#DIV/0!</v>
      </c>
      <c r="S73" s="28"/>
    </row>
    <row r="74" spans="1:19" x14ac:dyDescent="0.3">
      <c r="A74" s="29"/>
      <c r="B74" s="18" t="s">
        <v>1414</v>
      </c>
      <c r="C74" s="19"/>
      <c r="D74" s="19"/>
      <c r="E74" s="20">
        <f t="shared" si="8"/>
        <v>0</v>
      </c>
      <c r="F74" s="20">
        <f t="shared" si="9"/>
        <v>0</v>
      </c>
      <c r="G74" s="19"/>
      <c r="H74" s="19"/>
      <c r="I74" s="21"/>
      <c r="J74" s="21"/>
      <c r="K74" s="22"/>
      <c r="L74" s="23"/>
      <c r="M74" s="23"/>
      <c r="N74" s="24">
        <v>15795.78</v>
      </c>
      <c r="O74" s="25" t="e">
        <f t="shared" si="10"/>
        <v>#DIV/0!</v>
      </c>
      <c r="P74" s="26" t="e">
        <f t="shared" si="11"/>
        <v>#DIV/0!</v>
      </c>
      <c r="Q74" s="27" t="e">
        <f t="shared" si="12"/>
        <v>#DIV/0!</v>
      </c>
      <c r="R74" s="27" t="e">
        <f t="shared" si="13"/>
        <v>#DIV/0!</v>
      </c>
      <c r="S74" s="28"/>
    </row>
    <row r="75" spans="1:19" x14ac:dyDescent="0.3">
      <c r="A75" s="29"/>
      <c r="B75" s="18" t="s">
        <v>61</v>
      </c>
      <c r="C75" s="19">
        <v>5</v>
      </c>
      <c r="D75" s="19">
        <v>10</v>
      </c>
      <c r="E75" s="20">
        <f t="shared" si="8"/>
        <v>50</v>
      </c>
      <c r="F75" s="20">
        <f t="shared" si="9"/>
        <v>600</v>
      </c>
      <c r="G75" s="19">
        <v>60</v>
      </c>
      <c r="H75" s="19">
        <v>540</v>
      </c>
      <c r="I75" s="21">
        <v>0.9</v>
      </c>
      <c r="J75" s="21">
        <v>0.95220000000000005</v>
      </c>
      <c r="K75" s="22">
        <v>42119</v>
      </c>
      <c r="L75" s="23">
        <v>44233</v>
      </c>
      <c r="M75" s="23">
        <v>0</v>
      </c>
      <c r="N75" s="24">
        <f>SUM(N73:N74)</f>
        <v>23412.22</v>
      </c>
      <c r="O75" s="25">
        <f>N75/E75</f>
        <v>468.24440000000004</v>
      </c>
      <c r="P75" s="26">
        <f>((K75*200000)/E75)/1000000</f>
        <v>168.476</v>
      </c>
      <c r="Q75" s="27">
        <f>(K75/D75)/1000</f>
        <v>4.2119</v>
      </c>
      <c r="R75" s="27">
        <f>N75/D75</f>
        <v>2341.2220000000002</v>
      </c>
      <c r="S75" s="28"/>
    </row>
    <row r="76" spans="1:19" x14ac:dyDescent="0.3">
      <c r="A76" s="29">
        <v>18</v>
      </c>
      <c r="B76" s="18" t="s">
        <v>1414</v>
      </c>
      <c r="C76" s="19"/>
      <c r="D76" s="19"/>
      <c r="E76" s="20">
        <f t="shared" si="8"/>
        <v>0</v>
      </c>
      <c r="F76" s="20">
        <f t="shared" ref="F76:F136" si="14">SUM(G76:H76)</f>
        <v>0</v>
      </c>
      <c r="G76" s="19"/>
      <c r="H76" s="19"/>
      <c r="I76" s="21"/>
      <c r="J76" s="21"/>
      <c r="K76" s="22"/>
      <c r="L76" s="23"/>
      <c r="M76" s="23"/>
      <c r="N76" s="24">
        <v>7932.08</v>
      </c>
      <c r="O76" s="25" t="e">
        <f t="shared" ref="O76:O89" si="15">N76/E76</f>
        <v>#DIV/0!</v>
      </c>
      <c r="P76" s="26" t="e">
        <f t="shared" ref="P76:P89" si="16">((K76*200000)/E76)/1000000</f>
        <v>#DIV/0!</v>
      </c>
      <c r="Q76" s="27" t="e">
        <f t="shared" ref="Q76:Q89" si="17">(K76/D76)/1000</f>
        <v>#DIV/0!</v>
      </c>
      <c r="R76" s="27" t="e">
        <f t="shared" ref="R76:R89" si="18">N76/D76</f>
        <v>#DIV/0!</v>
      </c>
      <c r="S76" s="28"/>
    </row>
    <row r="77" spans="1:19" x14ac:dyDescent="0.3">
      <c r="A77" s="29"/>
      <c r="B77" s="18" t="s">
        <v>1418</v>
      </c>
      <c r="C77" s="19"/>
      <c r="D77" s="19"/>
      <c r="E77" s="20">
        <f t="shared" si="8"/>
        <v>0</v>
      </c>
      <c r="F77" s="20">
        <f t="shared" si="14"/>
        <v>0</v>
      </c>
      <c r="G77" s="19"/>
      <c r="H77" s="19"/>
      <c r="I77" s="21"/>
      <c r="J77" s="21"/>
      <c r="K77" s="22"/>
      <c r="L77" s="23"/>
      <c r="M77" s="23"/>
      <c r="N77" s="24">
        <v>16166.62</v>
      </c>
      <c r="O77" s="25" t="e">
        <f t="shared" si="15"/>
        <v>#DIV/0!</v>
      </c>
      <c r="P77" s="26" t="e">
        <f t="shared" si="16"/>
        <v>#DIV/0!</v>
      </c>
      <c r="Q77" s="27" t="e">
        <f t="shared" si="17"/>
        <v>#DIV/0!</v>
      </c>
      <c r="R77" s="27" t="e">
        <f t="shared" si="18"/>
        <v>#DIV/0!</v>
      </c>
      <c r="S77" s="28"/>
    </row>
    <row r="78" spans="1:19" x14ac:dyDescent="0.3">
      <c r="A78" s="29"/>
      <c r="B78" s="18" t="s">
        <v>61</v>
      </c>
      <c r="C78" s="19">
        <v>5</v>
      </c>
      <c r="D78" s="19">
        <v>11</v>
      </c>
      <c r="E78" s="20">
        <f t="shared" si="8"/>
        <v>55</v>
      </c>
      <c r="F78" s="20">
        <f t="shared" si="14"/>
        <v>660</v>
      </c>
      <c r="G78" s="19">
        <v>210</v>
      </c>
      <c r="H78" s="19">
        <v>450</v>
      </c>
      <c r="I78" s="21">
        <v>0.68179999999999996</v>
      </c>
      <c r="J78" s="21">
        <v>0.93400000000000005</v>
      </c>
      <c r="K78" s="22">
        <v>30440</v>
      </c>
      <c r="L78" s="23">
        <v>32592</v>
      </c>
      <c r="M78" s="23">
        <v>36996</v>
      </c>
      <c r="N78" s="24">
        <f>SUM(N76:N77)</f>
        <v>24098.7</v>
      </c>
      <c r="O78" s="25">
        <f t="shared" si="15"/>
        <v>438.15818181818184</v>
      </c>
      <c r="P78" s="26">
        <f t="shared" si="16"/>
        <v>110.69090909090909</v>
      </c>
      <c r="Q78" s="27">
        <f t="shared" si="17"/>
        <v>2.7672727272727276</v>
      </c>
      <c r="R78" s="27">
        <f t="shared" si="18"/>
        <v>2190.7909090909093</v>
      </c>
      <c r="S78" s="28"/>
    </row>
    <row r="79" spans="1:19" x14ac:dyDescent="0.3">
      <c r="A79" s="29" t="s">
        <v>1420</v>
      </c>
      <c r="B79" s="18" t="s">
        <v>1418</v>
      </c>
      <c r="C79" s="19"/>
      <c r="D79" s="19"/>
      <c r="E79" s="20">
        <f t="shared" si="8"/>
        <v>0</v>
      </c>
      <c r="F79" s="20">
        <f t="shared" si="14"/>
        <v>0</v>
      </c>
      <c r="G79" s="19"/>
      <c r="H79" s="19"/>
      <c r="I79" s="21"/>
      <c r="J79" s="21"/>
      <c r="K79" s="22"/>
      <c r="L79" s="23"/>
      <c r="M79" s="23"/>
      <c r="N79" s="24">
        <v>11739.68</v>
      </c>
      <c r="O79" s="25" t="e">
        <f t="shared" si="15"/>
        <v>#DIV/0!</v>
      </c>
      <c r="P79" s="26" t="e">
        <f t="shared" si="16"/>
        <v>#DIV/0!</v>
      </c>
      <c r="Q79" s="27" t="e">
        <f t="shared" si="17"/>
        <v>#DIV/0!</v>
      </c>
      <c r="R79" s="27" t="e">
        <f t="shared" si="18"/>
        <v>#DIV/0!</v>
      </c>
      <c r="S79" s="28"/>
    </row>
    <row r="80" spans="1:19" x14ac:dyDescent="0.3">
      <c r="A80" s="29"/>
      <c r="B80" s="18" t="s">
        <v>61</v>
      </c>
      <c r="C80" s="19">
        <v>4</v>
      </c>
      <c r="D80" s="19">
        <v>10</v>
      </c>
      <c r="E80" s="20">
        <f t="shared" si="8"/>
        <v>40</v>
      </c>
      <c r="F80" s="20">
        <f t="shared" si="14"/>
        <v>600</v>
      </c>
      <c r="G80" s="19">
        <v>40</v>
      </c>
      <c r="H80" s="19">
        <v>560</v>
      </c>
      <c r="I80" s="21">
        <v>0.93330000000000002</v>
      </c>
      <c r="J80" s="21">
        <v>0.93559999999999999</v>
      </c>
      <c r="K80" s="22">
        <v>11742</v>
      </c>
      <c r="L80" s="23">
        <v>12550</v>
      </c>
      <c r="M80" s="23">
        <v>0</v>
      </c>
      <c r="N80" s="24">
        <f>SUM(N79)</f>
        <v>11739.68</v>
      </c>
      <c r="O80" s="25">
        <f t="shared" si="15"/>
        <v>293.49200000000002</v>
      </c>
      <c r="P80" s="26">
        <f t="shared" si="16"/>
        <v>58.71</v>
      </c>
      <c r="Q80" s="27">
        <f t="shared" si="17"/>
        <v>1.1742000000000001</v>
      </c>
      <c r="R80" s="27">
        <f t="shared" si="18"/>
        <v>1173.9680000000001</v>
      </c>
      <c r="S80" s="28"/>
    </row>
    <row r="81" spans="1:19" x14ac:dyDescent="0.3">
      <c r="A81" s="29">
        <v>19</v>
      </c>
      <c r="B81" s="18" t="s">
        <v>1424</v>
      </c>
      <c r="C81" s="19"/>
      <c r="D81" s="19"/>
      <c r="E81" s="20">
        <f t="shared" si="8"/>
        <v>0</v>
      </c>
      <c r="F81" s="20">
        <f t="shared" si="14"/>
        <v>0</v>
      </c>
      <c r="G81" s="19"/>
      <c r="H81" s="19"/>
      <c r="I81" s="21"/>
      <c r="J81" s="21"/>
      <c r="K81" s="22"/>
      <c r="L81" s="23"/>
      <c r="M81" s="23"/>
      <c r="N81" s="24">
        <v>11979.14</v>
      </c>
      <c r="O81" s="25" t="e">
        <f t="shared" si="15"/>
        <v>#DIV/0!</v>
      </c>
      <c r="P81" s="26" t="e">
        <f t="shared" si="16"/>
        <v>#DIV/0!</v>
      </c>
      <c r="Q81" s="27" t="e">
        <f t="shared" si="17"/>
        <v>#DIV/0!</v>
      </c>
      <c r="R81" s="27" t="e">
        <f t="shared" si="18"/>
        <v>#DIV/0!</v>
      </c>
      <c r="S81" s="28"/>
    </row>
    <row r="82" spans="1:19" x14ac:dyDescent="0.3">
      <c r="A82" s="29"/>
      <c r="B82" s="18" t="s">
        <v>1425</v>
      </c>
      <c r="C82" s="19"/>
      <c r="D82" s="19"/>
      <c r="E82" s="20">
        <f t="shared" si="8"/>
        <v>0</v>
      </c>
      <c r="F82" s="20">
        <f t="shared" si="14"/>
        <v>0</v>
      </c>
      <c r="G82" s="19"/>
      <c r="H82" s="19"/>
      <c r="I82" s="21"/>
      <c r="J82" s="21"/>
      <c r="K82" s="22"/>
      <c r="L82" s="23"/>
      <c r="M82" s="23"/>
      <c r="N82" s="24">
        <v>8638</v>
      </c>
      <c r="O82" s="25" t="e">
        <f t="shared" si="15"/>
        <v>#DIV/0!</v>
      </c>
      <c r="P82" s="26" t="e">
        <f t="shared" si="16"/>
        <v>#DIV/0!</v>
      </c>
      <c r="Q82" s="27" t="e">
        <f t="shared" si="17"/>
        <v>#DIV/0!</v>
      </c>
      <c r="R82" s="27" t="e">
        <f t="shared" si="18"/>
        <v>#DIV/0!</v>
      </c>
      <c r="S82" s="28"/>
    </row>
    <row r="83" spans="1:19" x14ac:dyDescent="0.3">
      <c r="A83" s="29"/>
      <c r="B83" s="18" t="s">
        <v>1426</v>
      </c>
      <c r="C83" s="19"/>
      <c r="D83" s="19"/>
      <c r="E83" s="20">
        <f t="shared" si="8"/>
        <v>0</v>
      </c>
      <c r="F83" s="20">
        <f t="shared" si="14"/>
        <v>0</v>
      </c>
      <c r="G83" s="19"/>
      <c r="H83" s="19"/>
      <c r="I83" s="21"/>
      <c r="J83" s="21"/>
      <c r="K83" s="22"/>
      <c r="L83" s="23"/>
      <c r="M83" s="23"/>
      <c r="N83" s="24">
        <v>8108.1</v>
      </c>
      <c r="O83" s="25" t="e">
        <f t="shared" si="15"/>
        <v>#DIV/0!</v>
      </c>
      <c r="P83" s="26" t="e">
        <f t="shared" si="16"/>
        <v>#DIV/0!</v>
      </c>
      <c r="Q83" s="27" t="e">
        <f t="shared" si="17"/>
        <v>#DIV/0!</v>
      </c>
      <c r="R83" s="27" t="e">
        <f t="shared" si="18"/>
        <v>#DIV/0!</v>
      </c>
      <c r="S83" s="28"/>
    </row>
    <row r="84" spans="1:19" x14ac:dyDescent="0.3">
      <c r="A84" s="29"/>
      <c r="B84" s="18" t="s">
        <v>61</v>
      </c>
      <c r="C84" s="19">
        <v>5</v>
      </c>
      <c r="D84" s="19">
        <v>11</v>
      </c>
      <c r="E84" s="20">
        <f t="shared" si="8"/>
        <v>55</v>
      </c>
      <c r="F84" s="20">
        <f t="shared" si="14"/>
        <v>660</v>
      </c>
      <c r="G84" s="19">
        <v>190</v>
      </c>
      <c r="H84" s="19">
        <v>470</v>
      </c>
      <c r="I84" s="21">
        <v>0.71209999999999996</v>
      </c>
      <c r="J84" s="21">
        <v>0.92989999999999995</v>
      </c>
      <c r="K84" s="22">
        <v>26022</v>
      </c>
      <c r="L84" s="23">
        <v>27984</v>
      </c>
      <c r="M84" s="23">
        <v>56823</v>
      </c>
      <c r="N84" s="24">
        <f>SUM(N81:N83)</f>
        <v>28725.239999999998</v>
      </c>
      <c r="O84" s="25">
        <f t="shared" si="15"/>
        <v>522.27709090909082</v>
      </c>
      <c r="P84" s="26">
        <f t="shared" si="16"/>
        <v>94.625454545454545</v>
      </c>
      <c r="Q84" s="27">
        <f t="shared" si="17"/>
        <v>2.3656363636363635</v>
      </c>
      <c r="R84" s="27">
        <f t="shared" si="18"/>
        <v>2611.3854545454542</v>
      </c>
      <c r="S84" s="28"/>
    </row>
    <row r="85" spans="1:19" x14ac:dyDescent="0.3">
      <c r="A85" s="29" t="s">
        <v>1430</v>
      </c>
      <c r="B85" s="18" t="s">
        <v>1431</v>
      </c>
      <c r="C85" s="19"/>
      <c r="D85" s="19"/>
      <c r="E85" s="20">
        <f t="shared" si="8"/>
        <v>0</v>
      </c>
      <c r="F85" s="20">
        <f t="shared" si="14"/>
        <v>0</v>
      </c>
      <c r="G85" s="19"/>
      <c r="H85" s="19"/>
      <c r="I85" s="21"/>
      <c r="J85" s="21"/>
      <c r="K85" s="22"/>
      <c r="L85" s="23"/>
      <c r="M85" s="23"/>
      <c r="N85" s="24">
        <v>7054.74</v>
      </c>
      <c r="O85" s="25" t="e">
        <f t="shared" si="15"/>
        <v>#DIV/0!</v>
      </c>
      <c r="P85" s="26" t="e">
        <f t="shared" si="16"/>
        <v>#DIV/0!</v>
      </c>
      <c r="Q85" s="27" t="e">
        <f t="shared" si="17"/>
        <v>#DIV/0!</v>
      </c>
      <c r="R85" s="27" t="e">
        <f t="shared" si="18"/>
        <v>#DIV/0!</v>
      </c>
      <c r="S85" s="28"/>
    </row>
    <row r="86" spans="1:19" x14ac:dyDescent="0.3">
      <c r="A86" s="29"/>
      <c r="B86" s="18" t="s">
        <v>1432</v>
      </c>
      <c r="C86" s="19"/>
      <c r="D86" s="19"/>
      <c r="E86" s="20">
        <f t="shared" si="8"/>
        <v>0</v>
      </c>
      <c r="F86" s="20">
        <f t="shared" si="14"/>
        <v>0</v>
      </c>
      <c r="G86" s="19"/>
      <c r="H86" s="19"/>
      <c r="I86" s="21"/>
      <c r="J86" s="21"/>
      <c r="K86" s="22"/>
      <c r="L86" s="23"/>
      <c r="M86" s="23"/>
      <c r="N86" s="24">
        <v>16066.68</v>
      </c>
      <c r="O86" s="25" t="e">
        <f t="shared" si="15"/>
        <v>#DIV/0!</v>
      </c>
      <c r="P86" s="26" t="e">
        <f t="shared" si="16"/>
        <v>#DIV/0!</v>
      </c>
      <c r="Q86" s="27" t="e">
        <f t="shared" si="17"/>
        <v>#DIV/0!</v>
      </c>
      <c r="R86" s="27" t="e">
        <f t="shared" si="18"/>
        <v>#DIV/0!</v>
      </c>
      <c r="S86" s="28"/>
    </row>
    <row r="87" spans="1:19" x14ac:dyDescent="0.3">
      <c r="A87" s="29"/>
      <c r="B87" s="18" t="s">
        <v>1433</v>
      </c>
      <c r="C87" s="19">
        <v>4</v>
      </c>
      <c r="D87" s="19">
        <v>10</v>
      </c>
      <c r="E87" s="20">
        <f t="shared" si="8"/>
        <v>40</v>
      </c>
      <c r="F87" s="20">
        <f t="shared" si="14"/>
        <v>600</v>
      </c>
      <c r="G87" s="19">
        <v>220</v>
      </c>
      <c r="H87" s="19">
        <v>380</v>
      </c>
      <c r="I87" s="21">
        <v>0.63329999999999997</v>
      </c>
      <c r="J87" s="21">
        <v>0.93189999999999995</v>
      </c>
      <c r="K87" s="22">
        <v>20119</v>
      </c>
      <c r="L87" s="23">
        <v>21589</v>
      </c>
      <c r="M87" s="23">
        <v>0</v>
      </c>
      <c r="N87" s="24">
        <f>SUM(N85:N86)</f>
        <v>23121.42</v>
      </c>
      <c r="O87" s="25">
        <f t="shared" si="15"/>
        <v>578.03549999999996</v>
      </c>
      <c r="P87" s="26">
        <f t="shared" si="16"/>
        <v>100.595</v>
      </c>
      <c r="Q87" s="27">
        <f t="shared" si="17"/>
        <v>2.0119000000000002</v>
      </c>
      <c r="R87" s="27">
        <f t="shared" si="18"/>
        <v>2312.1419999999998</v>
      </c>
      <c r="S87" s="28"/>
    </row>
    <row r="88" spans="1:19" x14ac:dyDescent="0.3">
      <c r="A88" s="29">
        <v>20</v>
      </c>
      <c r="B88" s="18" t="s">
        <v>1437</v>
      </c>
      <c r="C88" s="19"/>
      <c r="D88" s="19"/>
      <c r="E88" s="20">
        <f t="shared" si="8"/>
        <v>0</v>
      </c>
      <c r="F88" s="20">
        <f t="shared" si="14"/>
        <v>0</v>
      </c>
      <c r="G88" s="19"/>
      <c r="H88" s="19"/>
      <c r="I88" s="21"/>
      <c r="J88" s="21"/>
      <c r="K88" s="22"/>
      <c r="L88" s="23"/>
      <c r="M88" s="23"/>
      <c r="N88" s="24">
        <v>24445.54</v>
      </c>
      <c r="O88" s="25" t="e">
        <f t="shared" si="15"/>
        <v>#DIV/0!</v>
      </c>
      <c r="P88" s="26" t="e">
        <f t="shared" si="16"/>
        <v>#DIV/0!</v>
      </c>
      <c r="Q88" s="27" t="e">
        <f t="shared" si="17"/>
        <v>#DIV/0!</v>
      </c>
      <c r="R88" s="27" t="e">
        <f t="shared" si="18"/>
        <v>#DIV/0!</v>
      </c>
      <c r="S88" s="28"/>
    </row>
    <row r="89" spans="1:19" x14ac:dyDescent="0.3">
      <c r="A89" s="29"/>
      <c r="B89" s="18" t="s">
        <v>61</v>
      </c>
      <c r="C89" s="19">
        <v>5</v>
      </c>
      <c r="D89" s="19">
        <v>11</v>
      </c>
      <c r="E89" s="20">
        <f t="shared" si="8"/>
        <v>55</v>
      </c>
      <c r="F89" s="20">
        <f t="shared" si="14"/>
        <v>660</v>
      </c>
      <c r="G89" s="19">
        <v>40</v>
      </c>
      <c r="H89" s="19">
        <v>620</v>
      </c>
      <c r="I89" s="21">
        <v>0.93940000000000001</v>
      </c>
      <c r="J89" s="21">
        <v>0.94020000000000004</v>
      </c>
      <c r="K89" s="22">
        <v>21611</v>
      </c>
      <c r="L89" s="23">
        <v>22986</v>
      </c>
      <c r="M89" s="23">
        <v>19485</v>
      </c>
      <c r="N89" s="24">
        <f>SUM(N88)</f>
        <v>24445.54</v>
      </c>
      <c r="O89" s="25">
        <f t="shared" si="15"/>
        <v>444.46436363636366</v>
      </c>
      <c r="P89" s="26">
        <f t="shared" si="16"/>
        <v>78.585454545454553</v>
      </c>
      <c r="Q89" s="27">
        <f t="shared" si="17"/>
        <v>1.9646363636363637</v>
      </c>
      <c r="R89" s="27">
        <f t="shared" si="18"/>
        <v>2222.3218181818183</v>
      </c>
      <c r="S89" s="28"/>
    </row>
    <row r="90" spans="1:19" x14ac:dyDescent="0.3">
      <c r="A90" s="29" t="s">
        <v>1440</v>
      </c>
      <c r="B90" s="18" t="s">
        <v>1441</v>
      </c>
      <c r="C90" s="19"/>
      <c r="D90" s="19"/>
      <c r="E90" s="20">
        <f t="shared" si="8"/>
        <v>0</v>
      </c>
      <c r="F90" s="20">
        <f t="shared" si="14"/>
        <v>0</v>
      </c>
      <c r="G90" s="19"/>
      <c r="H90" s="19"/>
      <c r="I90" s="21"/>
      <c r="J90" s="21"/>
      <c r="K90" s="22"/>
      <c r="L90" s="23"/>
      <c r="M90" s="23"/>
      <c r="N90" s="24">
        <v>25512.95</v>
      </c>
      <c r="O90" s="25" t="e">
        <f>N90/E90</f>
        <v>#DIV/0!</v>
      </c>
      <c r="P90" s="26" t="e">
        <f>((K90*200000)/E90)/1000000</f>
        <v>#DIV/0!</v>
      </c>
      <c r="Q90" s="27" t="e">
        <f>(K90/D90)/1000</f>
        <v>#DIV/0!</v>
      </c>
      <c r="R90" s="27" t="e">
        <f>N90/D90</f>
        <v>#DIV/0!</v>
      </c>
      <c r="S90" s="28"/>
    </row>
    <row r="91" spans="1:19" x14ac:dyDescent="0.3">
      <c r="A91" s="29"/>
      <c r="B91" s="18" t="s">
        <v>61</v>
      </c>
      <c r="C91" s="19">
        <v>4</v>
      </c>
      <c r="D91" s="19">
        <v>10</v>
      </c>
      <c r="E91" s="20">
        <f t="shared" si="8"/>
        <v>40</v>
      </c>
      <c r="F91" s="20">
        <f t="shared" si="14"/>
        <v>600</v>
      </c>
      <c r="G91" s="19">
        <v>60</v>
      </c>
      <c r="H91" s="19">
        <v>540</v>
      </c>
      <c r="I91" s="21">
        <v>0.9</v>
      </c>
      <c r="J91" s="21">
        <v>0.93359999999999999</v>
      </c>
      <c r="K91" s="22">
        <v>22555</v>
      </c>
      <c r="L91" s="23">
        <v>24160</v>
      </c>
      <c r="M91" s="23">
        <v>0</v>
      </c>
      <c r="N91" s="24">
        <f>SUM(N90)</f>
        <v>25512.95</v>
      </c>
      <c r="O91" s="25">
        <f t="shared" ref="O91:O138" si="19">N91/E91</f>
        <v>637.82375000000002</v>
      </c>
      <c r="P91" s="26">
        <f t="shared" ref="P91:P138" si="20">((K91*200000)/E91)/1000000</f>
        <v>112.77500000000001</v>
      </c>
      <c r="Q91" s="27">
        <f t="shared" ref="Q91:Q138" si="21">(K91/D91)/1000</f>
        <v>2.2555000000000001</v>
      </c>
      <c r="R91" s="27">
        <f t="shared" ref="R91:R138" si="22">N91/D91</f>
        <v>2551.2950000000001</v>
      </c>
      <c r="S91" s="28"/>
    </row>
    <row r="92" spans="1:19" x14ac:dyDescent="0.3">
      <c r="A92" s="29">
        <v>21</v>
      </c>
      <c r="B92" s="18" t="s">
        <v>1445</v>
      </c>
      <c r="C92" s="19"/>
      <c r="D92" s="19"/>
      <c r="E92" s="20">
        <f t="shared" si="8"/>
        <v>0</v>
      </c>
      <c r="F92" s="20">
        <f t="shared" si="14"/>
        <v>0</v>
      </c>
      <c r="G92" s="19"/>
      <c r="H92" s="19"/>
      <c r="I92" s="21"/>
      <c r="J92" s="21"/>
      <c r="K92" s="22"/>
      <c r="L92" s="23"/>
      <c r="M92" s="23"/>
      <c r="N92" s="24">
        <v>9674.7000000000007</v>
      </c>
      <c r="O92" s="25" t="e">
        <f t="shared" si="19"/>
        <v>#DIV/0!</v>
      </c>
      <c r="P92" s="26" t="e">
        <f t="shared" si="20"/>
        <v>#DIV/0!</v>
      </c>
      <c r="Q92" s="27" t="e">
        <f t="shared" si="21"/>
        <v>#DIV/0!</v>
      </c>
      <c r="R92" s="27" t="e">
        <f t="shared" si="22"/>
        <v>#DIV/0!</v>
      </c>
      <c r="S92" s="28"/>
    </row>
    <row r="93" spans="1:19" x14ac:dyDescent="0.3">
      <c r="A93" s="29"/>
      <c r="B93" s="18" t="s">
        <v>1446</v>
      </c>
      <c r="C93" s="19"/>
      <c r="D93" s="19"/>
      <c r="E93" s="20">
        <f t="shared" si="8"/>
        <v>0</v>
      </c>
      <c r="F93" s="20">
        <f t="shared" si="14"/>
        <v>0</v>
      </c>
      <c r="G93" s="19"/>
      <c r="H93" s="19"/>
      <c r="I93" s="21"/>
      <c r="J93" s="21"/>
      <c r="K93" s="22"/>
      <c r="L93" s="23"/>
      <c r="M93" s="23"/>
      <c r="N93" s="24">
        <v>10734.48</v>
      </c>
      <c r="O93" s="25" t="e">
        <f t="shared" si="19"/>
        <v>#DIV/0!</v>
      </c>
      <c r="P93" s="26" t="e">
        <f t="shared" si="20"/>
        <v>#DIV/0!</v>
      </c>
      <c r="Q93" s="27" t="e">
        <f t="shared" si="21"/>
        <v>#DIV/0!</v>
      </c>
      <c r="R93" s="27" t="e">
        <f t="shared" si="22"/>
        <v>#DIV/0!</v>
      </c>
      <c r="S93" s="28"/>
    </row>
    <row r="94" spans="1:19" x14ac:dyDescent="0.3">
      <c r="A94" s="29"/>
      <c r="B94" s="18" t="s">
        <v>1447</v>
      </c>
      <c r="C94" s="19"/>
      <c r="D94" s="19"/>
      <c r="E94" s="20">
        <f t="shared" si="8"/>
        <v>0</v>
      </c>
      <c r="F94" s="20">
        <f t="shared" si="14"/>
        <v>0</v>
      </c>
      <c r="G94" s="19"/>
      <c r="H94" s="19"/>
      <c r="I94" s="21"/>
      <c r="J94" s="21"/>
      <c r="K94" s="22"/>
      <c r="L94" s="23"/>
      <c r="M94" s="23"/>
      <c r="N94" s="24">
        <v>7723.5</v>
      </c>
      <c r="O94" s="25" t="e">
        <f t="shared" si="19"/>
        <v>#DIV/0!</v>
      </c>
      <c r="P94" s="26" t="e">
        <f t="shared" si="20"/>
        <v>#DIV/0!</v>
      </c>
      <c r="Q94" s="27" t="e">
        <f t="shared" si="21"/>
        <v>#DIV/0!</v>
      </c>
      <c r="R94" s="27" t="e">
        <f t="shared" si="22"/>
        <v>#DIV/0!</v>
      </c>
      <c r="S94" s="28"/>
    </row>
    <row r="95" spans="1:19" x14ac:dyDescent="0.3">
      <c r="A95" s="29"/>
      <c r="B95" s="18" t="s">
        <v>61</v>
      </c>
      <c r="C95" s="19">
        <v>5</v>
      </c>
      <c r="D95" s="19">
        <v>11</v>
      </c>
      <c r="E95" s="20">
        <f t="shared" si="8"/>
        <v>55</v>
      </c>
      <c r="F95" s="20">
        <f t="shared" si="14"/>
        <v>660</v>
      </c>
      <c r="G95" s="19">
        <v>210</v>
      </c>
      <c r="H95" s="19">
        <v>450</v>
      </c>
      <c r="I95" s="21">
        <v>0.68179999999999996</v>
      </c>
      <c r="J95" s="21">
        <v>0.93489999999999995</v>
      </c>
      <c r="K95" s="22">
        <v>18597</v>
      </c>
      <c r="L95" s="23">
        <v>19892</v>
      </c>
      <c r="M95" s="23">
        <v>18597</v>
      </c>
      <c r="N95" s="24">
        <f>SUM(N92:N94)</f>
        <v>28132.68</v>
      </c>
      <c r="O95" s="25">
        <f t="shared" si="19"/>
        <v>511.50327272727276</v>
      </c>
      <c r="P95" s="26">
        <f t="shared" si="20"/>
        <v>67.625454545454545</v>
      </c>
      <c r="Q95" s="27">
        <f t="shared" si="21"/>
        <v>1.6906363636363637</v>
      </c>
      <c r="R95" s="27">
        <f t="shared" si="22"/>
        <v>2557.5163636363636</v>
      </c>
      <c r="S95" s="28"/>
    </row>
    <row r="96" spans="1:19" x14ac:dyDescent="0.3">
      <c r="A96" s="29" t="s">
        <v>1450</v>
      </c>
      <c r="B96" s="18" t="s">
        <v>1447</v>
      </c>
      <c r="C96" s="19"/>
      <c r="D96" s="19"/>
      <c r="E96" s="20">
        <f t="shared" si="8"/>
        <v>0</v>
      </c>
      <c r="F96" s="20">
        <f t="shared" si="14"/>
        <v>0</v>
      </c>
      <c r="G96" s="19"/>
      <c r="H96" s="19"/>
      <c r="I96" s="21"/>
      <c r="J96" s="21"/>
      <c r="K96" s="22"/>
      <c r="L96" s="23"/>
      <c r="M96" s="23"/>
      <c r="N96" s="24">
        <v>35351.4</v>
      </c>
      <c r="O96" s="25" t="e">
        <f t="shared" si="19"/>
        <v>#DIV/0!</v>
      </c>
      <c r="P96" s="26" t="e">
        <f t="shared" si="20"/>
        <v>#DIV/0!</v>
      </c>
      <c r="Q96" s="27" t="e">
        <f t="shared" si="21"/>
        <v>#DIV/0!</v>
      </c>
      <c r="R96" s="27" t="e">
        <f t="shared" si="22"/>
        <v>#DIV/0!</v>
      </c>
      <c r="S96" s="28"/>
    </row>
    <row r="97" spans="1:19" x14ac:dyDescent="0.3">
      <c r="A97" s="29"/>
      <c r="B97" s="18" t="s">
        <v>61</v>
      </c>
      <c r="C97" s="19">
        <v>4</v>
      </c>
      <c r="D97" s="19">
        <v>10</v>
      </c>
      <c r="E97" s="20">
        <f t="shared" si="8"/>
        <v>40</v>
      </c>
      <c r="F97" s="20">
        <f t="shared" si="14"/>
        <v>600</v>
      </c>
      <c r="G97" s="19">
        <v>60</v>
      </c>
      <c r="H97" s="19">
        <v>540</v>
      </c>
      <c r="I97" s="21">
        <v>0.9</v>
      </c>
      <c r="J97" s="21">
        <v>0.95430000000000004</v>
      </c>
      <c r="K97" s="22">
        <v>27068</v>
      </c>
      <c r="L97" s="23">
        <v>28366</v>
      </c>
      <c r="M97" s="23">
        <v>0</v>
      </c>
      <c r="N97" s="24">
        <f>SUM(N96)</f>
        <v>35351.4</v>
      </c>
      <c r="O97" s="25">
        <f t="shared" si="19"/>
        <v>883.78500000000008</v>
      </c>
      <c r="P97" s="26">
        <f t="shared" si="20"/>
        <v>135.34</v>
      </c>
      <c r="Q97" s="27">
        <f t="shared" si="21"/>
        <v>2.7068000000000003</v>
      </c>
      <c r="R97" s="27">
        <f t="shared" si="22"/>
        <v>3535.1400000000003</v>
      </c>
      <c r="S97" s="28"/>
    </row>
    <row r="98" spans="1:19" x14ac:dyDescent="0.3">
      <c r="A98" s="29">
        <v>22</v>
      </c>
      <c r="B98" s="18" t="s">
        <v>1447</v>
      </c>
      <c r="C98" s="19"/>
      <c r="D98" s="19"/>
      <c r="E98" s="20">
        <f t="shared" si="8"/>
        <v>0</v>
      </c>
      <c r="F98" s="20">
        <f t="shared" si="14"/>
        <v>0</v>
      </c>
      <c r="G98" s="19"/>
      <c r="H98" s="19"/>
      <c r="I98" s="21"/>
      <c r="J98" s="21"/>
      <c r="K98" s="22"/>
      <c r="L98" s="23"/>
      <c r="M98" s="23"/>
      <c r="N98" s="24">
        <v>6486.6</v>
      </c>
      <c r="O98" s="25" t="e">
        <f t="shared" si="19"/>
        <v>#DIV/0!</v>
      </c>
      <c r="P98" s="26" t="e">
        <f t="shared" si="20"/>
        <v>#DIV/0!</v>
      </c>
      <c r="Q98" s="27" t="e">
        <f t="shared" si="21"/>
        <v>#DIV/0!</v>
      </c>
      <c r="R98" s="27" t="e">
        <f t="shared" si="22"/>
        <v>#DIV/0!</v>
      </c>
      <c r="S98" s="28"/>
    </row>
    <row r="99" spans="1:19" x14ac:dyDescent="0.3">
      <c r="A99" s="29"/>
      <c r="B99" s="18" t="s">
        <v>1453</v>
      </c>
      <c r="C99" s="19"/>
      <c r="D99" s="19"/>
      <c r="E99" s="20">
        <f t="shared" si="8"/>
        <v>0</v>
      </c>
      <c r="F99" s="20">
        <f t="shared" si="14"/>
        <v>0</v>
      </c>
      <c r="G99" s="19"/>
      <c r="H99" s="19"/>
      <c r="I99" s="21"/>
      <c r="J99" s="21"/>
      <c r="K99" s="22"/>
      <c r="L99" s="23"/>
      <c r="M99" s="23"/>
      <c r="N99" s="24">
        <v>22382.1</v>
      </c>
      <c r="O99" s="25" t="e">
        <f t="shared" si="19"/>
        <v>#DIV/0!</v>
      </c>
      <c r="P99" s="26" t="e">
        <f t="shared" si="20"/>
        <v>#DIV/0!</v>
      </c>
      <c r="Q99" s="27" t="e">
        <f t="shared" si="21"/>
        <v>#DIV/0!</v>
      </c>
      <c r="R99" s="27" t="e">
        <f t="shared" si="22"/>
        <v>#DIV/0!</v>
      </c>
      <c r="S99" s="28"/>
    </row>
    <row r="100" spans="1:19" x14ac:dyDescent="0.3">
      <c r="A100" s="29"/>
      <c r="B100" s="18" t="s">
        <v>61</v>
      </c>
      <c r="C100" s="19">
        <v>5</v>
      </c>
      <c r="D100" s="19">
        <v>11</v>
      </c>
      <c r="E100" s="20">
        <f t="shared" si="8"/>
        <v>55</v>
      </c>
      <c r="F100" s="20">
        <f t="shared" si="14"/>
        <v>660</v>
      </c>
      <c r="G100" s="19">
        <v>90</v>
      </c>
      <c r="H100" s="19">
        <v>570</v>
      </c>
      <c r="I100" s="21">
        <v>0.86360000000000003</v>
      </c>
      <c r="J100" s="21">
        <v>0.92069999999999996</v>
      </c>
      <c r="K100" s="22">
        <v>27265</v>
      </c>
      <c r="L100" s="23">
        <v>29612</v>
      </c>
      <c r="M100" s="23">
        <v>29564</v>
      </c>
      <c r="N100" s="24">
        <f>SUM(N98:N99)</f>
        <v>28868.699999999997</v>
      </c>
      <c r="O100" s="25">
        <f t="shared" si="19"/>
        <v>524.88545454545454</v>
      </c>
      <c r="P100" s="26">
        <f t="shared" si="20"/>
        <v>99.145454545454541</v>
      </c>
      <c r="Q100" s="27">
        <f t="shared" si="21"/>
        <v>2.4786363636363635</v>
      </c>
      <c r="R100" s="27">
        <f t="shared" si="22"/>
        <v>2624.4272727272723</v>
      </c>
      <c r="S100" s="28"/>
    </row>
    <row r="101" spans="1:19" x14ac:dyDescent="0.3">
      <c r="A101" s="29" t="s">
        <v>1455</v>
      </c>
      <c r="B101" s="18" t="s">
        <v>1456</v>
      </c>
      <c r="C101" s="19"/>
      <c r="D101" s="19"/>
      <c r="E101" s="20">
        <f t="shared" si="8"/>
        <v>0</v>
      </c>
      <c r="F101" s="20">
        <f t="shared" si="14"/>
        <v>0</v>
      </c>
      <c r="G101" s="19"/>
      <c r="H101" s="19"/>
      <c r="I101" s="21"/>
      <c r="J101" s="21"/>
      <c r="K101" s="22"/>
      <c r="L101" s="23"/>
      <c r="M101" s="23"/>
      <c r="N101" s="24">
        <v>7438.2</v>
      </c>
      <c r="O101" s="25" t="e">
        <f t="shared" si="19"/>
        <v>#DIV/0!</v>
      </c>
      <c r="P101" s="26" t="e">
        <f t="shared" si="20"/>
        <v>#DIV/0!</v>
      </c>
      <c r="Q101" s="27" t="e">
        <f t="shared" si="21"/>
        <v>#DIV/0!</v>
      </c>
      <c r="R101" s="27" t="e">
        <f t="shared" si="22"/>
        <v>#DIV/0!</v>
      </c>
      <c r="S101" s="28"/>
    </row>
    <row r="102" spans="1:19" x14ac:dyDescent="0.3">
      <c r="A102" s="29"/>
      <c r="B102" s="18" t="s">
        <v>61</v>
      </c>
      <c r="C102" s="19">
        <v>4</v>
      </c>
      <c r="D102" s="19">
        <v>10</v>
      </c>
      <c r="E102" s="20">
        <f t="shared" si="8"/>
        <v>40</v>
      </c>
      <c r="F102" s="20">
        <f t="shared" si="14"/>
        <v>600</v>
      </c>
      <c r="G102" s="19">
        <v>280</v>
      </c>
      <c r="H102" s="19">
        <v>320</v>
      </c>
      <c r="I102" s="21">
        <v>0.5333</v>
      </c>
      <c r="J102" s="21">
        <v>0.88060000000000005</v>
      </c>
      <c r="K102" s="22">
        <v>26413</v>
      </c>
      <c r="L102" s="23">
        <v>29995</v>
      </c>
      <c r="M102" s="23">
        <v>0</v>
      </c>
      <c r="N102" s="24">
        <f>SUM(N101)</f>
        <v>7438.2</v>
      </c>
      <c r="O102" s="25">
        <f t="shared" si="19"/>
        <v>185.95499999999998</v>
      </c>
      <c r="P102" s="26">
        <f t="shared" si="20"/>
        <v>132.065</v>
      </c>
      <c r="Q102" s="27">
        <f t="shared" si="21"/>
        <v>2.6413000000000002</v>
      </c>
      <c r="R102" s="27">
        <f t="shared" si="22"/>
        <v>743.81999999999994</v>
      </c>
      <c r="S102" s="28"/>
    </row>
    <row r="103" spans="1:19" x14ac:dyDescent="0.3">
      <c r="A103" s="29">
        <v>25</v>
      </c>
      <c r="B103" s="18" t="s">
        <v>1456</v>
      </c>
      <c r="C103" s="19"/>
      <c r="D103" s="19"/>
      <c r="E103" s="20">
        <f t="shared" si="8"/>
        <v>0</v>
      </c>
      <c r="F103" s="20">
        <f t="shared" si="14"/>
        <v>0</v>
      </c>
      <c r="G103" s="19"/>
      <c r="H103" s="19"/>
      <c r="I103" s="21"/>
      <c r="J103" s="21"/>
      <c r="K103" s="22"/>
      <c r="L103" s="23"/>
      <c r="M103" s="23"/>
      <c r="N103" s="24">
        <v>2442</v>
      </c>
      <c r="O103" s="25" t="e">
        <f t="shared" si="19"/>
        <v>#DIV/0!</v>
      </c>
      <c r="P103" s="26" t="e">
        <f t="shared" si="20"/>
        <v>#DIV/0!</v>
      </c>
      <c r="Q103" s="27" t="e">
        <f t="shared" si="21"/>
        <v>#DIV/0!</v>
      </c>
      <c r="R103" s="27" t="e">
        <f t="shared" si="22"/>
        <v>#DIV/0!</v>
      </c>
      <c r="S103" s="28"/>
    </row>
    <row r="104" spans="1:19" x14ac:dyDescent="0.3">
      <c r="A104" s="29"/>
      <c r="B104" s="18" t="s">
        <v>1458</v>
      </c>
      <c r="C104" s="19"/>
      <c r="D104" s="19"/>
      <c r="E104" s="20">
        <f t="shared" si="8"/>
        <v>0</v>
      </c>
      <c r="F104" s="20">
        <f t="shared" si="14"/>
        <v>0</v>
      </c>
      <c r="G104" s="19"/>
      <c r="H104" s="19"/>
      <c r="I104" s="21"/>
      <c r="J104" s="21"/>
      <c r="K104" s="22"/>
      <c r="L104" s="23"/>
      <c r="M104" s="23"/>
      <c r="N104" s="24">
        <v>18906</v>
      </c>
      <c r="O104" s="25" t="e">
        <f t="shared" si="19"/>
        <v>#DIV/0!</v>
      </c>
      <c r="P104" s="26" t="e">
        <f t="shared" si="20"/>
        <v>#DIV/0!</v>
      </c>
      <c r="Q104" s="27" t="e">
        <f t="shared" si="21"/>
        <v>#DIV/0!</v>
      </c>
      <c r="R104" s="27" t="e">
        <f t="shared" si="22"/>
        <v>#DIV/0!</v>
      </c>
      <c r="S104" s="28"/>
    </row>
    <row r="105" spans="1:19" x14ac:dyDescent="0.3">
      <c r="A105" s="29"/>
      <c r="B105" s="18" t="s">
        <v>61</v>
      </c>
      <c r="C105" s="19">
        <v>4</v>
      </c>
      <c r="D105" s="19">
        <v>11</v>
      </c>
      <c r="E105" s="20">
        <f t="shared" si="8"/>
        <v>44</v>
      </c>
      <c r="F105" s="20">
        <f t="shared" si="14"/>
        <v>660</v>
      </c>
      <c r="G105" s="19">
        <v>180</v>
      </c>
      <c r="H105" s="19">
        <v>480</v>
      </c>
      <c r="I105" s="21">
        <v>0.72729999999999995</v>
      </c>
      <c r="J105" s="21">
        <v>0.92720000000000002</v>
      </c>
      <c r="K105" s="22">
        <v>38435</v>
      </c>
      <c r="L105" s="23">
        <v>41455</v>
      </c>
      <c r="M105" s="23">
        <v>68798</v>
      </c>
      <c r="N105" s="24">
        <f>SUM(N103:N104)</f>
        <v>21348</v>
      </c>
      <c r="O105" s="25">
        <f t="shared" si="19"/>
        <v>485.18181818181819</v>
      </c>
      <c r="P105" s="26">
        <f t="shared" si="20"/>
        <v>174.70454545454547</v>
      </c>
      <c r="Q105" s="27">
        <f t="shared" si="21"/>
        <v>3.4940909090909091</v>
      </c>
      <c r="R105" s="27">
        <f t="shared" si="22"/>
        <v>1940.7272727272727</v>
      </c>
      <c r="S105" s="28"/>
    </row>
    <row r="106" spans="1:19" x14ac:dyDescent="0.3">
      <c r="A106" s="29" t="s">
        <v>1459</v>
      </c>
      <c r="B106" s="18" t="s">
        <v>1460</v>
      </c>
      <c r="C106" s="19"/>
      <c r="D106" s="19"/>
      <c r="E106" s="20">
        <f t="shared" si="8"/>
        <v>0</v>
      </c>
      <c r="F106" s="20">
        <f t="shared" si="14"/>
        <v>0</v>
      </c>
      <c r="G106" s="19"/>
      <c r="H106" s="19"/>
      <c r="I106" s="21"/>
      <c r="J106" s="21"/>
      <c r="K106" s="22"/>
      <c r="L106" s="23"/>
      <c r="M106" s="23"/>
      <c r="N106" s="24">
        <v>1296</v>
      </c>
      <c r="O106" s="25" t="e">
        <f t="shared" si="19"/>
        <v>#DIV/0!</v>
      </c>
      <c r="P106" s="26" t="e">
        <f t="shared" si="20"/>
        <v>#DIV/0!</v>
      </c>
      <c r="Q106" s="27" t="e">
        <f t="shared" si="21"/>
        <v>#DIV/0!</v>
      </c>
      <c r="R106" s="27" t="e">
        <f t="shared" si="22"/>
        <v>#DIV/0!</v>
      </c>
      <c r="S106" s="28"/>
    </row>
    <row r="107" spans="1:19" x14ac:dyDescent="0.3">
      <c r="A107" s="29"/>
      <c r="B107" s="18" t="s">
        <v>1461</v>
      </c>
      <c r="C107" s="19"/>
      <c r="D107" s="19"/>
      <c r="E107" s="20">
        <f t="shared" si="8"/>
        <v>0</v>
      </c>
      <c r="F107" s="20">
        <f t="shared" si="14"/>
        <v>0</v>
      </c>
      <c r="G107" s="19"/>
      <c r="H107" s="19"/>
      <c r="I107" s="21"/>
      <c r="J107" s="21"/>
      <c r="K107" s="22"/>
      <c r="L107" s="23"/>
      <c r="M107" s="23"/>
      <c r="N107" s="24">
        <v>17881.5</v>
      </c>
      <c r="O107" s="25" t="e">
        <f t="shared" si="19"/>
        <v>#DIV/0!</v>
      </c>
      <c r="P107" s="26" t="e">
        <f t="shared" si="20"/>
        <v>#DIV/0!</v>
      </c>
      <c r="Q107" s="27" t="e">
        <f t="shared" si="21"/>
        <v>#DIV/0!</v>
      </c>
      <c r="R107" s="27" t="e">
        <f t="shared" si="22"/>
        <v>#DIV/0!</v>
      </c>
      <c r="S107" s="28"/>
    </row>
    <row r="108" spans="1:19" x14ac:dyDescent="0.3">
      <c r="A108" s="29"/>
      <c r="B108" s="18" t="s">
        <v>1462</v>
      </c>
      <c r="C108" s="19">
        <v>5</v>
      </c>
      <c r="D108" s="19">
        <v>10</v>
      </c>
      <c r="E108" s="20">
        <f t="shared" si="8"/>
        <v>50</v>
      </c>
      <c r="F108" s="20">
        <f t="shared" si="14"/>
        <v>600</v>
      </c>
      <c r="G108" s="19">
        <v>170</v>
      </c>
      <c r="H108" s="19">
        <v>430</v>
      </c>
      <c r="I108" s="21">
        <v>0.7167</v>
      </c>
      <c r="J108" s="21">
        <v>0.92889999999999995</v>
      </c>
      <c r="K108" s="22">
        <v>37934</v>
      </c>
      <c r="L108" s="23">
        <v>40840</v>
      </c>
      <c r="M108" s="23">
        <v>0</v>
      </c>
      <c r="N108" s="24">
        <f>SUM(N106:N107)</f>
        <v>19177.5</v>
      </c>
      <c r="O108" s="25">
        <f t="shared" si="19"/>
        <v>383.55</v>
      </c>
      <c r="P108" s="26">
        <f t="shared" si="20"/>
        <v>151.73599999999999</v>
      </c>
      <c r="Q108" s="27">
        <f t="shared" si="21"/>
        <v>3.7934000000000001</v>
      </c>
      <c r="R108" s="27">
        <f t="shared" si="22"/>
        <v>1917.75</v>
      </c>
      <c r="S108" s="28"/>
    </row>
    <row r="109" spans="1:19" x14ac:dyDescent="0.3">
      <c r="A109" s="29">
        <v>26</v>
      </c>
      <c r="B109" s="18" t="s">
        <v>1463</v>
      </c>
      <c r="C109" s="19"/>
      <c r="D109" s="19"/>
      <c r="E109" s="20">
        <f t="shared" si="8"/>
        <v>0</v>
      </c>
      <c r="F109" s="20">
        <f t="shared" si="14"/>
        <v>0</v>
      </c>
      <c r="G109" s="19"/>
      <c r="H109" s="19"/>
      <c r="I109" s="21"/>
      <c r="J109" s="21"/>
      <c r="K109" s="22"/>
      <c r="L109" s="23"/>
      <c r="M109" s="23"/>
      <c r="N109" s="24">
        <v>10250.5</v>
      </c>
      <c r="O109" s="25" t="e">
        <f t="shared" si="19"/>
        <v>#DIV/0!</v>
      </c>
      <c r="P109" s="26" t="e">
        <f t="shared" si="20"/>
        <v>#DIV/0!</v>
      </c>
      <c r="Q109" s="27" t="e">
        <f t="shared" si="21"/>
        <v>#DIV/0!</v>
      </c>
      <c r="R109" s="27" t="e">
        <f t="shared" si="22"/>
        <v>#DIV/0!</v>
      </c>
      <c r="S109" s="28"/>
    </row>
    <row r="110" spans="1:19" x14ac:dyDescent="0.3">
      <c r="A110" s="29"/>
      <c r="B110" s="18" t="s">
        <v>61</v>
      </c>
      <c r="C110" s="19">
        <v>4</v>
      </c>
      <c r="D110" s="19">
        <v>11</v>
      </c>
      <c r="E110" s="20">
        <f t="shared" si="8"/>
        <v>44</v>
      </c>
      <c r="F110" s="20">
        <f t="shared" si="14"/>
        <v>660</v>
      </c>
      <c r="G110" s="19">
        <v>250</v>
      </c>
      <c r="H110" s="19">
        <v>410</v>
      </c>
      <c r="I110" s="21">
        <v>0.62119999999999997</v>
      </c>
      <c r="J110" s="21">
        <v>0.95169999999999999</v>
      </c>
      <c r="K110" s="22">
        <v>20576</v>
      </c>
      <c r="L110" s="23">
        <v>21620</v>
      </c>
      <c r="M110" s="23">
        <v>32875</v>
      </c>
      <c r="N110" s="24">
        <f>SUM(N109)</f>
        <v>10250.5</v>
      </c>
      <c r="O110" s="25">
        <f t="shared" si="19"/>
        <v>232.96590909090909</v>
      </c>
      <c r="P110" s="26">
        <f t="shared" si="20"/>
        <v>93.527272727272731</v>
      </c>
      <c r="Q110" s="27">
        <f t="shared" si="21"/>
        <v>1.8705454545454545</v>
      </c>
      <c r="R110" s="27">
        <f t="shared" si="22"/>
        <v>931.86363636363637</v>
      </c>
      <c r="S110" s="28"/>
    </row>
    <row r="111" spans="1:19" x14ac:dyDescent="0.3">
      <c r="A111" s="29" t="s">
        <v>1465</v>
      </c>
      <c r="B111" s="18" t="s">
        <v>1466</v>
      </c>
      <c r="C111" s="19"/>
      <c r="D111" s="19"/>
      <c r="E111" s="20">
        <f t="shared" si="8"/>
        <v>0</v>
      </c>
      <c r="F111" s="20">
        <f t="shared" si="14"/>
        <v>0</v>
      </c>
      <c r="G111" s="19"/>
      <c r="H111" s="19"/>
      <c r="I111" s="21"/>
      <c r="J111" s="21"/>
      <c r="K111" s="22"/>
      <c r="L111" s="23"/>
      <c r="M111" s="23"/>
      <c r="N111" s="24">
        <v>18452.5</v>
      </c>
      <c r="O111" s="25" t="e">
        <f t="shared" si="19"/>
        <v>#DIV/0!</v>
      </c>
      <c r="P111" s="26" t="e">
        <f t="shared" si="20"/>
        <v>#DIV/0!</v>
      </c>
      <c r="Q111" s="27" t="e">
        <f t="shared" si="21"/>
        <v>#DIV/0!</v>
      </c>
      <c r="R111" s="27" t="e">
        <f t="shared" si="22"/>
        <v>#DIV/0!</v>
      </c>
      <c r="S111" s="28"/>
    </row>
    <row r="112" spans="1:19" x14ac:dyDescent="0.3">
      <c r="A112" s="29"/>
      <c r="B112" s="18" t="s">
        <v>1467</v>
      </c>
      <c r="C112" s="19"/>
      <c r="D112" s="19"/>
      <c r="E112" s="20">
        <f t="shared" si="8"/>
        <v>0</v>
      </c>
      <c r="F112" s="20">
        <f t="shared" si="14"/>
        <v>0</v>
      </c>
      <c r="G112" s="19"/>
      <c r="H112" s="19"/>
      <c r="I112" s="21"/>
      <c r="J112" s="21"/>
      <c r="K112" s="22"/>
      <c r="L112" s="23"/>
      <c r="M112" s="23"/>
      <c r="N112" s="24">
        <v>4850</v>
      </c>
      <c r="O112" s="25" t="e">
        <f t="shared" si="19"/>
        <v>#DIV/0!</v>
      </c>
      <c r="P112" s="26" t="e">
        <f t="shared" si="20"/>
        <v>#DIV/0!</v>
      </c>
      <c r="Q112" s="27" t="e">
        <f t="shared" si="21"/>
        <v>#DIV/0!</v>
      </c>
      <c r="R112" s="27" t="e">
        <f t="shared" si="22"/>
        <v>#DIV/0!</v>
      </c>
      <c r="S112" s="28"/>
    </row>
    <row r="113" spans="1:19" x14ac:dyDescent="0.3">
      <c r="A113" s="29"/>
      <c r="B113" s="18" t="s">
        <v>61</v>
      </c>
      <c r="C113" s="19">
        <v>4</v>
      </c>
      <c r="D113" s="19">
        <v>10</v>
      </c>
      <c r="E113" s="20">
        <f t="shared" si="8"/>
        <v>40</v>
      </c>
      <c r="F113" s="20">
        <f t="shared" si="14"/>
        <v>600</v>
      </c>
      <c r="G113" s="19">
        <v>180</v>
      </c>
      <c r="H113" s="19">
        <v>420</v>
      </c>
      <c r="I113" s="21">
        <v>0.7</v>
      </c>
      <c r="J113" s="21">
        <v>0.95630000000000004</v>
      </c>
      <c r="K113" s="22">
        <v>18894</v>
      </c>
      <c r="L113" s="23">
        <v>19758</v>
      </c>
      <c r="M113" s="23">
        <v>0</v>
      </c>
      <c r="N113" s="24">
        <f>SUM(N111:N112)</f>
        <v>23302.5</v>
      </c>
      <c r="O113" s="25">
        <f t="shared" si="19"/>
        <v>582.5625</v>
      </c>
      <c r="P113" s="26">
        <f t="shared" si="20"/>
        <v>94.47</v>
      </c>
      <c r="Q113" s="27">
        <f t="shared" si="21"/>
        <v>1.8894000000000002</v>
      </c>
      <c r="R113" s="27">
        <f t="shared" si="22"/>
        <v>2330.25</v>
      </c>
      <c r="S113" s="28"/>
    </row>
    <row r="114" spans="1:19" x14ac:dyDescent="0.3">
      <c r="A114" s="29">
        <v>27</v>
      </c>
      <c r="B114" s="18" t="s">
        <v>1470</v>
      </c>
      <c r="C114" s="19"/>
      <c r="D114" s="19"/>
      <c r="E114" s="20">
        <f t="shared" si="8"/>
        <v>0</v>
      </c>
      <c r="F114" s="20">
        <f t="shared" si="14"/>
        <v>0</v>
      </c>
      <c r="G114" s="19"/>
      <c r="H114" s="19"/>
      <c r="I114" s="21"/>
      <c r="J114" s="21"/>
      <c r="K114" s="22"/>
      <c r="L114" s="23"/>
      <c r="M114" s="23"/>
      <c r="N114" s="24">
        <v>7356.25</v>
      </c>
      <c r="O114" s="25" t="e">
        <f t="shared" si="19"/>
        <v>#DIV/0!</v>
      </c>
      <c r="P114" s="26" t="e">
        <f t="shared" si="20"/>
        <v>#DIV/0!</v>
      </c>
      <c r="Q114" s="27" t="e">
        <f t="shared" si="21"/>
        <v>#DIV/0!</v>
      </c>
      <c r="R114" s="27" t="e">
        <f t="shared" si="22"/>
        <v>#DIV/0!</v>
      </c>
      <c r="S114" s="28"/>
    </row>
    <row r="115" spans="1:19" x14ac:dyDescent="0.3">
      <c r="A115" s="29"/>
      <c r="B115" s="18" t="s">
        <v>1471</v>
      </c>
      <c r="C115" s="19"/>
      <c r="D115" s="19"/>
      <c r="E115" s="20">
        <f t="shared" si="8"/>
        <v>0</v>
      </c>
      <c r="F115" s="20">
        <f t="shared" si="14"/>
        <v>0</v>
      </c>
      <c r="G115" s="19"/>
      <c r="H115" s="19"/>
      <c r="I115" s="21"/>
      <c r="J115" s="21"/>
      <c r="K115" s="22"/>
      <c r="L115" s="23"/>
      <c r="M115" s="23"/>
      <c r="N115" s="24">
        <v>3395.25</v>
      </c>
      <c r="O115" s="25" t="e">
        <f t="shared" si="19"/>
        <v>#DIV/0!</v>
      </c>
      <c r="P115" s="26" t="e">
        <f t="shared" si="20"/>
        <v>#DIV/0!</v>
      </c>
      <c r="Q115" s="27" t="e">
        <f t="shared" si="21"/>
        <v>#DIV/0!</v>
      </c>
      <c r="R115" s="27" t="e">
        <f t="shared" si="22"/>
        <v>#DIV/0!</v>
      </c>
      <c r="S115" s="28"/>
    </row>
    <row r="116" spans="1:19" x14ac:dyDescent="0.3">
      <c r="A116" s="29"/>
      <c r="B116" s="18" t="s">
        <v>1433</v>
      </c>
      <c r="C116" s="19">
        <v>4</v>
      </c>
      <c r="D116" s="19">
        <v>4</v>
      </c>
      <c r="E116" s="20">
        <f t="shared" si="8"/>
        <v>16</v>
      </c>
      <c r="F116" s="20">
        <f t="shared" si="14"/>
        <v>240</v>
      </c>
      <c r="G116" s="19">
        <v>60</v>
      </c>
      <c r="H116" s="19">
        <v>180</v>
      </c>
      <c r="I116" s="21">
        <v>0.75</v>
      </c>
      <c r="J116" s="21">
        <v>0.96950000000000003</v>
      </c>
      <c r="K116" s="22">
        <v>8718</v>
      </c>
      <c r="L116" s="23">
        <v>8992</v>
      </c>
      <c r="M116" s="23">
        <v>0</v>
      </c>
      <c r="N116" s="24">
        <f>SUM(N114:N115)</f>
        <v>10751.5</v>
      </c>
      <c r="O116" s="25">
        <f t="shared" si="19"/>
        <v>671.96875</v>
      </c>
      <c r="P116" s="26">
        <f t="shared" si="20"/>
        <v>108.97499999999999</v>
      </c>
      <c r="Q116" s="27">
        <f t="shared" si="21"/>
        <v>2.1795</v>
      </c>
      <c r="R116" s="27">
        <f t="shared" si="22"/>
        <v>2687.875</v>
      </c>
      <c r="S116" s="28"/>
    </row>
    <row r="117" spans="1:19" x14ac:dyDescent="0.3">
      <c r="A117" s="29" t="s">
        <v>1472</v>
      </c>
      <c r="B117" s="18" t="s">
        <v>1473</v>
      </c>
      <c r="C117" s="19"/>
      <c r="D117" s="19"/>
      <c r="E117" s="20">
        <f t="shared" si="8"/>
        <v>0</v>
      </c>
      <c r="F117" s="20">
        <f t="shared" si="14"/>
        <v>0</v>
      </c>
      <c r="G117" s="19"/>
      <c r="H117" s="19"/>
      <c r="I117" s="21"/>
      <c r="J117" s="21"/>
      <c r="K117" s="22"/>
      <c r="L117" s="23"/>
      <c r="M117" s="23"/>
      <c r="N117" s="24">
        <v>12966.75</v>
      </c>
      <c r="O117" s="25" t="e">
        <f t="shared" si="19"/>
        <v>#DIV/0!</v>
      </c>
      <c r="P117" s="26" t="e">
        <f t="shared" si="20"/>
        <v>#DIV/0!</v>
      </c>
      <c r="Q117" s="27" t="e">
        <f t="shared" si="21"/>
        <v>#DIV/0!</v>
      </c>
      <c r="R117" s="27" t="e">
        <f t="shared" si="22"/>
        <v>#DIV/0!</v>
      </c>
      <c r="S117" s="28"/>
    </row>
    <row r="118" spans="1:19" x14ac:dyDescent="0.3">
      <c r="A118" s="29"/>
      <c r="B118" s="18" t="s">
        <v>61</v>
      </c>
      <c r="C118" s="19">
        <v>4</v>
      </c>
      <c r="D118" s="19">
        <v>4</v>
      </c>
      <c r="E118" s="20">
        <f t="shared" si="8"/>
        <v>16</v>
      </c>
      <c r="F118" s="20">
        <f t="shared" si="14"/>
        <v>240</v>
      </c>
      <c r="G118" s="19">
        <v>20</v>
      </c>
      <c r="H118" s="19">
        <v>220</v>
      </c>
      <c r="I118" s="21">
        <v>0.91669999999999996</v>
      </c>
      <c r="J118" s="21">
        <v>0.97099999999999997</v>
      </c>
      <c r="K118" s="22">
        <v>10514</v>
      </c>
      <c r="L118" s="23">
        <v>10828</v>
      </c>
      <c r="M118" s="23">
        <v>0</v>
      </c>
      <c r="N118" s="24">
        <f>SUM(N117)</f>
        <v>12966.75</v>
      </c>
      <c r="O118" s="25">
        <f t="shared" si="19"/>
        <v>810.421875</v>
      </c>
      <c r="P118" s="26">
        <f t="shared" si="20"/>
        <v>131.42500000000001</v>
      </c>
      <c r="Q118" s="27">
        <f t="shared" si="21"/>
        <v>2.6284999999999998</v>
      </c>
      <c r="R118" s="27">
        <f t="shared" si="22"/>
        <v>3241.6875</v>
      </c>
      <c r="S118" s="28"/>
    </row>
    <row r="119" spans="1:19" x14ac:dyDescent="0.3">
      <c r="A119" s="29"/>
      <c r="B119" s="18"/>
      <c r="C119" s="19"/>
      <c r="D119" s="19"/>
      <c r="E119" s="20">
        <f t="shared" si="8"/>
        <v>0</v>
      </c>
      <c r="F119" s="20">
        <f t="shared" si="14"/>
        <v>0</v>
      </c>
      <c r="G119" s="19"/>
      <c r="H119" s="19"/>
      <c r="I119" s="21"/>
      <c r="J119" s="21"/>
      <c r="K119" s="22"/>
      <c r="L119" s="23"/>
      <c r="M119" s="23"/>
      <c r="N119" s="24"/>
      <c r="O119" s="25" t="e">
        <f t="shared" si="19"/>
        <v>#DIV/0!</v>
      </c>
      <c r="P119" s="26" t="e">
        <f t="shared" si="20"/>
        <v>#DIV/0!</v>
      </c>
      <c r="Q119" s="27" t="e">
        <f t="shared" si="21"/>
        <v>#DIV/0!</v>
      </c>
      <c r="R119" s="27" t="e">
        <f t="shared" si="22"/>
        <v>#DIV/0!</v>
      </c>
      <c r="S119" s="28"/>
    </row>
    <row r="120" spans="1:19" x14ac:dyDescent="0.3">
      <c r="A120" s="29"/>
      <c r="B120" s="18"/>
      <c r="C120" s="19"/>
      <c r="D120" s="19"/>
      <c r="E120" s="20">
        <f t="shared" si="8"/>
        <v>0</v>
      </c>
      <c r="F120" s="20">
        <f t="shared" si="14"/>
        <v>0</v>
      </c>
      <c r="G120" s="19"/>
      <c r="H120" s="19"/>
      <c r="I120" s="21"/>
      <c r="J120" s="21"/>
      <c r="K120" s="22"/>
      <c r="L120" s="23"/>
      <c r="M120" s="23"/>
      <c r="N120" s="24"/>
      <c r="O120" s="25" t="e">
        <f t="shared" si="19"/>
        <v>#DIV/0!</v>
      </c>
      <c r="P120" s="26" t="e">
        <f t="shared" si="20"/>
        <v>#DIV/0!</v>
      </c>
      <c r="Q120" s="27" t="e">
        <f t="shared" si="21"/>
        <v>#DIV/0!</v>
      </c>
      <c r="R120" s="27" t="e">
        <f t="shared" si="22"/>
        <v>#DIV/0!</v>
      </c>
      <c r="S120" s="28"/>
    </row>
    <row r="121" spans="1:19" x14ac:dyDescent="0.3">
      <c r="A121" s="29"/>
      <c r="B121" s="18"/>
      <c r="C121" s="19"/>
      <c r="D121" s="19"/>
      <c r="E121" s="20">
        <f t="shared" si="8"/>
        <v>0</v>
      </c>
      <c r="F121" s="20">
        <f t="shared" si="14"/>
        <v>0</v>
      </c>
      <c r="G121" s="19"/>
      <c r="H121" s="19"/>
      <c r="I121" s="21"/>
      <c r="J121" s="21"/>
      <c r="K121" s="22"/>
      <c r="L121" s="23"/>
      <c r="M121" s="23"/>
      <c r="N121" s="24"/>
      <c r="O121" s="25" t="e">
        <f t="shared" si="19"/>
        <v>#DIV/0!</v>
      </c>
      <c r="P121" s="26" t="e">
        <f t="shared" si="20"/>
        <v>#DIV/0!</v>
      </c>
      <c r="Q121" s="27" t="e">
        <f t="shared" si="21"/>
        <v>#DIV/0!</v>
      </c>
      <c r="R121" s="27" t="e">
        <f t="shared" si="22"/>
        <v>#DIV/0!</v>
      </c>
      <c r="S121" s="28"/>
    </row>
    <row r="122" spans="1:19" x14ac:dyDescent="0.3">
      <c r="A122" s="29"/>
      <c r="B122" s="18"/>
      <c r="C122" s="19"/>
      <c r="D122" s="19"/>
      <c r="E122" s="20">
        <f t="shared" si="8"/>
        <v>0</v>
      </c>
      <c r="F122" s="20">
        <f t="shared" si="14"/>
        <v>0</v>
      </c>
      <c r="G122" s="19"/>
      <c r="H122" s="19"/>
      <c r="I122" s="21"/>
      <c r="J122" s="21"/>
      <c r="K122" s="22"/>
      <c r="L122" s="23"/>
      <c r="M122" s="23"/>
      <c r="N122" s="24"/>
      <c r="O122" s="25" t="e">
        <f t="shared" si="19"/>
        <v>#DIV/0!</v>
      </c>
      <c r="P122" s="26" t="e">
        <f t="shared" si="20"/>
        <v>#DIV/0!</v>
      </c>
      <c r="Q122" s="27" t="e">
        <f t="shared" si="21"/>
        <v>#DIV/0!</v>
      </c>
      <c r="R122" s="27" t="e">
        <f t="shared" si="22"/>
        <v>#DIV/0!</v>
      </c>
      <c r="S122" s="28"/>
    </row>
    <row r="123" spans="1:19" x14ac:dyDescent="0.3">
      <c r="A123" s="29"/>
      <c r="B123" s="18"/>
      <c r="C123" s="19"/>
      <c r="D123" s="19"/>
      <c r="E123" s="20">
        <f t="shared" si="8"/>
        <v>0</v>
      </c>
      <c r="F123" s="20">
        <f t="shared" si="14"/>
        <v>0</v>
      </c>
      <c r="G123" s="19"/>
      <c r="H123" s="19"/>
      <c r="I123" s="21"/>
      <c r="J123" s="21"/>
      <c r="K123" s="22"/>
      <c r="L123" s="23"/>
      <c r="M123" s="23"/>
      <c r="N123" s="24"/>
      <c r="O123" s="25" t="e">
        <f t="shared" si="19"/>
        <v>#DIV/0!</v>
      </c>
      <c r="P123" s="26" t="e">
        <f t="shared" si="20"/>
        <v>#DIV/0!</v>
      </c>
      <c r="Q123" s="27" t="e">
        <f t="shared" si="21"/>
        <v>#DIV/0!</v>
      </c>
      <c r="R123" s="27" t="e">
        <f t="shared" si="22"/>
        <v>#DIV/0!</v>
      </c>
      <c r="S123" s="28"/>
    </row>
    <row r="124" spans="1:19" x14ac:dyDescent="0.3">
      <c r="A124" s="29"/>
      <c r="B124" s="18"/>
      <c r="C124" s="19"/>
      <c r="D124" s="19"/>
      <c r="E124" s="20">
        <f t="shared" si="8"/>
        <v>0</v>
      </c>
      <c r="F124" s="20">
        <f t="shared" si="14"/>
        <v>0</v>
      </c>
      <c r="G124" s="19"/>
      <c r="H124" s="19"/>
      <c r="I124" s="21"/>
      <c r="J124" s="21"/>
      <c r="K124" s="22"/>
      <c r="L124" s="23"/>
      <c r="M124" s="23"/>
      <c r="N124" s="24"/>
      <c r="O124" s="25" t="e">
        <f t="shared" si="19"/>
        <v>#DIV/0!</v>
      </c>
      <c r="P124" s="26" t="e">
        <f t="shared" si="20"/>
        <v>#DIV/0!</v>
      </c>
      <c r="Q124" s="27" t="e">
        <f t="shared" si="21"/>
        <v>#DIV/0!</v>
      </c>
      <c r="R124" s="27" t="e">
        <f t="shared" si="22"/>
        <v>#DIV/0!</v>
      </c>
      <c r="S124" s="28"/>
    </row>
    <row r="125" spans="1:19" x14ac:dyDescent="0.3">
      <c r="A125" s="29"/>
      <c r="B125" s="18"/>
      <c r="C125" s="19"/>
      <c r="D125" s="19"/>
      <c r="E125" s="20">
        <f t="shared" si="8"/>
        <v>0</v>
      </c>
      <c r="F125" s="20">
        <f t="shared" si="14"/>
        <v>0</v>
      </c>
      <c r="G125" s="19"/>
      <c r="H125" s="19"/>
      <c r="I125" s="21"/>
      <c r="J125" s="21"/>
      <c r="K125" s="22"/>
      <c r="L125" s="23"/>
      <c r="M125" s="23"/>
      <c r="N125" s="24"/>
      <c r="O125" s="25" t="e">
        <f t="shared" si="19"/>
        <v>#DIV/0!</v>
      </c>
      <c r="P125" s="26" t="e">
        <f t="shared" si="20"/>
        <v>#DIV/0!</v>
      </c>
      <c r="Q125" s="27" t="e">
        <f t="shared" si="21"/>
        <v>#DIV/0!</v>
      </c>
      <c r="R125" s="27" t="e">
        <f t="shared" si="22"/>
        <v>#DIV/0!</v>
      </c>
      <c r="S125" s="28"/>
    </row>
    <row r="126" spans="1:19" x14ac:dyDescent="0.3">
      <c r="A126" s="29"/>
      <c r="B126" s="18"/>
      <c r="C126" s="19"/>
      <c r="D126" s="19"/>
      <c r="E126" s="20">
        <f t="shared" si="8"/>
        <v>0</v>
      </c>
      <c r="F126" s="20">
        <f t="shared" si="14"/>
        <v>0</v>
      </c>
      <c r="G126" s="19"/>
      <c r="H126" s="19"/>
      <c r="I126" s="21"/>
      <c r="J126" s="21"/>
      <c r="K126" s="22"/>
      <c r="L126" s="23"/>
      <c r="M126" s="23"/>
      <c r="N126" s="24"/>
      <c r="O126" s="25" t="e">
        <f t="shared" si="19"/>
        <v>#DIV/0!</v>
      </c>
      <c r="P126" s="26" t="e">
        <f t="shared" si="20"/>
        <v>#DIV/0!</v>
      </c>
      <c r="Q126" s="27" t="e">
        <f t="shared" si="21"/>
        <v>#DIV/0!</v>
      </c>
      <c r="R126" s="27" t="e">
        <f t="shared" si="22"/>
        <v>#DIV/0!</v>
      </c>
      <c r="S126" s="28"/>
    </row>
    <row r="127" spans="1:19" x14ac:dyDescent="0.3">
      <c r="A127" s="29"/>
      <c r="B127" s="18"/>
      <c r="C127" s="19"/>
      <c r="D127" s="19"/>
      <c r="E127" s="20">
        <f t="shared" si="8"/>
        <v>0</v>
      </c>
      <c r="F127" s="20">
        <f t="shared" si="14"/>
        <v>0</v>
      </c>
      <c r="G127" s="19"/>
      <c r="H127" s="19"/>
      <c r="I127" s="21"/>
      <c r="J127" s="21"/>
      <c r="K127" s="22"/>
      <c r="L127" s="23"/>
      <c r="M127" s="23"/>
      <c r="N127" s="24"/>
      <c r="O127" s="25" t="e">
        <f t="shared" si="19"/>
        <v>#DIV/0!</v>
      </c>
      <c r="P127" s="26" t="e">
        <f t="shared" si="20"/>
        <v>#DIV/0!</v>
      </c>
      <c r="Q127" s="27" t="e">
        <f t="shared" si="21"/>
        <v>#DIV/0!</v>
      </c>
      <c r="R127" s="27" t="e">
        <f t="shared" si="22"/>
        <v>#DIV/0!</v>
      </c>
      <c r="S127" s="28"/>
    </row>
    <row r="128" spans="1:19" x14ac:dyDescent="0.3">
      <c r="A128" s="29"/>
      <c r="B128" s="18"/>
      <c r="C128" s="19"/>
      <c r="D128" s="19"/>
      <c r="E128" s="20">
        <f t="shared" si="8"/>
        <v>0</v>
      </c>
      <c r="F128" s="20">
        <f t="shared" si="14"/>
        <v>0</v>
      </c>
      <c r="G128" s="19"/>
      <c r="H128" s="19"/>
      <c r="I128" s="21"/>
      <c r="J128" s="21"/>
      <c r="K128" s="22"/>
      <c r="L128" s="23"/>
      <c r="M128" s="23"/>
      <c r="N128" s="24"/>
      <c r="O128" s="25" t="e">
        <f t="shared" si="19"/>
        <v>#DIV/0!</v>
      </c>
      <c r="P128" s="26" t="e">
        <f t="shared" si="20"/>
        <v>#DIV/0!</v>
      </c>
      <c r="Q128" s="27" t="e">
        <f t="shared" si="21"/>
        <v>#DIV/0!</v>
      </c>
      <c r="R128" s="27" t="e">
        <f t="shared" si="22"/>
        <v>#DIV/0!</v>
      </c>
      <c r="S128" s="28"/>
    </row>
    <row r="129" spans="1:19" x14ac:dyDescent="0.3">
      <c r="A129" s="29"/>
      <c r="B129" s="18"/>
      <c r="C129" s="19"/>
      <c r="D129" s="19"/>
      <c r="E129" s="20">
        <f t="shared" si="8"/>
        <v>0</v>
      </c>
      <c r="F129" s="20">
        <f t="shared" si="14"/>
        <v>0</v>
      </c>
      <c r="G129" s="19"/>
      <c r="H129" s="19"/>
      <c r="I129" s="21"/>
      <c r="J129" s="21"/>
      <c r="K129" s="22"/>
      <c r="L129" s="23"/>
      <c r="M129" s="23"/>
      <c r="N129" s="24"/>
      <c r="O129" s="25" t="e">
        <f t="shared" si="19"/>
        <v>#DIV/0!</v>
      </c>
      <c r="P129" s="26" t="e">
        <f t="shared" si="20"/>
        <v>#DIV/0!</v>
      </c>
      <c r="Q129" s="27" t="e">
        <f t="shared" si="21"/>
        <v>#DIV/0!</v>
      </c>
      <c r="R129" s="27" t="e">
        <f t="shared" si="22"/>
        <v>#DIV/0!</v>
      </c>
      <c r="S129" s="28"/>
    </row>
    <row r="130" spans="1:19" x14ac:dyDescent="0.3">
      <c r="A130" s="29"/>
      <c r="B130" s="18"/>
      <c r="C130" s="19"/>
      <c r="D130" s="19"/>
      <c r="E130" s="20">
        <f t="shared" si="8"/>
        <v>0</v>
      </c>
      <c r="F130" s="20">
        <f t="shared" si="14"/>
        <v>0</v>
      </c>
      <c r="G130" s="19"/>
      <c r="H130" s="19"/>
      <c r="I130" s="21"/>
      <c r="J130" s="21"/>
      <c r="K130" s="22"/>
      <c r="L130" s="23"/>
      <c r="M130" s="23"/>
      <c r="N130" s="24"/>
      <c r="O130" s="25" t="e">
        <f t="shared" si="19"/>
        <v>#DIV/0!</v>
      </c>
      <c r="P130" s="26" t="e">
        <f t="shared" si="20"/>
        <v>#DIV/0!</v>
      </c>
      <c r="Q130" s="27" t="e">
        <f t="shared" si="21"/>
        <v>#DIV/0!</v>
      </c>
      <c r="R130" s="27" t="e">
        <f t="shared" si="22"/>
        <v>#DIV/0!</v>
      </c>
      <c r="S130" s="28"/>
    </row>
    <row r="131" spans="1:19" x14ac:dyDescent="0.3">
      <c r="A131" s="29"/>
      <c r="B131" s="18"/>
      <c r="C131" s="19"/>
      <c r="D131" s="19"/>
      <c r="E131" s="20">
        <f t="shared" si="8"/>
        <v>0</v>
      </c>
      <c r="F131" s="20">
        <f t="shared" si="14"/>
        <v>0</v>
      </c>
      <c r="G131" s="19"/>
      <c r="H131" s="19"/>
      <c r="I131" s="21"/>
      <c r="J131" s="21"/>
      <c r="K131" s="22"/>
      <c r="L131" s="23"/>
      <c r="M131" s="23"/>
      <c r="N131" s="24"/>
      <c r="O131" s="25" t="e">
        <f t="shared" si="19"/>
        <v>#DIV/0!</v>
      </c>
      <c r="P131" s="26" t="e">
        <f t="shared" si="20"/>
        <v>#DIV/0!</v>
      </c>
      <c r="Q131" s="27" t="e">
        <f t="shared" si="21"/>
        <v>#DIV/0!</v>
      </c>
      <c r="R131" s="27" t="e">
        <f t="shared" si="22"/>
        <v>#DIV/0!</v>
      </c>
      <c r="S131" s="28"/>
    </row>
    <row r="132" spans="1:19" x14ac:dyDescent="0.3">
      <c r="A132" s="29"/>
      <c r="B132" s="18"/>
      <c r="C132" s="19"/>
      <c r="D132" s="19"/>
      <c r="E132" s="20">
        <f t="shared" si="8"/>
        <v>0</v>
      </c>
      <c r="F132" s="20">
        <f t="shared" si="14"/>
        <v>0</v>
      </c>
      <c r="G132" s="19"/>
      <c r="H132" s="19"/>
      <c r="I132" s="21"/>
      <c r="J132" s="21"/>
      <c r="K132" s="22"/>
      <c r="L132" s="23"/>
      <c r="M132" s="23"/>
      <c r="N132" s="24"/>
      <c r="O132" s="25" t="e">
        <f t="shared" si="19"/>
        <v>#DIV/0!</v>
      </c>
      <c r="P132" s="26" t="e">
        <f t="shared" si="20"/>
        <v>#DIV/0!</v>
      </c>
      <c r="Q132" s="27" t="e">
        <f t="shared" si="21"/>
        <v>#DIV/0!</v>
      </c>
      <c r="R132" s="27" t="e">
        <f t="shared" si="22"/>
        <v>#DIV/0!</v>
      </c>
      <c r="S132" s="28"/>
    </row>
    <row r="133" spans="1:19" x14ac:dyDescent="0.3">
      <c r="A133" s="29"/>
      <c r="B133" s="18"/>
      <c r="C133" s="19"/>
      <c r="D133" s="19"/>
      <c r="E133" s="20">
        <f t="shared" si="8"/>
        <v>0</v>
      </c>
      <c r="F133" s="20">
        <f t="shared" si="14"/>
        <v>0</v>
      </c>
      <c r="G133" s="19"/>
      <c r="H133" s="19"/>
      <c r="I133" s="21"/>
      <c r="J133" s="21"/>
      <c r="K133" s="22"/>
      <c r="L133" s="23"/>
      <c r="M133" s="23"/>
      <c r="N133" s="24"/>
      <c r="O133" s="25" t="e">
        <f t="shared" si="19"/>
        <v>#DIV/0!</v>
      </c>
      <c r="P133" s="26" t="e">
        <f t="shared" si="20"/>
        <v>#DIV/0!</v>
      </c>
      <c r="Q133" s="27" t="e">
        <f t="shared" si="21"/>
        <v>#DIV/0!</v>
      </c>
      <c r="R133" s="27" t="e">
        <f t="shared" si="22"/>
        <v>#DIV/0!</v>
      </c>
      <c r="S133" s="28"/>
    </row>
    <row r="134" spans="1:19" x14ac:dyDescent="0.3">
      <c r="A134" s="29"/>
      <c r="B134" s="18"/>
      <c r="C134" s="19"/>
      <c r="D134" s="19"/>
      <c r="E134" s="20">
        <f t="shared" si="8"/>
        <v>0</v>
      </c>
      <c r="F134" s="20">
        <f t="shared" si="14"/>
        <v>0</v>
      </c>
      <c r="G134" s="19"/>
      <c r="H134" s="19"/>
      <c r="I134" s="21"/>
      <c r="J134" s="21"/>
      <c r="K134" s="22"/>
      <c r="L134" s="23"/>
      <c r="M134" s="23"/>
      <c r="N134" s="24"/>
      <c r="O134" s="25" t="e">
        <f t="shared" si="19"/>
        <v>#DIV/0!</v>
      </c>
      <c r="P134" s="26" t="e">
        <f t="shared" si="20"/>
        <v>#DIV/0!</v>
      </c>
      <c r="Q134" s="27" t="e">
        <f t="shared" si="21"/>
        <v>#DIV/0!</v>
      </c>
      <c r="R134" s="27" t="e">
        <f t="shared" si="22"/>
        <v>#DIV/0!</v>
      </c>
      <c r="S134" s="28"/>
    </row>
    <row r="135" spans="1:19" x14ac:dyDescent="0.3">
      <c r="A135" s="29"/>
      <c r="B135" s="18"/>
      <c r="C135" s="19"/>
      <c r="D135" s="19"/>
      <c r="E135" s="20">
        <f t="shared" si="8"/>
        <v>0</v>
      </c>
      <c r="F135" s="20">
        <f t="shared" si="14"/>
        <v>0</v>
      </c>
      <c r="G135" s="19"/>
      <c r="H135" s="19"/>
      <c r="I135" s="21"/>
      <c r="J135" s="21"/>
      <c r="K135" s="22"/>
      <c r="L135" s="23"/>
      <c r="M135" s="23"/>
      <c r="N135" s="24"/>
      <c r="O135" s="25" t="e">
        <f t="shared" si="19"/>
        <v>#DIV/0!</v>
      </c>
      <c r="P135" s="26" t="e">
        <f t="shared" si="20"/>
        <v>#DIV/0!</v>
      </c>
      <c r="Q135" s="27" t="e">
        <f t="shared" si="21"/>
        <v>#DIV/0!</v>
      </c>
      <c r="R135" s="27" t="e">
        <f t="shared" si="22"/>
        <v>#DIV/0!</v>
      </c>
      <c r="S135" s="28"/>
    </row>
    <row r="136" spans="1:19" x14ac:dyDescent="0.3">
      <c r="A136" s="29"/>
      <c r="B136" s="18"/>
      <c r="C136" s="19"/>
      <c r="D136" s="19"/>
      <c r="E136" s="20">
        <f t="shared" si="8"/>
        <v>0</v>
      </c>
      <c r="F136" s="20">
        <f t="shared" si="14"/>
        <v>0</v>
      </c>
      <c r="G136" s="19"/>
      <c r="H136" s="19"/>
      <c r="I136" s="21"/>
      <c r="J136" s="21"/>
      <c r="K136" s="22"/>
      <c r="L136" s="23"/>
      <c r="M136" s="23"/>
      <c r="N136" s="24"/>
      <c r="O136" s="25" t="e">
        <f t="shared" si="19"/>
        <v>#DIV/0!</v>
      </c>
      <c r="P136" s="26" t="e">
        <f t="shared" si="20"/>
        <v>#DIV/0!</v>
      </c>
      <c r="Q136" s="27" t="e">
        <f t="shared" si="21"/>
        <v>#DIV/0!</v>
      </c>
      <c r="R136" s="27" t="e">
        <f t="shared" si="22"/>
        <v>#DIV/0!</v>
      </c>
      <c r="S136" s="28"/>
    </row>
    <row r="137" spans="1:19" ht="17.25" thickBot="1" x14ac:dyDescent="0.35">
      <c r="A137" s="30"/>
      <c r="B137" s="18"/>
      <c r="C137" s="19"/>
      <c r="D137" s="19"/>
      <c r="E137" s="20">
        <f>C137*D137</f>
        <v>0</v>
      </c>
      <c r="F137" s="20">
        <f>SUM(G137:H137)</f>
        <v>0</v>
      </c>
      <c r="G137" s="19"/>
      <c r="H137" s="19"/>
      <c r="I137" s="21"/>
      <c r="J137" s="21"/>
      <c r="K137" s="22"/>
      <c r="L137" s="23"/>
      <c r="M137" s="23"/>
      <c r="N137" s="24"/>
      <c r="O137" s="25" t="e">
        <f t="shared" si="19"/>
        <v>#DIV/0!</v>
      </c>
      <c r="P137" s="26" t="e">
        <f t="shared" si="20"/>
        <v>#DIV/0!</v>
      </c>
      <c r="Q137" s="27" t="e">
        <f t="shared" si="21"/>
        <v>#DIV/0!</v>
      </c>
      <c r="R137" s="27" t="e">
        <f t="shared" si="22"/>
        <v>#DIV/0!</v>
      </c>
      <c r="S137" s="28"/>
    </row>
    <row r="138" spans="1:19" ht="16.5" customHeight="1" x14ac:dyDescent="0.3">
      <c r="A138" s="205" t="s">
        <v>23</v>
      </c>
      <c r="B138" s="206"/>
      <c r="C138" s="209">
        <f t="shared" ref="C138:H138" si="23">SUM(C8:C137)</f>
        <v>179</v>
      </c>
      <c r="D138" s="209">
        <f t="shared" si="23"/>
        <v>377</v>
      </c>
      <c r="E138" s="209">
        <f t="shared" si="23"/>
        <v>1784</v>
      </c>
      <c r="F138" s="209">
        <f t="shared" si="23"/>
        <v>22620</v>
      </c>
      <c r="G138" s="209">
        <f t="shared" si="23"/>
        <v>5230</v>
      </c>
      <c r="H138" s="209">
        <f t="shared" si="23"/>
        <v>17390</v>
      </c>
      <c r="I138" s="198">
        <f>H7/D138</f>
        <v>0.76878868258178601</v>
      </c>
      <c r="J138" s="198">
        <f>K138/L138</f>
        <v>0.93371419462146266</v>
      </c>
      <c r="K138" s="187">
        <f>SUM(K8:K137)</f>
        <v>972299</v>
      </c>
      <c r="L138" s="187">
        <f>SUM(L8:L137)</f>
        <v>1041324</v>
      </c>
      <c r="M138" s="187">
        <f>SUM(M8:M137)</f>
        <v>923005</v>
      </c>
      <c r="N138" s="200">
        <f>SUMIF(B8:B137,A138,N8:N137)</f>
        <v>898212.03</v>
      </c>
      <c r="O138" s="202">
        <f t="shared" si="19"/>
        <v>503.48207959641258</v>
      </c>
      <c r="P138" s="187">
        <f t="shared" si="20"/>
        <v>109.00213004484304</v>
      </c>
      <c r="Q138" s="189">
        <f t="shared" si="21"/>
        <v>2.5790424403183025</v>
      </c>
      <c r="R138" s="191">
        <f t="shared" si="22"/>
        <v>2382.525278514589</v>
      </c>
      <c r="S138" s="193"/>
    </row>
    <row r="139" spans="1:19" ht="16.5" customHeight="1" thickBot="1" x14ac:dyDescent="0.35">
      <c r="A139" s="207"/>
      <c r="B139" s="208"/>
      <c r="C139" s="210"/>
      <c r="D139" s="210"/>
      <c r="E139" s="210"/>
      <c r="F139" s="210"/>
      <c r="G139" s="210"/>
      <c r="H139" s="210"/>
      <c r="I139" s="199"/>
      <c r="J139" s="199"/>
      <c r="K139" s="188"/>
      <c r="L139" s="188"/>
      <c r="M139" s="188"/>
      <c r="N139" s="201"/>
      <c r="O139" s="188"/>
      <c r="P139" s="188"/>
      <c r="Q139" s="190"/>
      <c r="R139" s="192"/>
      <c r="S139" s="194"/>
    </row>
    <row r="140" spans="1:19" ht="16.5" customHeight="1" x14ac:dyDescent="0.3">
      <c r="A140" s="195" t="s">
        <v>1325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</row>
    <row r="141" spans="1:19" ht="16.5" customHeight="1" x14ac:dyDescent="0.3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</row>
    <row r="142" spans="1:19" ht="17.25" thickBot="1" x14ac:dyDescent="0.35">
      <c r="A142" s="196" t="s">
        <v>0</v>
      </c>
      <c r="B142" s="196"/>
      <c r="C142" s="1"/>
      <c r="D142" s="1"/>
      <c r="E142" s="1"/>
      <c r="F142" s="1"/>
      <c r="G142" s="1"/>
      <c r="H142" s="1"/>
      <c r="I142" s="2"/>
      <c r="J142" s="2"/>
      <c r="K142" s="3"/>
      <c r="L142" s="3"/>
      <c r="M142" s="3"/>
      <c r="N142" s="3"/>
      <c r="O142" s="3"/>
      <c r="P142" s="197" t="str">
        <f>P3</f>
        <v>작성자 김숙영</v>
      </c>
      <c r="Q142" s="197"/>
      <c r="R142" s="197"/>
      <c r="S142" s="197"/>
    </row>
    <row r="143" spans="1:19" ht="23.25" customHeight="1" x14ac:dyDescent="0.3">
      <c r="A143" s="211" t="s">
        <v>24</v>
      </c>
      <c r="B143" s="213" t="s">
        <v>2</v>
      </c>
      <c r="C143" s="171" t="s">
        <v>3</v>
      </c>
      <c r="D143" s="171" t="s">
        <v>4</v>
      </c>
      <c r="E143" s="179" t="s">
        <v>5</v>
      </c>
      <c r="F143" s="179" t="s">
        <v>6</v>
      </c>
      <c r="G143" s="181" t="s">
        <v>7</v>
      </c>
      <c r="H143" s="181" t="s">
        <v>8</v>
      </c>
      <c r="I143" s="185" t="s">
        <v>9</v>
      </c>
      <c r="J143" s="185" t="s">
        <v>10</v>
      </c>
      <c r="K143" s="171" t="s">
        <v>11</v>
      </c>
      <c r="L143" s="171" t="s">
        <v>12</v>
      </c>
      <c r="M143" s="171" t="s">
        <v>13</v>
      </c>
      <c r="N143" s="171" t="s">
        <v>14</v>
      </c>
      <c r="O143" s="171" t="s">
        <v>15</v>
      </c>
      <c r="P143" s="171" t="s">
        <v>16</v>
      </c>
      <c r="Q143" s="171" t="s">
        <v>17</v>
      </c>
      <c r="R143" s="171" t="s">
        <v>18</v>
      </c>
      <c r="S143" s="183" t="s">
        <v>19</v>
      </c>
    </row>
    <row r="144" spans="1:19" ht="23.25" customHeight="1" thickBot="1" x14ac:dyDescent="0.35">
      <c r="A144" s="212"/>
      <c r="B144" s="214"/>
      <c r="C144" s="172"/>
      <c r="D144" s="172"/>
      <c r="E144" s="180"/>
      <c r="F144" s="180"/>
      <c r="G144" s="182"/>
      <c r="H144" s="182"/>
      <c r="I144" s="186"/>
      <c r="J144" s="186"/>
      <c r="K144" s="172"/>
      <c r="L144" s="172"/>
      <c r="M144" s="172"/>
      <c r="N144" s="172"/>
      <c r="O144" s="172"/>
      <c r="P144" s="172"/>
      <c r="Q144" s="172"/>
      <c r="R144" s="172"/>
      <c r="S144" s="184"/>
    </row>
    <row r="145" spans="1:19" ht="16.5" customHeight="1" x14ac:dyDescent="0.3">
      <c r="A145" s="203" t="s">
        <v>20</v>
      </c>
      <c r="B145" s="4"/>
      <c r="C145" s="5"/>
      <c r="D145" s="5"/>
      <c r="E145" s="5"/>
      <c r="F145" s="5"/>
      <c r="G145" s="5"/>
      <c r="H145" s="5"/>
      <c r="I145" s="6">
        <v>0.75</v>
      </c>
      <c r="J145" s="6">
        <v>0.94499999999999995</v>
      </c>
      <c r="K145" s="5"/>
      <c r="L145" s="5"/>
      <c r="M145" s="5"/>
      <c r="N145" s="5"/>
      <c r="O145" s="5">
        <v>600</v>
      </c>
      <c r="P145" s="5">
        <v>100</v>
      </c>
      <c r="Q145" s="5">
        <v>2.7</v>
      </c>
      <c r="R145" s="5"/>
      <c r="S145" s="7" t="s">
        <v>21</v>
      </c>
    </row>
    <row r="146" spans="1:19" ht="16.5" customHeight="1" thickBot="1" x14ac:dyDescent="0.35">
      <c r="A146" s="204"/>
      <c r="B146" s="8"/>
      <c r="C146" s="9">
        <f>C278</f>
        <v>189</v>
      </c>
      <c r="D146" s="9">
        <f>D278</f>
        <v>373</v>
      </c>
      <c r="E146" s="9">
        <f>E278</f>
        <v>1854</v>
      </c>
      <c r="F146" s="9">
        <f>F278</f>
        <v>22380</v>
      </c>
      <c r="G146" s="10">
        <f>G278/60</f>
        <v>57</v>
      </c>
      <c r="H146" s="10">
        <f>H278/60</f>
        <v>316</v>
      </c>
      <c r="I146" s="11">
        <f>H146/D278</f>
        <v>0.84718498659517427</v>
      </c>
      <c r="J146" s="11">
        <f t="shared" ref="J146:R146" si="24">J278</f>
        <v>0.93882828470047708</v>
      </c>
      <c r="K146" s="12">
        <f t="shared" si="24"/>
        <v>526785</v>
      </c>
      <c r="L146" s="12">
        <f t="shared" si="24"/>
        <v>561109</v>
      </c>
      <c r="M146" s="12">
        <f t="shared" si="24"/>
        <v>470037</v>
      </c>
      <c r="N146" s="12">
        <f t="shared" si="24"/>
        <v>1309971.9099999999</v>
      </c>
      <c r="O146" s="13">
        <f t="shared" si="24"/>
        <v>706.56521574973021</v>
      </c>
      <c r="P146" s="14">
        <f t="shared" si="24"/>
        <v>56.826860841423951</v>
      </c>
      <c r="Q146" s="15">
        <f t="shared" si="24"/>
        <v>1.4122922252010723</v>
      </c>
      <c r="R146" s="16">
        <f t="shared" si="24"/>
        <v>3511.9890348525469</v>
      </c>
      <c r="S146" s="17" t="s">
        <v>22</v>
      </c>
    </row>
    <row r="147" spans="1:19" ht="16.5" customHeight="1" x14ac:dyDescent="0.3">
      <c r="A147" s="132">
        <v>1</v>
      </c>
      <c r="B147" s="18" t="s">
        <v>1329</v>
      </c>
      <c r="C147" s="19"/>
      <c r="D147" s="19"/>
      <c r="E147" s="20">
        <f t="shared" ref="E147:E212" si="25">C147*D147</f>
        <v>0</v>
      </c>
      <c r="F147" s="20">
        <f t="shared" ref="F147:F212" si="26">SUM(G147:H147)</f>
        <v>0</v>
      </c>
      <c r="G147" s="19"/>
      <c r="H147" s="19"/>
      <c r="I147" s="21"/>
      <c r="J147" s="21"/>
      <c r="K147" s="22"/>
      <c r="L147" s="23"/>
      <c r="M147" s="23"/>
      <c r="N147" s="24">
        <v>8629.2000000000007</v>
      </c>
      <c r="O147" s="25" t="e">
        <f t="shared" ref="O147:O212" si="27">N147/E147</f>
        <v>#DIV/0!</v>
      </c>
      <c r="P147" s="26" t="e">
        <f t="shared" ref="P147:P212" si="28">((K147*200000)/E147)/1000000</f>
        <v>#DIV/0!</v>
      </c>
      <c r="Q147" s="27" t="e">
        <f t="shared" ref="Q147:Q212" si="29">(K147/D147)/1000</f>
        <v>#DIV/0!</v>
      </c>
      <c r="R147" s="27" t="e">
        <f t="shared" ref="R147:R212" si="30">N147/D147</f>
        <v>#DIV/0!</v>
      </c>
      <c r="S147" s="28"/>
    </row>
    <row r="148" spans="1:19" ht="16.5" customHeight="1" x14ac:dyDescent="0.3">
      <c r="A148" s="132"/>
      <c r="B148" s="18" t="s">
        <v>62</v>
      </c>
      <c r="C148" s="19"/>
      <c r="D148" s="19"/>
      <c r="E148" s="20">
        <f t="shared" si="25"/>
        <v>0</v>
      </c>
      <c r="F148" s="20">
        <f t="shared" ref="F148" si="31">SUM(G148:H148)</f>
        <v>0</v>
      </c>
      <c r="G148" s="19"/>
      <c r="H148" s="19"/>
      <c r="I148" s="21"/>
      <c r="J148" s="21"/>
      <c r="K148" s="22"/>
      <c r="L148" s="23"/>
      <c r="M148" s="23"/>
      <c r="N148" s="24">
        <v>25615</v>
      </c>
      <c r="O148" s="25" t="e">
        <f t="shared" si="27"/>
        <v>#DIV/0!</v>
      </c>
      <c r="P148" s="26" t="e">
        <f t="shared" si="28"/>
        <v>#DIV/0!</v>
      </c>
      <c r="Q148" s="27" t="e">
        <f t="shared" si="29"/>
        <v>#DIV/0!</v>
      </c>
      <c r="R148" s="27" t="e">
        <f t="shared" si="30"/>
        <v>#DIV/0!</v>
      </c>
      <c r="S148" s="28"/>
    </row>
    <row r="149" spans="1:19" x14ac:dyDescent="0.3">
      <c r="A149" s="29"/>
      <c r="B149" s="18" t="s">
        <v>61</v>
      </c>
      <c r="C149" s="19">
        <v>5</v>
      </c>
      <c r="D149" s="19">
        <v>8</v>
      </c>
      <c r="E149" s="20">
        <f t="shared" si="25"/>
        <v>40</v>
      </c>
      <c r="F149" s="20">
        <f t="shared" si="26"/>
        <v>480</v>
      </c>
      <c r="G149" s="19">
        <v>50</v>
      </c>
      <c r="H149" s="19">
        <v>430</v>
      </c>
      <c r="I149" s="21">
        <v>0.89580000000000004</v>
      </c>
      <c r="J149" s="21">
        <v>0.92589999999999995</v>
      </c>
      <c r="K149" s="22">
        <v>7600</v>
      </c>
      <c r="L149" s="23">
        <v>8208</v>
      </c>
      <c r="M149" s="23">
        <v>94004</v>
      </c>
      <c r="N149" s="24">
        <f>SUM(N147:N148)</f>
        <v>34244.199999999997</v>
      </c>
      <c r="O149" s="25">
        <f t="shared" si="27"/>
        <v>856.1049999999999</v>
      </c>
      <c r="P149" s="26">
        <f t="shared" si="28"/>
        <v>38</v>
      </c>
      <c r="Q149" s="27">
        <f t="shared" si="29"/>
        <v>0.95</v>
      </c>
      <c r="R149" s="27">
        <f t="shared" si="30"/>
        <v>4280.5249999999996</v>
      </c>
      <c r="S149" s="28"/>
    </row>
    <row r="150" spans="1:19" x14ac:dyDescent="0.3">
      <c r="A150" s="29" t="s">
        <v>1333</v>
      </c>
      <c r="B150" s="18" t="s">
        <v>62</v>
      </c>
      <c r="C150" s="19"/>
      <c r="D150" s="19"/>
      <c r="E150" s="20">
        <f t="shared" si="25"/>
        <v>0</v>
      </c>
      <c r="F150" s="20">
        <f t="shared" si="26"/>
        <v>0</v>
      </c>
      <c r="G150" s="19"/>
      <c r="H150" s="19"/>
      <c r="I150" s="21"/>
      <c r="J150" s="21"/>
      <c r="K150" s="22"/>
      <c r="L150" s="23"/>
      <c r="M150" s="23"/>
      <c r="N150" s="24">
        <v>42930</v>
      </c>
      <c r="O150" s="25" t="e">
        <f t="shared" si="27"/>
        <v>#DIV/0!</v>
      </c>
      <c r="P150" s="26" t="e">
        <f t="shared" si="28"/>
        <v>#DIV/0!</v>
      </c>
      <c r="Q150" s="27" t="e">
        <f t="shared" si="29"/>
        <v>#DIV/0!</v>
      </c>
      <c r="R150" s="27" t="e">
        <f t="shared" si="30"/>
        <v>#DIV/0!</v>
      </c>
      <c r="S150" s="28"/>
    </row>
    <row r="151" spans="1:19" x14ac:dyDescent="0.3">
      <c r="A151" s="29"/>
      <c r="B151" s="18" t="s">
        <v>1334</v>
      </c>
      <c r="C151" s="19">
        <v>5</v>
      </c>
      <c r="D151" s="19">
        <v>10</v>
      </c>
      <c r="E151" s="20">
        <f t="shared" si="25"/>
        <v>50</v>
      </c>
      <c r="F151" s="20">
        <f t="shared" si="26"/>
        <v>600</v>
      </c>
      <c r="G151" s="19">
        <v>50</v>
      </c>
      <c r="H151" s="19">
        <v>550</v>
      </c>
      <c r="I151" s="21">
        <v>0.91669999999999996</v>
      </c>
      <c r="J151" s="21">
        <v>0.9274</v>
      </c>
      <c r="K151" s="22">
        <v>9528</v>
      </c>
      <c r="L151" s="23">
        <v>10274</v>
      </c>
      <c r="M151" s="23">
        <v>0</v>
      </c>
      <c r="N151" s="24">
        <f>SUM(N150)</f>
        <v>42930</v>
      </c>
      <c r="O151" s="25">
        <f t="shared" si="27"/>
        <v>858.6</v>
      </c>
      <c r="P151" s="26">
        <f t="shared" si="28"/>
        <v>38.112000000000002</v>
      </c>
      <c r="Q151" s="27">
        <f t="shared" si="29"/>
        <v>0.95279999999999998</v>
      </c>
      <c r="R151" s="27">
        <f t="shared" si="30"/>
        <v>4293</v>
      </c>
      <c r="S151" s="28"/>
    </row>
    <row r="152" spans="1:19" x14ac:dyDescent="0.3">
      <c r="A152" s="29">
        <v>4</v>
      </c>
      <c r="B152" s="18" t="s">
        <v>1336</v>
      </c>
      <c r="C152" s="19"/>
      <c r="D152" s="19"/>
      <c r="E152" s="20">
        <f t="shared" si="25"/>
        <v>0</v>
      </c>
      <c r="F152" s="20">
        <f t="shared" si="26"/>
        <v>0</v>
      </c>
      <c r="G152" s="19"/>
      <c r="H152" s="19"/>
      <c r="I152" s="21"/>
      <c r="J152" s="21"/>
      <c r="K152" s="22"/>
      <c r="L152" s="23"/>
      <c r="M152" s="23"/>
      <c r="N152" s="24">
        <v>13795</v>
      </c>
      <c r="O152" s="25" t="e">
        <f t="shared" si="27"/>
        <v>#DIV/0!</v>
      </c>
      <c r="P152" s="26" t="e">
        <f t="shared" si="28"/>
        <v>#DIV/0!</v>
      </c>
      <c r="Q152" s="27" t="e">
        <f t="shared" si="29"/>
        <v>#DIV/0!</v>
      </c>
      <c r="R152" s="27" t="e">
        <f t="shared" si="30"/>
        <v>#DIV/0!</v>
      </c>
      <c r="S152" s="28"/>
    </row>
    <row r="153" spans="1:19" x14ac:dyDescent="0.3">
      <c r="A153" s="29"/>
      <c r="B153" s="18" t="s">
        <v>1337</v>
      </c>
      <c r="C153" s="19"/>
      <c r="D153" s="19"/>
      <c r="E153" s="20">
        <f t="shared" si="25"/>
        <v>0</v>
      </c>
      <c r="F153" s="20">
        <f t="shared" si="26"/>
        <v>0</v>
      </c>
      <c r="G153" s="19"/>
      <c r="H153" s="19"/>
      <c r="I153" s="21"/>
      <c r="J153" s="21"/>
      <c r="K153" s="22"/>
      <c r="L153" s="23"/>
      <c r="M153" s="23"/>
      <c r="N153" s="24">
        <v>20300</v>
      </c>
      <c r="O153" s="25" t="e">
        <f t="shared" si="27"/>
        <v>#DIV/0!</v>
      </c>
      <c r="P153" s="26" t="e">
        <f t="shared" si="28"/>
        <v>#DIV/0!</v>
      </c>
      <c r="Q153" s="27" t="e">
        <f t="shared" si="29"/>
        <v>#DIV/0!</v>
      </c>
      <c r="R153" s="27" t="e">
        <f t="shared" si="30"/>
        <v>#DIV/0!</v>
      </c>
      <c r="S153" s="28"/>
    </row>
    <row r="154" spans="1:19" x14ac:dyDescent="0.3">
      <c r="A154" s="29"/>
      <c r="B154" s="18" t="s">
        <v>1338</v>
      </c>
      <c r="C154" s="19"/>
      <c r="D154" s="19"/>
      <c r="E154" s="20">
        <f t="shared" si="25"/>
        <v>0</v>
      </c>
      <c r="F154" s="20">
        <f t="shared" si="26"/>
        <v>0</v>
      </c>
      <c r="G154" s="19"/>
      <c r="H154" s="19"/>
      <c r="I154" s="21"/>
      <c r="J154" s="21"/>
      <c r="K154" s="22"/>
      <c r="L154" s="23"/>
      <c r="M154" s="23"/>
      <c r="N154" s="24">
        <v>3780</v>
      </c>
      <c r="O154" s="25" t="e">
        <f t="shared" si="27"/>
        <v>#DIV/0!</v>
      </c>
      <c r="P154" s="26" t="e">
        <f t="shared" si="28"/>
        <v>#DIV/0!</v>
      </c>
      <c r="Q154" s="27" t="e">
        <f t="shared" si="29"/>
        <v>#DIV/0!</v>
      </c>
      <c r="R154" s="27" t="e">
        <f t="shared" si="30"/>
        <v>#DIV/0!</v>
      </c>
      <c r="S154" s="28"/>
    </row>
    <row r="155" spans="1:19" x14ac:dyDescent="0.3">
      <c r="A155" s="29"/>
      <c r="B155" s="18" t="s">
        <v>61</v>
      </c>
      <c r="C155" s="19">
        <v>5</v>
      </c>
      <c r="D155" s="19">
        <v>11</v>
      </c>
      <c r="E155" s="20">
        <f t="shared" si="25"/>
        <v>55</v>
      </c>
      <c r="F155" s="20">
        <f t="shared" si="26"/>
        <v>660</v>
      </c>
      <c r="G155" s="19">
        <v>170</v>
      </c>
      <c r="H155" s="19">
        <v>490</v>
      </c>
      <c r="I155" s="21">
        <v>0.74239999999999995</v>
      </c>
      <c r="J155" s="21">
        <v>0.90139999999999998</v>
      </c>
      <c r="K155" s="22">
        <v>10116</v>
      </c>
      <c r="L155" s="23">
        <v>11223</v>
      </c>
      <c r="M155" s="23">
        <v>26023</v>
      </c>
      <c r="N155" s="24">
        <f>SUM(N152:N154)</f>
        <v>37875</v>
      </c>
      <c r="O155" s="25">
        <f t="shared" si="27"/>
        <v>688.63636363636363</v>
      </c>
      <c r="P155" s="26">
        <f t="shared" si="28"/>
        <v>36.785454545454549</v>
      </c>
      <c r="Q155" s="27">
        <f t="shared" si="29"/>
        <v>0.91963636363636359</v>
      </c>
      <c r="R155" s="27">
        <f t="shared" si="30"/>
        <v>3443.181818181818</v>
      </c>
      <c r="S155" s="28"/>
    </row>
    <row r="156" spans="1:19" x14ac:dyDescent="0.3">
      <c r="A156" s="29" t="s">
        <v>78</v>
      </c>
      <c r="B156" s="18" t="s">
        <v>1341</v>
      </c>
      <c r="C156" s="19"/>
      <c r="D156" s="19"/>
      <c r="E156" s="20">
        <f t="shared" si="25"/>
        <v>0</v>
      </c>
      <c r="F156" s="20">
        <f t="shared" si="26"/>
        <v>0</v>
      </c>
      <c r="G156" s="19"/>
      <c r="H156" s="19"/>
      <c r="I156" s="21"/>
      <c r="J156" s="21"/>
      <c r="K156" s="22"/>
      <c r="L156" s="23"/>
      <c r="M156" s="23"/>
      <c r="N156" s="24">
        <v>29220</v>
      </c>
      <c r="O156" s="25" t="e">
        <f t="shared" si="27"/>
        <v>#DIV/0!</v>
      </c>
      <c r="P156" s="26" t="e">
        <f t="shared" si="28"/>
        <v>#DIV/0!</v>
      </c>
      <c r="Q156" s="27" t="e">
        <f t="shared" si="29"/>
        <v>#DIV/0!</v>
      </c>
      <c r="R156" s="27" t="e">
        <f t="shared" si="30"/>
        <v>#DIV/0!</v>
      </c>
      <c r="S156" s="28"/>
    </row>
    <row r="157" spans="1:19" x14ac:dyDescent="0.3">
      <c r="A157" s="29"/>
      <c r="B157" s="18" t="s">
        <v>1342</v>
      </c>
      <c r="C157" s="19"/>
      <c r="D157" s="19"/>
      <c r="E157" s="20">
        <f t="shared" si="25"/>
        <v>0</v>
      </c>
      <c r="F157" s="20">
        <f t="shared" si="26"/>
        <v>0</v>
      </c>
      <c r="G157" s="19"/>
      <c r="H157" s="19"/>
      <c r="I157" s="21"/>
      <c r="J157" s="21"/>
      <c r="K157" s="22"/>
      <c r="L157" s="23"/>
      <c r="M157" s="23"/>
      <c r="N157" s="24">
        <v>8246</v>
      </c>
      <c r="O157" s="25" t="e">
        <f t="shared" si="27"/>
        <v>#DIV/0!</v>
      </c>
      <c r="P157" s="26" t="e">
        <f t="shared" si="28"/>
        <v>#DIV/0!</v>
      </c>
      <c r="Q157" s="27" t="e">
        <f t="shared" si="29"/>
        <v>#DIV/0!</v>
      </c>
      <c r="R157" s="27" t="e">
        <f t="shared" si="30"/>
        <v>#DIV/0!</v>
      </c>
      <c r="S157" s="28"/>
    </row>
    <row r="158" spans="1:19" x14ac:dyDescent="0.3">
      <c r="A158" s="29"/>
      <c r="B158" s="18" t="s">
        <v>61</v>
      </c>
      <c r="C158" s="19">
        <v>5</v>
      </c>
      <c r="D158" s="19">
        <v>10</v>
      </c>
      <c r="E158" s="20">
        <f t="shared" si="25"/>
        <v>50</v>
      </c>
      <c r="F158" s="20">
        <f t="shared" si="26"/>
        <v>600</v>
      </c>
      <c r="G158" s="19">
        <v>120</v>
      </c>
      <c r="H158" s="19">
        <v>480</v>
      </c>
      <c r="I158" s="21">
        <v>0.8</v>
      </c>
      <c r="J158" s="21">
        <v>0.92169999999999996</v>
      </c>
      <c r="K158" s="22">
        <v>10976</v>
      </c>
      <c r="L158" s="23">
        <v>11908</v>
      </c>
      <c r="M158" s="23">
        <v>0</v>
      </c>
      <c r="N158" s="24">
        <f>SUM(N156:N157)</f>
        <v>37466</v>
      </c>
      <c r="O158" s="25">
        <f t="shared" si="27"/>
        <v>749.32</v>
      </c>
      <c r="P158" s="26">
        <f t="shared" si="28"/>
        <v>43.904000000000003</v>
      </c>
      <c r="Q158" s="27">
        <f t="shared" si="29"/>
        <v>1.0975999999999999</v>
      </c>
      <c r="R158" s="27">
        <f t="shared" si="30"/>
        <v>3746.6</v>
      </c>
      <c r="S158" s="28"/>
    </row>
    <row r="159" spans="1:19" x14ac:dyDescent="0.3">
      <c r="A159" s="29">
        <v>5</v>
      </c>
      <c r="B159" s="18" t="s">
        <v>1345</v>
      </c>
      <c r="C159" s="19"/>
      <c r="D159" s="19"/>
      <c r="E159" s="20">
        <f t="shared" si="25"/>
        <v>0</v>
      </c>
      <c r="F159" s="20">
        <f t="shared" si="26"/>
        <v>0</v>
      </c>
      <c r="G159" s="19"/>
      <c r="H159" s="19"/>
      <c r="I159" s="21"/>
      <c r="J159" s="21"/>
      <c r="K159" s="22"/>
      <c r="L159" s="23"/>
      <c r="M159" s="23"/>
      <c r="N159" s="24">
        <v>35991</v>
      </c>
      <c r="O159" s="25" t="e">
        <f t="shared" si="27"/>
        <v>#DIV/0!</v>
      </c>
      <c r="P159" s="26" t="e">
        <f t="shared" si="28"/>
        <v>#DIV/0!</v>
      </c>
      <c r="Q159" s="27" t="e">
        <f t="shared" si="29"/>
        <v>#DIV/0!</v>
      </c>
      <c r="R159" s="27" t="e">
        <f t="shared" si="30"/>
        <v>#DIV/0!</v>
      </c>
      <c r="S159" s="28"/>
    </row>
    <row r="160" spans="1:19" x14ac:dyDescent="0.3">
      <c r="A160" s="29"/>
      <c r="B160" s="18" t="s">
        <v>61</v>
      </c>
      <c r="C160" s="19">
        <v>5</v>
      </c>
      <c r="D160" s="19">
        <v>11</v>
      </c>
      <c r="E160" s="20">
        <f t="shared" si="25"/>
        <v>55</v>
      </c>
      <c r="F160" s="20">
        <f t="shared" si="26"/>
        <v>660</v>
      </c>
      <c r="G160" s="19">
        <v>200</v>
      </c>
      <c r="H160" s="19">
        <v>460</v>
      </c>
      <c r="I160" s="21">
        <v>0.69699999999999995</v>
      </c>
      <c r="J160" s="21">
        <v>0.9304</v>
      </c>
      <c r="K160" s="22">
        <v>10544</v>
      </c>
      <c r="L160" s="23">
        <v>11333</v>
      </c>
      <c r="M160" s="23">
        <v>22691</v>
      </c>
      <c r="N160" s="24">
        <f>SUM(N159)</f>
        <v>35991</v>
      </c>
      <c r="O160" s="25">
        <f t="shared" si="27"/>
        <v>654.38181818181818</v>
      </c>
      <c r="P160" s="26">
        <f t="shared" si="28"/>
        <v>38.341818181818176</v>
      </c>
      <c r="Q160" s="27">
        <f t="shared" si="29"/>
        <v>0.95854545454545448</v>
      </c>
      <c r="R160" s="27">
        <f t="shared" si="30"/>
        <v>3271.909090909091</v>
      </c>
      <c r="S160" s="28"/>
    </row>
    <row r="161" spans="1:19" ht="16.5" customHeight="1" x14ac:dyDescent="0.3">
      <c r="A161" s="29" t="s">
        <v>1346</v>
      </c>
      <c r="B161" s="18" t="s">
        <v>1348</v>
      </c>
      <c r="C161" s="19"/>
      <c r="D161" s="19"/>
      <c r="E161" s="20">
        <f t="shared" si="25"/>
        <v>0</v>
      </c>
      <c r="F161" s="20">
        <f t="shared" si="26"/>
        <v>0</v>
      </c>
      <c r="G161" s="19"/>
      <c r="H161" s="19"/>
      <c r="I161" s="21"/>
      <c r="J161" s="21"/>
      <c r="K161" s="22"/>
      <c r="L161" s="23"/>
      <c r="M161" s="23"/>
      <c r="N161" s="24">
        <v>23064</v>
      </c>
      <c r="O161" s="25" t="e">
        <f t="shared" si="27"/>
        <v>#DIV/0!</v>
      </c>
      <c r="P161" s="26" t="e">
        <f t="shared" si="28"/>
        <v>#DIV/0!</v>
      </c>
      <c r="Q161" s="27" t="e">
        <f t="shared" si="29"/>
        <v>#DIV/0!</v>
      </c>
      <c r="R161" s="27" t="e">
        <f t="shared" si="30"/>
        <v>#DIV/0!</v>
      </c>
      <c r="S161" s="28"/>
    </row>
    <row r="162" spans="1:19" x14ac:dyDescent="0.3">
      <c r="A162" s="29"/>
      <c r="B162" s="18" t="s">
        <v>1349</v>
      </c>
      <c r="C162" s="19"/>
      <c r="D162" s="19"/>
      <c r="E162" s="20">
        <f t="shared" si="25"/>
        <v>0</v>
      </c>
      <c r="F162" s="20">
        <f t="shared" si="26"/>
        <v>0</v>
      </c>
      <c r="G162" s="19"/>
      <c r="H162" s="19"/>
      <c r="I162" s="21"/>
      <c r="J162" s="21"/>
      <c r="K162" s="22"/>
      <c r="L162" s="23"/>
      <c r="M162" s="23"/>
      <c r="N162" s="24">
        <v>17650</v>
      </c>
      <c r="O162" s="25" t="e">
        <f t="shared" si="27"/>
        <v>#DIV/0!</v>
      </c>
      <c r="P162" s="26" t="e">
        <f t="shared" si="28"/>
        <v>#DIV/0!</v>
      </c>
      <c r="Q162" s="27" t="e">
        <f t="shared" si="29"/>
        <v>#DIV/0!</v>
      </c>
      <c r="R162" s="27" t="e">
        <f t="shared" si="30"/>
        <v>#DIV/0!</v>
      </c>
      <c r="S162" s="28"/>
    </row>
    <row r="163" spans="1:19" x14ac:dyDescent="0.3">
      <c r="A163" s="29"/>
      <c r="B163" s="18" t="s">
        <v>61</v>
      </c>
      <c r="C163" s="19">
        <v>5</v>
      </c>
      <c r="D163" s="19">
        <v>10</v>
      </c>
      <c r="E163" s="20">
        <f t="shared" si="25"/>
        <v>50</v>
      </c>
      <c r="F163" s="20">
        <f t="shared" si="26"/>
        <v>600</v>
      </c>
      <c r="G163" s="19">
        <v>60</v>
      </c>
      <c r="H163" s="19">
        <v>540</v>
      </c>
      <c r="I163" s="21">
        <v>0.9</v>
      </c>
      <c r="J163" s="21">
        <v>0.91369999999999996</v>
      </c>
      <c r="K163" s="22">
        <v>11545</v>
      </c>
      <c r="L163" s="23">
        <v>12635</v>
      </c>
      <c r="M163" s="23">
        <v>0</v>
      </c>
      <c r="N163" s="24">
        <f>SUM(N161:N162)</f>
        <v>40714</v>
      </c>
      <c r="O163" s="25">
        <f t="shared" si="27"/>
        <v>814.28</v>
      </c>
      <c r="P163" s="26">
        <f t="shared" si="28"/>
        <v>46.18</v>
      </c>
      <c r="Q163" s="27">
        <f t="shared" si="29"/>
        <v>1.1545000000000001</v>
      </c>
      <c r="R163" s="27">
        <f t="shared" si="30"/>
        <v>4071.4</v>
      </c>
      <c r="S163" s="28"/>
    </row>
    <row r="164" spans="1:19" x14ac:dyDescent="0.3">
      <c r="A164" s="29">
        <v>6</v>
      </c>
      <c r="B164" s="18" t="s">
        <v>1351</v>
      </c>
      <c r="C164" s="19"/>
      <c r="D164" s="19"/>
      <c r="E164" s="20">
        <f t="shared" si="25"/>
        <v>0</v>
      </c>
      <c r="F164" s="20">
        <f t="shared" si="26"/>
        <v>0</v>
      </c>
      <c r="G164" s="19"/>
      <c r="H164" s="19"/>
      <c r="I164" s="21"/>
      <c r="J164" s="21"/>
      <c r="K164" s="22"/>
      <c r="L164" s="23"/>
      <c r="M164" s="23"/>
      <c r="N164" s="24">
        <v>2250</v>
      </c>
      <c r="O164" s="25" t="e">
        <f t="shared" si="27"/>
        <v>#DIV/0!</v>
      </c>
      <c r="P164" s="26" t="e">
        <f t="shared" si="28"/>
        <v>#DIV/0!</v>
      </c>
      <c r="Q164" s="27" t="e">
        <f t="shared" si="29"/>
        <v>#DIV/0!</v>
      </c>
      <c r="R164" s="27" t="e">
        <f t="shared" si="30"/>
        <v>#DIV/0!</v>
      </c>
      <c r="S164" s="28"/>
    </row>
    <row r="165" spans="1:19" x14ac:dyDescent="0.3">
      <c r="A165" s="29"/>
      <c r="B165" s="18" t="s">
        <v>61</v>
      </c>
      <c r="C165" s="19">
        <v>5</v>
      </c>
      <c r="D165" s="19">
        <v>4</v>
      </c>
      <c r="E165" s="20">
        <f t="shared" si="25"/>
        <v>20</v>
      </c>
      <c r="F165" s="20">
        <f t="shared" si="26"/>
        <v>240</v>
      </c>
      <c r="G165" s="19">
        <v>210</v>
      </c>
      <c r="H165" s="19">
        <v>30</v>
      </c>
      <c r="I165" s="21">
        <v>0.125</v>
      </c>
      <c r="J165" s="21">
        <v>0.74609999999999999</v>
      </c>
      <c r="K165" s="22">
        <v>610</v>
      </c>
      <c r="L165" s="23">
        <v>818</v>
      </c>
      <c r="M165" s="23">
        <v>30023</v>
      </c>
      <c r="N165" s="24">
        <f>SUM(N164)</f>
        <v>2250</v>
      </c>
      <c r="O165" s="25">
        <f t="shared" si="27"/>
        <v>112.5</v>
      </c>
      <c r="P165" s="26">
        <f t="shared" si="28"/>
        <v>6.1</v>
      </c>
      <c r="Q165" s="27">
        <f t="shared" si="29"/>
        <v>0.1525</v>
      </c>
      <c r="R165" s="27">
        <f t="shared" si="30"/>
        <v>562.5</v>
      </c>
      <c r="S165" s="28"/>
    </row>
    <row r="166" spans="1:19" ht="16.5" customHeight="1" x14ac:dyDescent="0.3">
      <c r="A166" s="29" t="s">
        <v>1352</v>
      </c>
      <c r="B166" s="18" t="s">
        <v>1359</v>
      </c>
      <c r="C166" s="19"/>
      <c r="D166" s="19"/>
      <c r="E166" s="20">
        <f t="shared" si="25"/>
        <v>0</v>
      </c>
      <c r="F166" s="20">
        <f t="shared" si="26"/>
        <v>0</v>
      </c>
      <c r="G166" s="19"/>
      <c r="H166" s="19"/>
      <c r="I166" s="21"/>
      <c r="J166" s="21"/>
      <c r="K166" s="22"/>
      <c r="L166" s="23"/>
      <c r="M166" s="23"/>
      <c r="N166" s="24">
        <v>30100</v>
      </c>
      <c r="O166" s="25" t="e">
        <f t="shared" si="27"/>
        <v>#DIV/0!</v>
      </c>
      <c r="P166" s="26" t="e">
        <f t="shared" si="28"/>
        <v>#DIV/0!</v>
      </c>
      <c r="Q166" s="27" t="e">
        <f t="shared" si="29"/>
        <v>#DIV/0!</v>
      </c>
      <c r="R166" s="27" t="e">
        <f t="shared" si="30"/>
        <v>#DIV/0!</v>
      </c>
      <c r="S166" s="28"/>
    </row>
    <row r="167" spans="1:19" x14ac:dyDescent="0.3">
      <c r="A167" s="29"/>
      <c r="B167" s="18" t="s">
        <v>1360</v>
      </c>
      <c r="C167" s="19"/>
      <c r="D167" s="19"/>
      <c r="E167" s="20">
        <f t="shared" si="25"/>
        <v>0</v>
      </c>
      <c r="F167" s="20">
        <f t="shared" si="26"/>
        <v>0</v>
      </c>
      <c r="G167" s="19"/>
      <c r="H167" s="19"/>
      <c r="I167" s="21"/>
      <c r="J167" s="21"/>
      <c r="K167" s="22"/>
      <c r="L167" s="23"/>
      <c r="M167" s="23"/>
      <c r="N167" s="24">
        <v>14105.6</v>
      </c>
      <c r="O167" s="25" t="e">
        <f t="shared" si="27"/>
        <v>#DIV/0!</v>
      </c>
      <c r="P167" s="26" t="e">
        <f t="shared" si="28"/>
        <v>#DIV/0!</v>
      </c>
      <c r="Q167" s="27" t="e">
        <f t="shared" si="29"/>
        <v>#DIV/0!</v>
      </c>
      <c r="R167" s="27" t="e">
        <f t="shared" si="30"/>
        <v>#DIV/0!</v>
      </c>
      <c r="S167" s="28"/>
    </row>
    <row r="168" spans="1:19" x14ac:dyDescent="0.3">
      <c r="A168" s="29"/>
      <c r="B168" s="18" t="s">
        <v>61</v>
      </c>
      <c r="C168" s="19">
        <v>5</v>
      </c>
      <c r="D168" s="19">
        <v>10</v>
      </c>
      <c r="E168" s="20">
        <f t="shared" si="25"/>
        <v>50</v>
      </c>
      <c r="F168" s="20">
        <f t="shared" si="26"/>
        <v>600</v>
      </c>
      <c r="G168" s="19">
        <v>50</v>
      </c>
      <c r="H168" s="19">
        <v>550</v>
      </c>
      <c r="I168" s="21">
        <v>0.91669999999999996</v>
      </c>
      <c r="J168" s="21">
        <v>0.94289999999999996</v>
      </c>
      <c r="K168" s="22">
        <v>11991</v>
      </c>
      <c r="L168" s="23">
        <v>12718</v>
      </c>
      <c r="M168" s="23">
        <v>0</v>
      </c>
      <c r="N168" s="24">
        <f>SUM(N166:N167)</f>
        <v>44205.599999999999</v>
      </c>
      <c r="O168" s="25">
        <f t="shared" si="27"/>
        <v>884.11199999999997</v>
      </c>
      <c r="P168" s="26">
        <f t="shared" si="28"/>
        <v>47.963999999999999</v>
      </c>
      <c r="Q168" s="27">
        <f t="shared" si="29"/>
        <v>1.1990999999999998</v>
      </c>
      <c r="R168" s="27">
        <f t="shared" si="30"/>
        <v>4420.5599999999995</v>
      </c>
      <c r="S168" s="28"/>
    </row>
    <row r="169" spans="1:19" x14ac:dyDescent="0.3">
      <c r="A169" s="29">
        <v>7</v>
      </c>
      <c r="B169" s="18" t="s">
        <v>1361</v>
      </c>
      <c r="C169" s="19"/>
      <c r="D169" s="19"/>
      <c r="E169" s="20">
        <f t="shared" si="25"/>
        <v>0</v>
      </c>
      <c r="F169" s="20">
        <f t="shared" si="26"/>
        <v>0</v>
      </c>
      <c r="G169" s="19"/>
      <c r="H169" s="19"/>
      <c r="I169" s="21"/>
      <c r="J169" s="21"/>
      <c r="K169" s="22"/>
      <c r="L169" s="23"/>
      <c r="M169" s="23"/>
      <c r="N169" s="24">
        <v>23594.400000000001</v>
      </c>
      <c r="O169" s="25" t="e">
        <f t="shared" si="27"/>
        <v>#DIV/0!</v>
      </c>
      <c r="P169" s="26" t="e">
        <f t="shared" si="28"/>
        <v>#DIV/0!</v>
      </c>
      <c r="Q169" s="27" t="e">
        <f t="shared" si="29"/>
        <v>#DIV/0!</v>
      </c>
      <c r="R169" s="27" t="e">
        <f t="shared" si="30"/>
        <v>#DIV/0!</v>
      </c>
      <c r="S169" s="28"/>
    </row>
    <row r="170" spans="1:19" x14ac:dyDescent="0.3">
      <c r="A170" s="29"/>
      <c r="B170" s="18" t="s">
        <v>1362</v>
      </c>
      <c r="C170" s="19"/>
      <c r="D170" s="19"/>
      <c r="E170" s="20">
        <f t="shared" si="25"/>
        <v>0</v>
      </c>
      <c r="F170" s="20">
        <f t="shared" si="26"/>
        <v>0</v>
      </c>
      <c r="G170" s="19"/>
      <c r="H170" s="19"/>
      <c r="I170" s="21"/>
      <c r="J170" s="21"/>
      <c r="K170" s="22"/>
      <c r="L170" s="23"/>
      <c r="M170" s="23"/>
      <c r="N170" s="24">
        <v>24864</v>
      </c>
      <c r="O170" s="25" t="e">
        <f t="shared" si="27"/>
        <v>#DIV/0!</v>
      </c>
      <c r="P170" s="26" t="e">
        <f t="shared" si="28"/>
        <v>#DIV/0!</v>
      </c>
      <c r="Q170" s="27" t="e">
        <f t="shared" si="29"/>
        <v>#DIV/0!</v>
      </c>
      <c r="R170" s="27" t="e">
        <f t="shared" si="30"/>
        <v>#DIV/0!</v>
      </c>
      <c r="S170" s="28"/>
    </row>
    <row r="171" spans="1:19" x14ac:dyDescent="0.3">
      <c r="A171" s="29"/>
      <c r="B171" s="18" t="s">
        <v>61</v>
      </c>
      <c r="C171" s="19">
        <v>5</v>
      </c>
      <c r="D171" s="19">
        <v>11</v>
      </c>
      <c r="E171" s="20">
        <f t="shared" si="25"/>
        <v>55</v>
      </c>
      <c r="F171" s="20">
        <f t="shared" si="26"/>
        <v>660</v>
      </c>
      <c r="G171" s="19">
        <v>50</v>
      </c>
      <c r="H171" s="19">
        <v>610</v>
      </c>
      <c r="I171" s="21">
        <v>0.92420000000000002</v>
      </c>
      <c r="J171" s="21">
        <v>0.93149999999999999</v>
      </c>
      <c r="K171" s="22">
        <v>13145</v>
      </c>
      <c r="L171" s="23">
        <v>14112</v>
      </c>
      <c r="M171" s="23">
        <v>18982</v>
      </c>
      <c r="N171" s="24">
        <f>SUM(N169:N170)</f>
        <v>48458.400000000001</v>
      </c>
      <c r="O171" s="25">
        <f t="shared" si="27"/>
        <v>881.06181818181824</v>
      </c>
      <c r="P171" s="26">
        <f t="shared" si="28"/>
        <v>47.8</v>
      </c>
      <c r="Q171" s="27">
        <f t="shared" si="29"/>
        <v>1.1950000000000001</v>
      </c>
      <c r="R171" s="27">
        <f t="shared" si="30"/>
        <v>4405.3090909090906</v>
      </c>
      <c r="S171" s="28"/>
    </row>
    <row r="172" spans="1:19" ht="16.5" customHeight="1" x14ac:dyDescent="0.3">
      <c r="A172" s="29" t="s">
        <v>1363</v>
      </c>
      <c r="B172" s="18" t="s">
        <v>1366</v>
      </c>
      <c r="C172" s="19"/>
      <c r="D172" s="19"/>
      <c r="E172" s="20">
        <f t="shared" si="25"/>
        <v>0</v>
      </c>
      <c r="F172" s="20">
        <f t="shared" si="26"/>
        <v>0</v>
      </c>
      <c r="G172" s="19"/>
      <c r="H172" s="19"/>
      <c r="I172" s="21"/>
      <c r="J172" s="21"/>
      <c r="K172" s="22"/>
      <c r="L172" s="23"/>
      <c r="M172" s="23"/>
      <c r="N172" s="24">
        <v>33936</v>
      </c>
      <c r="O172" s="25" t="e">
        <f t="shared" si="27"/>
        <v>#DIV/0!</v>
      </c>
      <c r="P172" s="26" t="e">
        <f t="shared" si="28"/>
        <v>#DIV/0!</v>
      </c>
      <c r="Q172" s="27" t="e">
        <f t="shared" si="29"/>
        <v>#DIV/0!</v>
      </c>
      <c r="R172" s="27" t="e">
        <f t="shared" si="30"/>
        <v>#DIV/0!</v>
      </c>
      <c r="S172" s="28"/>
    </row>
    <row r="173" spans="1:19" x14ac:dyDescent="0.3">
      <c r="A173" s="29"/>
      <c r="B173" s="18" t="s">
        <v>1367</v>
      </c>
      <c r="C173" s="19"/>
      <c r="D173" s="19"/>
      <c r="E173" s="20">
        <f t="shared" si="25"/>
        <v>0</v>
      </c>
      <c r="F173" s="20">
        <f t="shared" si="26"/>
        <v>0</v>
      </c>
      <c r="G173" s="19"/>
      <c r="H173" s="19"/>
      <c r="I173" s="21"/>
      <c r="J173" s="21"/>
      <c r="K173" s="22"/>
      <c r="L173" s="23"/>
      <c r="M173" s="23"/>
      <c r="N173" s="24">
        <v>8140</v>
      </c>
      <c r="O173" s="25" t="e">
        <f t="shared" si="27"/>
        <v>#DIV/0!</v>
      </c>
      <c r="P173" s="26" t="e">
        <f t="shared" si="28"/>
        <v>#DIV/0!</v>
      </c>
      <c r="Q173" s="27" t="e">
        <f t="shared" si="29"/>
        <v>#DIV/0!</v>
      </c>
      <c r="R173" s="27" t="e">
        <f t="shared" si="30"/>
        <v>#DIV/0!</v>
      </c>
      <c r="S173" s="28"/>
    </row>
    <row r="174" spans="1:19" x14ac:dyDescent="0.3">
      <c r="A174" s="29"/>
      <c r="B174" s="18" t="s">
        <v>61</v>
      </c>
      <c r="C174" s="19">
        <v>5</v>
      </c>
      <c r="D174" s="19">
        <v>10</v>
      </c>
      <c r="E174" s="20">
        <f t="shared" si="25"/>
        <v>50</v>
      </c>
      <c r="F174" s="20">
        <f t="shared" si="26"/>
        <v>600</v>
      </c>
      <c r="G174" s="19">
        <v>70</v>
      </c>
      <c r="H174" s="19">
        <v>530</v>
      </c>
      <c r="I174" s="21">
        <v>0.88329999999999997</v>
      </c>
      <c r="J174" s="21">
        <v>0.92969999999999997</v>
      </c>
      <c r="K174" s="22">
        <v>11414</v>
      </c>
      <c r="L174" s="23">
        <v>12277</v>
      </c>
      <c r="M174" s="23">
        <v>0</v>
      </c>
      <c r="N174" s="24">
        <f>SUM(N172:N173)</f>
        <v>42076</v>
      </c>
      <c r="O174" s="25">
        <f t="shared" si="27"/>
        <v>841.52</v>
      </c>
      <c r="P174" s="26">
        <f t="shared" si="28"/>
        <v>45.655999999999999</v>
      </c>
      <c r="Q174" s="27">
        <f t="shared" si="29"/>
        <v>1.1414000000000002</v>
      </c>
      <c r="R174" s="27">
        <f t="shared" si="30"/>
        <v>4207.6000000000004</v>
      </c>
      <c r="S174" s="28"/>
    </row>
    <row r="175" spans="1:19" x14ac:dyDescent="0.3">
      <c r="A175" s="29">
        <v>8</v>
      </c>
      <c r="B175" s="18" t="s">
        <v>1367</v>
      </c>
      <c r="C175" s="19"/>
      <c r="D175" s="19"/>
      <c r="E175" s="20">
        <f t="shared" si="25"/>
        <v>0</v>
      </c>
      <c r="F175" s="20">
        <f t="shared" si="26"/>
        <v>0</v>
      </c>
      <c r="G175" s="19"/>
      <c r="H175" s="19"/>
      <c r="I175" s="21"/>
      <c r="J175" s="21"/>
      <c r="K175" s="22"/>
      <c r="L175" s="23"/>
      <c r="M175" s="23"/>
      <c r="N175" s="24">
        <v>33110</v>
      </c>
      <c r="O175" s="25" t="e">
        <f t="shared" si="27"/>
        <v>#DIV/0!</v>
      </c>
      <c r="P175" s="26" t="e">
        <f t="shared" si="28"/>
        <v>#DIV/0!</v>
      </c>
      <c r="Q175" s="27" t="e">
        <f t="shared" si="29"/>
        <v>#DIV/0!</v>
      </c>
      <c r="R175" s="27" t="e">
        <f t="shared" si="30"/>
        <v>#DIV/0!</v>
      </c>
      <c r="S175" s="28"/>
    </row>
    <row r="176" spans="1:19" x14ac:dyDescent="0.3">
      <c r="A176" s="29"/>
      <c r="B176" s="18" t="s">
        <v>1371</v>
      </c>
      <c r="C176" s="19"/>
      <c r="D176" s="19"/>
      <c r="E176" s="20">
        <f t="shared" si="25"/>
        <v>0</v>
      </c>
      <c r="F176" s="20">
        <f t="shared" si="26"/>
        <v>0</v>
      </c>
      <c r="G176" s="19"/>
      <c r="H176" s="19"/>
      <c r="I176" s="21"/>
      <c r="J176" s="21"/>
      <c r="K176" s="22"/>
      <c r="L176" s="23"/>
      <c r="M176" s="23"/>
      <c r="N176" s="24">
        <v>13642.5</v>
      </c>
      <c r="O176" s="25" t="e">
        <f t="shared" si="27"/>
        <v>#DIV/0!</v>
      </c>
      <c r="P176" s="26" t="e">
        <f t="shared" si="28"/>
        <v>#DIV/0!</v>
      </c>
      <c r="Q176" s="27" t="e">
        <f t="shared" si="29"/>
        <v>#DIV/0!</v>
      </c>
      <c r="R176" s="27" t="e">
        <f t="shared" si="30"/>
        <v>#DIV/0!</v>
      </c>
      <c r="S176" s="28"/>
    </row>
    <row r="177" spans="1:19" x14ac:dyDescent="0.3">
      <c r="A177" s="29"/>
      <c r="B177" s="18" t="s">
        <v>61</v>
      </c>
      <c r="C177" s="19">
        <v>5</v>
      </c>
      <c r="D177" s="19">
        <v>11</v>
      </c>
      <c r="E177" s="20">
        <f t="shared" si="25"/>
        <v>55</v>
      </c>
      <c r="F177" s="20">
        <f t="shared" si="26"/>
        <v>660</v>
      </c>
      <c r="G177" s="19">
        <v>60</v>
      </c>
      <c r="H177" s="19">
        <v>600</v>
      </c>
      <c r="I177" s="21">
        <v>0.90910000000000002</v>
      </c>
      <c r="J177" s="21">
        <v>0.92889999999999995</v>
      </c>
      <c r="K177" s="22">
        <v>12682</v>
      </c>
      <c r="L177" s="23">
        <v>13653</v>
      </c>
      <c r="M177" s="23">
        <v>44557</v>
      </c>
      <c r="N177" s="24">
        <f>SUM(N175:N176)</f>
        <v>46752.5</v>
      </c>
      <c r="O177" s="25">
        <f t="shared" si="27"/>
        <v>850.0454545454545</v>
      </c>
      <c r="P177" s="26">
        <f t="shared" si="28"/>
        <v>46.11636363636363</v>
      </c>
      <c r="Q177" s="27">
        <f t="shared" si="29"/>
        <v>1.1529090909090909</v>
      </c>
      <c r="R177" s="27">
        <f t="shared" si="30"/>
        <v>4250.227272727273</v>
      </c>
      <c r="S177" s="28"/>
    </row>
    <row r="178" spans="1:19" ht="16.5" customHeight="1" x14ac:dyDescent="0.3">
      <c r="A178" s="29" t="s">
        <v>1372</v>
      </c>
      <c r="B178" s="18" t="s">
        <v>1375</v>
      </c>
      <c r="C178" s="19"/>
      <c r="D178" s="19"/>
      <c r="E178" s="20">
        <f t="shared" si="25"/>
        <v>0</v>
      </c>
      <c r="F178" s="20">
        <f t="shared" si="26"/>
        <v>0</v>
      </c>
      <c r="G178" s="19"/>
      <c r="H178" s="19"/>
      <c r="I178" s="21"/>
      <c r="J178" s="21"/>
      <c r="K178" s="22"/>
      <c r="L178" s="23"/>
      <c r="M178" s="23"/>
      <c r="N178" s="24">
        <v>39178.050000000003</v>
      </c>
      <c r="O178" s="25" t="e">
        <f t="shared" si="27"/>
        <v>#DIV/0!</v>
      </c>
      <c r="P178" s="26" t="e">
        <f t="shared" si="28"/>
        <v>#DIV/0!</v>
      </c>
      <c r="Q178" s="27" t="e">
        <f t="shared" si="29"/>
        <v>#DIV/0!</v>
      </c>
      <c r="R178" s="27" t="e">
        <f t="shared" si="30"/>
        <v>#DIV/0!</v>
      </c>
      <c r="S178" s="28"/>
    </row>
    <row r="179" spans="1:19" x14ac:dyDescent="0.3">
      <c r="A179" s="29"/>
      <c r="B179" s="18" t="s">
        <v>61</v>
      </c>
      <c r="C179" s="19">
        <v>5</v>
      </c>
      <c r="D179" s="19">
        <v>10</v>
      </c>
      <c r="E179" s="20">
        <f t="shared" si="25"/>
        <v>50</v>
      </c>
      <c r="F179" s="20">
        <f t="shared" si="26"/>
        <v>600</v>
      </c>
      <c r="G179" s="19">
        <v>110</v>
      </c>
      <c r="H179" s="19">
        <v>490</v>
      </c>
      <c r="I179" s="21">
        <v>0.81669999999999998</v>
      </c>
      <c r="J179" s="21">
        <v>0.93220000000000003</v>
      </c>
      <c r="K179" s="22">
        <v>10627</v>
      </c>
      <c r="L179" s="23">
        <v>11400</v>
      </c>
      <c r="M179" s="23">
        <v>0</v>
      </c>
      <c r="N179" s="24">
        <f>SUM(N178)</f>
        <v>39178.050000000003</v>
      </c>
      <c r="O179" s="25">
        <f t="shared" si="27"/>
        <v>783.56100000000004</v>
      </c>
      <c r="P179" s="26">
        <f t="shared" si="28"/>
        <v>42.508000000000003</v>
      </c>
      <c r="Q179" s="27">
        <f t="shared" si="29"/>
        <v>1.0627</v>
      </c>
      <c r="R179" s="27">
        <f t="shared" si="30"/>
        <v>3917.8050000000003</v>
      </c>
      <c r="S179" s="28"/>
    </row>
    <row r="180" spans="1:19" x14ac:dyDescent="0.3">
      <c r="A180" s="29">
        <v>11</v>
      </c>
      <c r="B180" s="18" t="s">
        <v>1379</v>
      </c>
      <c r="C180" s="19"/>
      <c r="D180" s="19"/>
      <c r="E180" s="20">
        <f t="shared" si="25"/>
        <v>0</v>
      </c>
      <c r="F180" s="20">
        <f t="shared" si="26"/>
        <v>0</v>
      </c>
      <c r="G180" s="19"/>
      <c r="H180" s="19"/>
      <c r="I180" s="21"/>
      <c r="J180" s="21"/>
      <c r="K180" s="22"/>
      <c r="L180" s="23"/>
      <c r="M180" s="23"/>
      <c r="N180" s="24">
        <v>22173.4</v>
      </c>
      <c r="O180" s="25" t="e">
        <f t="shared" si="27"/>
        <v>#DIV/0!</v>
      </c>
      <c r="P180" s="26" t="e">
        <f t="shared" si="28"/>
        <v>#DIV/0!</v>
      </c>
      <c r="Q180" s="27" t="e">
        <f t="shared" si="29"/>
        <v>#DIV/0!</v>
      </c>
      <c r="R180" s="27" t="e">
        <f t="shared" si="30"/>
        <v>#DIV/0!</v>
      </c>
      <c r="S180" s="28"/>
    </row>
    <row r="181" spans="1:19" x14ac:dyDescent="0.3">
      <c r="A181" s="29"/>
      <c r="B181" s="18" t="s">
        <v>1380</v>
      </c>
      <c r="C181" s="19"/>
      <c r="D181" s="19"/>
      <c r="E181" s="20">
        <f t="shared" si="25"/>
        <v>0</v>
      </c>
      <c r="F181" s="20">
        <f t="shared" si="26"/>
        <v>0</v>
      </c>
      <c r="G181" s="19"/>
      <c r="H181" s="19"/>
      <c r="I181" s="21"/>
      <c r="J181" s="21"/>
      <c r="K181" s="22"/>
      <c r="L181" s="23"/>
      <c r="M181" s="23"/>
      <c r="N181" s="24">
        <v>17448</v>
      </c>
      <c r="O181" s="25" t="e">
        <f t="shared" si="27"/>
        <v>#DIV/0!</v>
      </c>
      <c r="P181" s="26" t="e">
        <f t="shared" si="28"/>
        <v>#DIV/0!</v>
      </c>
      <c r="Q181" s="27" t="e">
        <f t="shared" si="29"/>
        <v>#DIV/0!</v>
      </c>
      <c r="R181" s="27" t="e">
        <f t="shared" si="30"/>
        <v>#DIV/0!</v>
      </c>
      <c r="S181" s="28"/>
    </row>
    <row r="182" spans="1:19" x14ac:dyDescent="0.3">
      <c r="A182" s="29"/>
      <c r="B182" s="18" t="s">
        <v>1381</v>
      </c>
      <c r="C182" s="19">
        <v>4</v>
      </c>
      <c r="D182" s="19">
        <v>11</v>
      </c>
      <c r="E182" s="20">
        <f t="shared" si="25"/>
        <v>44</v>
      </c>
      <c r="F182" s="20">
        <f t="shared" si="26"/>
        <v>660</v>
      </c>
      <c r="G182" s="19">
        <v>70</v>
      </c>
      <c r="H182" s="19">
        <v>590</v>
      </c>
      <c r="I182" s="21">
        <v>0.89390000000000003</v>
      </c>
      <c r="J182" s="21">
        <v>0.95809999999999995</v>
      </c>
      <c r="K182" s="22">
        <v>17226</v>
      </c>
      <c r="L182" s="23">
        <v>17978</v>
      </c>
      <c r="M182" s="23">
        <v>2249</v>
      </c>
      <c r="N182" s="24">
        <f>SUM(N180:N181)</f>
        <v>39621.4</v>
      </c>
      <c r="O182" s="25">
        <f t="shared" si="27"/>
        <v>900.48636363636365</v>
      </c>
      <c r="P182" s="26">
        <f t="shared" si="28"/>
        <v>78.3</v>
      </c>
      <c r="Q182" s="27">
        <f t="shared" si="29"/>
        <v>1.5660000000000001</v>
      </c>
      <c r="R182" s="27">
        <f t="shared" si="30"/>
        <v>3601.9454545454546</v>
      </c>
      <c r="S182" s="28"/>
    </row>
    <row r="183" spans="1:19" x14ac:dyDescent="0.3">
      <c r="A183" s="29" t="s">
        <v>1382</v>
      </c>
      <c r="B183" s="18" t="s">
        <v>1380</v>
      </c>
      <c r="C183" s="19"/>
      <c r="D183" s="19"/>
      <c r="E183" s="20">
        <f t="shared" si="25"/>
        <v>0</v>
      </c>
      <c r="F183" s="20">
        <f t="shared" si="26"/>
        <v>0</v>
      </c>
      <c r="G183" s="19"/>
      <c r="H183" s="19"/>
      <c r="I183" s="21"/>
      <c r="J183" s="21"/>
      <c r="K183" s="22"/>
      <c r="L183" s="23"/>
      <c r="M183" s="23"/>
      <c r="N183" s="24">
        <v>3738</v>
      </c>
      <c r="O183" s="25" t="e">
        <f t="shared" si="27"/>
        <v>#DIV/0!</v>
      </c>
      <c r="P183" s="26" t="e">
        <f t="shared" si="28"/>
        <v>#DIV/0!</v>
      </c>
      <c r="Q183" s="27" t="e">
        <f t="shared" si="29"/>
        <v>#DIV/0!</v>
      </c>
      <c r="R183" s="27" t="e">
        <f t="shared" si="30"/>
        <v>#DIV/0!</v>
      </c>
      <c r="S183" s="28"/>
    </row>
    <row r="184" spans="1:19" x14ac:dyDescent="0.3">
      <c r="A184" s="29"/>
      <c r="B184" s="18" t="s">
        <v>1384</v>
      </c>
      <c r="C184" s="19"/>
      <c r="D184" s="19"/>
      <c r="E184" s="20">
        <f t="shared" si="25"/>
        <v>0</v>
      </c>
      <c r="F184" s="20">
        <f t="shared" si="26"/>
        <v>0</v>
      </c>
      <c r="G184" s="19"/>
      <c r="H184" s="19"/>
      <c r="I184" s="21"/>
      <c r="J184" s="21"/>
      <c r="K184" s="22"/>
      <c r="L184" s="23"/>
      <c r="M184" s="23"/>
      <c r="N184" s="24">
        <v>11600</v>
      </c>
      <c r="O184" s="25" t="e">
        <f t="shared" si="27"/>
        <v>#DIV/0!</v>
      </c>
      <c r="P184" s="26" t="e">
        <f t="shared" si="28"/>
        <v>#DIV/0!</v>
      </c>
      <c r="Q184" s="27" t="e">
        <f t="shared" si="29"/>
        <v>#DIV/0!</v>
      </c>
      <c r="R184" s="27" t="e">
        <f t="shared" si="30"/>
        <v>#DIV/0!</v>
      </c>
      <c r="S184" s="28"/>
    </row>
    <row r="185" spans="1:19" x14ac:dyDescent="0.3">
      <c r="A185" s="29"/>
      <c r="B185" s="18" t="s">
        <v>1385</v>
      </c>
      <c r="C185" s="19"/>
      <c r="D185" s="19"/>
      <c r="E185" s="20">
        <f t="shared" si="25"/>
        <v>0</v>
      </c>
      <c r="F185" s="20">
        <f t="shared" si="26"/>
        <v>0</v>
      </c>
      <c r="G185" s="19"/>
      <c r="H185" s="19"/>
      <c r="I185" s="21"/>
      <c r="J185" s="21"/>
      <c r="K185" s="22"/>
      <c r="L185" s="23"/>
      <c r="M185" s="23"/>
      <c r="N185" s="24">
        <v>9408</v>
      </c>
      <c r="O185" s="25" t="e">
        <f t="shared" si="27"/>
        <v>#DIV/0!</v>
      </c>
      <c r="P185" s="26" t="e">
        <f t="shared" si="28"/>
        <v>#DIV/0!</v>
      </c>
      <c r="Q185" s="27" t="e">
        <f t="shared" si="29"/>
        <v>#DIV/0!</v>
      </c>
      <c r="R185" s="27" t="e">
        <f t="shared" si="30"/>
        <v>#DIV/0!</v>
      </c>
      <c r="S185" s="28"/>
    </row>
    <row r="186" spans="1:19" x14ac:dyDescent="0.3">
      <c r="A186" s="29"/>
      <c r="B186" s="18" t="s">
        <v>1386</v>
      </c>
      <c r="C186" s="19"/>
      <c r="D186" s="19"/>
      <c r="E186" s="20">
        <f t="shared" si="25"/>
        <v>0</v>
      </c>
      <c r="F186" s="20">
        <f t="shared" si="26"/>
        <v>0</v>
      </c>
      <c r="G186" s="19"/>
      <c r="H186" s="19"/>
      <c r="I186" s="21"/>
      <c r="J186" s="21"/>
      <c r="K186" s="22"/>
      <c r="L186" s="23"/>
      <c r="M186" s="23"/>
      <c r="N186" s="24">
        <v>4760</v>
      </c>
      <c r="O186" s="25" t="e">
        <f t="shared" si="27"/>
        <v>#DIV/0!</v>
      </c>
      <c r="P186" s="26" t="e">
        <f t="shared" si="28"/>
        <v>#DIV/0!</v>
      </c>
      <c r="Q186" s="27" t="e">
        <f t="shared" si="29"/>
        <v>#DIV/0!</v>
      </c>
      <c r="R186" s="27" t="e">
        <f t="shared" si="30"/>
        <v>#DIV/0!</v>
      </c>
      <c r="S186" s="28"/>
    </row>
    <row r="187" spans="1:19" x14ac:dyDescent="0.3">
      <c r="A187" s="29"/>
      <c r="B187" s="18" t="s">
        <v>61</v>
      </c>
      <c r="C187" s="19">
        <v>5</v>
      </c>
      <c r="D187" s="19">
        <v>10</v>
      </c>
      <c r="E187" s="20">
        <f t="shared" si="25"/>
        <v>50</v>
      </c>
      <c r="F187" s="20">
        <f t="shared" si="26"/>
        <v>600</v>
      </c>
      <c r="G187" s="19">
        <v>90</v>
      </c>
      <c r="H187" s="19">
        <v>510</v>
      </c>
      <c r="I187" s="21">
        <v>0.85</v>
      </c>
      <c r="J187" s="21">
        <v>0.89749999999999996</v>
      </c>
      <c r="K187" s="22">
        <v>16095</v>
      </c>
      <c r="L187" s="23">
        <v>17933</v>
      </c>
      <c r="M187" s="23">
        <v>0</v>
      </c>
      <c r="N187" s="24">
        <f>SUM(N183:N186)</f>
        <v>29506</v>
      </c>
      <c r="O187" s="25">
        <f t="shared" si="27"/>
        <v>590.12</v>
      </c>
      <c r="P187" s="26">
        <f t="shared" si="28"/>
        <v>64.38</v>
      </c>
      <c r="Q187" s="27">
        <f t="shared" si="29"/>
        <v>1.6094999999999999</v>
      </c>
      <c r="R187" s="27">
        <f t="shared" si="30"/>
        <v>2950.6</v>
      </c>
      <c r="S187" s="28"/>
    </row>
    <row r="188" spans="1:19" x14ac:dyDescent="0.3">
      <c r="A188" s="29">
        <v>12</v>
      </c>
      <c r="B188" s="18" t="s">
        <v>1386</v>
      </c>
      <c r="C188" s="19"/>
      <c r="D188" s="19"/>
      <c r="E188" s="20">
        <f t="shared" si="25"/>
        <v>0</v>
      </c>
      <c r="F188" s="20">
        <f t="shared" si="26"/>
        <v>0</v>
      </c>
      <c r="G188" s="19"/>
      <c r="H188" s="19"/>
      <c r="I188" s="21"/>
      <c r="J188" s="21"/>
      <c r="K188" s="22"/>
      <c r="L188" s="23"/>
      <c r="M188" s="23"/>
      <c r="N188" s="24">
        <v>33437.599999999999</v>
      </c>
      <c r="O188" s="25" t="e">
        <f t="shared" si="27"/>
        <v>#DIV/0!</v>
      </c>
      <c r="P188" s="26" t="e">
        <f t="shared" si="28"/>
        <v>#DIV/0!</v>
      </c>
      <c r="Q188" s="27" t="e">
        <f t="shared" si="29"/>
        <v>#DIV/0!</v>
      </c>
      <c r="R188" s="27" t="e">
        <f t="shared" si="30"/>
        <v>#DIV/0!</v>
      </c>
      <c r="S188" s="28"/>
    </row>
    <row r="189" spans="1:19" ht="16.5" customHeight="1" x14ac:dyDescent="0.3">
      <c r="A189" s="29"/>
      <c r="B189" s="18" t="s">
        <v>61</v>
      </c>
      <c r="C189" s="19">
        <v>5</v>
      </c>
      <c r="D189" s="19">
        <v>11</v>
      </c>
      <c r="E189" s="20">
        <f t="shared" si="25"/>
        <v>55</v>
      </c>
      <c r="F189" s="20">
        <f t="shared" si="26"/>
        <v>660</v>
      </c>
      <c r="G189" s="19">
        <v>70</v>
      </c>
      <c r="H189" s="19">
        <v>590</v>
      </c>
      <c r="I189" s="21">
        <v>0.89390000000000003</v>
      </c>
      <c r="J189" s="21">
        <v>0.90739999999999998</v>
      </c>
      <c r="K189" s="22">
        <v>19542</v>
      </c>
      <c r="L189" s="23">
        <v>21536</v>
      </c>
      <c r="M189" s="23">
        <v>55594</v>
      </c>
      <c r="N189" s="24">
        <f>SUM(N188)</f>
        <v>33437.599999999999</v>
      </c>
      <c r="O189" s="25">
        <f t="shared" si="27"/>
        <v>607.95636363636356</v>
      </c>
      <c r="P189" s="26">
        <f t="shared" si="28"/>
        <v>71.061818181818182</v>
      </c>
      <c r="Q189" s="27">
        <f t="shared" si="29"/>
        <v>1.7765454545454544</v>
      </c>
      <c r="R189" s="27">
        <f t="shared" si="30"/>
        <v>3039.7818181818179</v>
      </c>
      <c r="S189" s="28"/>
    </row>
    <row r="190" spans="1:19" x14ac:dyDescent="0.3">
      <c r="A190" s="29" t="s">
        <v>1391</v>
      </c>
      <c r="B190" s="18" t="s">
        <v>1386</v>
      </c>
      <c r="C190" s="19"/>
      <c r="D190" s="19"/>
      <c r="E190" s="20">
        <f t="shared" si="25"/>
        <v>0</v>
      </c>
      <c r="F190" s="20">
        <f t="shared" si="26"/>
        <v>0</v>
      </c>
      <c r="G190" s="19"/>
      <c r="H190" s="19"/>
      <c r="I190" s="21"/>
      <c r="J190" s="21"/>
      <c r="K190" s="22"/>
      <c r="L190" s="23"/>
      <c r="M190" s="23"/>
      <c r="N190" s="24">
        <v>20316.8</v>
      </c>
      <c r="O190" s="25" t="e">
        <f t="shared" si="27"/>
        <v>#DIV/0!</v>
      </c>
      <c r="P190" s="26" t="e">
        <f t="shared" si="28"/>
        <v>#DIV/0!</v>
      </c>
      <c r="Q190" s="27" t="e">
        <f t="shared" si="29"/>
        <v>#DIV/0!</v>
      </c>
      <c r="R190" s="27" t="e">
        <f t="shared" si="30"/>
        <v>#DIV/0!</v>
      </c>
      <c r="S190" s="28"/>
    </row>
    <row r="191" spans="1:19" x14ac:dyDescent="0.3">
      <c r="A191" s="29"/>
      <c r="B191" s="18" t="s">
        <v>1392</v>
      </c>
      <c r="C191" s="19"/>
      <c r="D191" s="19"/>
      <c r="E191" s="20">
        <f t="shared" si="25"/>
        <v>0</v>
      </c>
      <c r="F191" s="20">
        <f t="shared" si="26"/>
        <v>0</v>
      </c>
      <c r="G191" s="19"/>
      <c r="H191" s="19"/>
      <c r="I191" s="21"/>
      <c r="J191" s="21"/>
      <c r="K191" s="22"/>
      <c r="L191" s="23"/>
      <c r="M191" s="23"/>
      <c r="N191" s="24">
        <v>11460</v>
      </c>
      <c r="O191" s="25" t="e">
        <f t="shared" si="27"/>
        <v>#DIV/0!</v>
      </c>
      <c r="P191" s="26" t="e">
        <f t="shared" si="28"/>
        <v>#DIV/0!</v>
      </c>
      <c r="Q191" s="27" t="e">
        <f t="shared" si="29"/>
        <v>#DIV/0!</v>
      </c>
      <c r="R191" s="27" t="e">
        <f t="shared" si="30"/>
        <v>#DIV/0!</v>
      </c>
      <c r="S191" s="28"/>
    </row>
    <row r="192" spans="1:19" x14ac:dyDescent="0.3">
      <c r="A192" s="29"/>
      <c r="B192" s="18" t="s">
        <v>61</v>
      </c>
      <c r="C192" s="19">
        <v>5</v>
      </c>
      <c r="D192" s="19">
        <v>10</v>
      </c>
      <c r="E192" s="20">
        <f t="shared" si="25"/>
        <v>50</v>
      </c>
      <c r="F192" s="20">
        <f t="shared" si="26"/>
        <v>600</v>
      </c>
      <c r="G192" s="19">
        <v>60</v>
      </c>
      <c r="H192" s="19">
        <v>540</v>
      </c>
      <c r="I192" s="21">
        <v>0.9</v>
      </c>
      <c r="J192" s="21">
        <v>0.92369999999999997</v>
      </c>
      <c r="K192" s="22">
        <v>18973</v>
      </c>
      <c r="L192" s="23">
        <v>20540</v>
      </c>
      <c r="M192" s="23">
        <v>0</v>
      </c>
      <c r="N192" s="24">
        <f>SUM(N190:N191)</f>
        <v>31776.799999999999</v>
      </c>
      <c r="O192" s="25">
        <f t="shared" si="27"/>
        <v>635.53599999999994</v>
      </c>
      <c r="P192" s="26">
        <f t="shared" si="28"/>
        <v>75.891999999999996</v>
      </c>
      <c r="Q192" s="27">
        <f t="shared" si="29"/>
        <v>1.8973</v>
      </c>
      <c r="R192" s="27">
        <f t="shared" si="30"/>
        <v>3177.68</v>
      </c>
      <c r="S192" s="28"/>
    </row>
    <row r="193" spans="1:19" x14ac:dyDescent="0.3">
      <c r="A193" s="29">
        <v>13</v>
      </c>
      <c r="B193" s="18" t="s">
        <v>1395</v>
      </c>
      <c r="C193" s="19"/>
      <c r="D193" s="31"/>
      <c r="E193" s="20">
        <f t="shared" si="25"/>
        <v>0</v>
      </c>
      <c r="F193" s="20">
        <f t="shared" si="26"/>
        <v>0</v>
      </c>
      <c r="G193" s="19"/>
      <c r="H193" s="19"/>
      <c r="I193" s="21"/>
      <c r="J193" s="21"/>
      <c r="K193" s="22"/>
      <c r="L193" s="23"/>
      <c r="M193" s="23"/>
      <c r="N193" s="24">
        <v>2646</v>
      </c>
      <c r="O193" s="25" t="e">
        <f t="shared" si="27"/>
        <v>#DIV/0!</v>
      </c>
      <c r="P193" s="26" t="e">
        <f t="shared" si="28"/>
        <v>#DIV/0!</v>
      </c>
      <c r="Q193" s="27" t="e">
        <f t="shared" si="29"/>
        <v>#DIV/0!</v>
      </c>
      <c r="R193" s="27" t="e">
        <f t="shared" si="30"/>
        <v>#DIV/0!</v>
      </c>
      <c r="S193" s="28"/>
    </row>
    <row r="194" spans="1:19" x14ac:dyDescent="0.3">
      <c r="A194" s="29"/>
      <c r="B194" s="18" t="s">
        <v>1396</v>
      </c>
      <c r="C194" s="19"/>
      <c r="D194" s="31"/>
      <c r="E194" s="20">
        <f t="shared" si="25"/>
        <v>0</v>
      </c>
      <c r="F194" s="20">
        <f t="shared" si="26"/>
        <v>0</v>
      </c>
      <c r="G194" s="19"/>
      <c r="H194" s="19"/>
      <c r="I194" s="21"/>
      <c r="J194" s="21"/>
      <c r="K194" s="22"/>
      <c r="L194" s="23"/>
      <c r="M194" s="23"/>
      <c r="N194" s="24">
        <v>9225</v>
      </c>
      <c r="O194" s="25" t="e">
        <f t="shared" si="27"/>
        <v>#DIV/0!</v>
      </c>
      <c r="P194" s="26" t="e">
        <f t="shared" si="28"/>
        <v>#DIV/0!</v>
      </c>
      <c r="Q194" s="27" t="e">
        <f t="shared" si="29"/>
        <v>#DIV/0!</v>
      </c>
      <c r="R194" s="27" t="e">
        <f t="shared" si="30"/>
        <v>#DIV/0!</v>
      </c>
      <c r="S194" s="28"/>
    </row>
    <row r="195" spans="1:19" x14ac:dyDescent="0.3">
      <c r="A195" s="29"/>
      <c r="B195" s="18" t="s">
        <v>1397</v>
      </c>
      <c r="C195" s="19"/>
      <c r="D195" s="31"/>
      <c r="E195" s="20">
        <f t="shared" si="25"/>
        <v>0</v>
      </c>
      <c r="F195" s="20">
        <f t="shared" si="26"/>
        <v>0</v>
      </c>
      <c r="G195" s="19"/>
      <c r="H195" s="19"/>
      <c r="I195" s="21"/>
      <c r="J195" s="21"/>
      <c r="K195" s="22"/>
      <c r="L195" s="23"/>
      <c r="M195" s="23"/>
      <c r="N195" s="24">
        <v>16278</v>
      </c>
      <c r="O195" s="25" t="e">
        <f t="shared" si="27"/>
        <v>#DIV/0!</v>
      </c>
      <c r="P195" s="26" t="e">
        <f t="shared" si="28"/>
        <v>#DIV/0!</v>
      </c>
      <c r="Q195" s="27" t="e">
        <f t="shared" si="29"/>
        <v>#DIV/0!</v>
      </c>
      <c r="R195" s="27" t="e">
        <f t="shared" si="30"/>
        <v>#DIV/0!</v>
      </c>
      <c r="S195" s="28"/>
    </row>
    <row r="196" spans="1:19" x14ac:dyDescent="0.3">
      <c r="A196" s="29"/>
      <c r="B196" s="18" t="s">
        <v>61</v>
      </c>
      <c r="C196" s="19">
        <v>5</v>
      </c>
      <c r="D196" s="31">
        <v>8</v>
      </c>
      <c r="E196" s="20">
        <f t="shared" si="25"/>
        <v>40</v>
      </c>
      <c r="F196" s="20">
        <f t="shared" si="26"/>
        <v>480</v>
      </c>
      <c r="G196" s="19">
        <v>100</v>
      </c>
      <c r="H196" s="19">
        <v>380</v>
      </c>
      <c r="I196" s="21">
        <v>0.79169999999999996</v>
      </c>
      <c r="J196" s="21">
        <v>0.95320000000000005</v>
      </c>
      <c r="K196" s="22">
        <v>9620</v>
      </c>
      <c r="L196" s="23">
        <v>10092</v>
      </c>
      <c r="M196" s="23">
        <v>32989</v>
      </c>
      <c r="N196" s="24">
        <f>SUM(N193:N195)</f>
        <v>28149</v>
      </c>
      <c r="O196" s="25">
        <f t="shared" si="27"/>
        <v>703.72500000000002</v>
      </c>
      <c r="P196" s="26">
        <f t="shared" si="28"/>
        <v>48.1</v>
      </c>
      <c r="Q196" s="27">
        <f t="shared" si="29"/>
        <v>1.2024999999999999</v>
      </c>
      <c r="R196" s="27">
        <f t="shared" si="30"/>
        <v>3518.625</v>
      </c>
      <c r="S196" s="28"/>
    </row>
    <row r="197" spans="1:19" x14ac:dyDescent="0.3">
      <c r="A197" s="29" t="s">
        <v>1398</v>
      </c>
      <c r="B197" s="18" t="s">
        <v>1397</v>
      </c>
      <c r="C197" s="19"/>
      <c r="D197" s="31"/>
      <c r="E197" s="20">
        <f t="shared" si="25"/>
        <v>0</v>
      </c>
      <c r="F197" s="20">
        <f t="shared" si="26"/>
        <v>0</v>
      </c>
      <c r="G197" s="19"/>
      <c r="H197" s="19"/>
      <c r="I197" s="21"/>
      <c r="J197" s="21"/>
      <c r="K197" s="22"/>
      <c r="L197" s="23"/>
      <c r="M197" s="23"/>
      <c r="N197" s="24">
        <v>22722</v>
      </c>
      <c r="O197" s="25" t="e">
        <f t="shared" si="27"/>
        <v>#DIV/0!</v>
      </c>
      <c r="P197" s="26" t="e">
        <f t="shared" si="28"/>
        <v>#DIV/0!</v>
      </c>
      <c r="Q197" s="27" t="e">
        <f t="shared" si="29"/>
        <v>#DIV/0!</v>
      </c>
      <c r="R197" s="27" t="e">
        <f t="shared" si="30"/>
        <v>#DIV/0!</v>
      </c>
      <c r="S197" s="28"/>
    </row>
    <row r="198" spans="1:19" x14ac:dyDescent="0.3">
      <c r="A198" s="29"/>
      <c r="B198" s="18" t="s">
        <v>1400</v>
      </c>
      <c r="C198" s="19"/>
      <c r="D198" s="19"/>
      <c r="E198" s="20">
        <f t="shared" si="25"/>
        <v>0</v>
      </c>
      <c r="F198" s="20">
        <f t="shared" si="26"/>
        <v>0</v>
      </c>
      <c r="G198" s="19"/>
      <c r="H198" s="19"/>
      <c r="I198" s="21"/>
      <c r="J198" s="21"/>
      <c r="K198" s="22"/>
      <c r="L198" s="23"/>
      <c r="M198" s="23"/>
      <c r="N198" s="24">
        <v>3075</v>
      </c>
      <c r="O198" s="25" t="e">
        <f t="shared" si="27"/>
        <v>#DIV/0!</v>
      </c>
      <c r="P198" s="26" t="e">
        <f t="shared" si="28"/>
        <v>#DIV/0!</v>
      </c>
      <c r="Q198" s="27" t="e">
        <f t="shared" si="29"/>
        <v>#DIV/0!</v>
      </c>
      <c r="R198" s="27" t="e">
        <f t="shared" si="30"/>
        <v>#DIV/0!</v>
      </c>
      <c r="S198" s="28"/>
    </row>
    <row r="199" spans="1:19" x14ac:dyDescent="0.3">
      <c r="A199" s="29"/>
      <c r="B199" s="18" t="s">
        <v>1401</v>
      </c>
      <c r="C199" s="19"/>
      <c r="D199" s="19"/>
      <c r="E199" s="20">
        <f t="shared" si="25"/>
        <v>0</v>
      </c>
      <c r="F199" s="20">
        <f t="shared" si="26"/>
        <v>0</v>
      </c>
      <c r="G199" s="19"/>
      <c r="H199" s="19"/>
      <c r="I199" s="21"/>
      <c r="J199" s="21"/>
      <c r="K199" s="22"/>
      <c r="L199" s="23"/>
      <c r="M199" s="23"/>
      <c r="N199" s="24">
        <v>17882.5</v>
      </c>
      <c r="O199" s="25" t="e">
        <f t="shared" si="27"/>
        <v>#DIV/0!</v>
      </c>
      <c r="P199" s="26" t="e">
        <f t="shared" si="28"/>
        <v>#DIV/0!</v>
      </c>
      <c r="Q199" s="27" t="e">
        <f t="shared" si="29"/>
        <v>#DIV/0!</v>
      </c>
      <c r="R199" s="27" t="e">
        <f t="shared" si="30"/>
        <v>#DIV/0!</v>
      </c>
      <c r="S199" s="28"/>
    </row>
    <row r="200" spans="1:19" x14ac:dyDescent="0.3">
      <c r="A200" s="29"/>
      <c r="B200" s="18" t="s">
        <v>1402</v>
      </c>
      <c r="C200" s="19">
        <v>5</v>
      </c>
      <c r="D200" s="19">
        <v>10</v>
      </c>
      <c r="E200" s="20">
        <f t="shared" si="25"/>
        <v>50</v>
      </c>
      <c r="F200" s="20">
        <f t="shared" si="26"/>
        <v>600</v>
      </c>
      <c r="G200" s="19">
        <v>50</v>
      </c>
      <c r="H200" s="19">
        <v>550</v>
      </c>
      <c r="I200" s="21">
        <v>0.91669999999999996</v>
      </c>
      <c r="J200" s="21">
        <v>0.96789999999999998</v>
      </c>
      <c r="K200" s="22">
        <v>13669</v>
      </c>
      <c r="L200" s="23">
        <v>14122</v>
      </c>
      <c r="M200" s="23">
        <v>0</v>
      </c>
      <c r="N200" s="24">
        <f>SUM(N197:N199)</f>
        <v>43679.5</v>
      </c>
      <c r="O200" s="25">
        <f t="shared" si="27"/>
        <v>873.59</v>
      </c>
      <c r="P200" s="26">
        <f t="shared" si="28"/>
        <v>54.676000000000002</v>
      </c>
      <c r="Q200" s="27">
        <f t="shared" si="29"/>
        <v>1.3669</v>
      </c>
      <c r="R200" s="27">
        <f t="shared" si="30"/>
        <v>4367.95</v>
      </c>
      <c r="S200" s="28"/>
    </row>
    <row r="201" spans="1:19" x14ac:dyDescent="0.3">
      <c r="A201" s="29">
        <v>14</v>
      </c>
      <c r="B201" s="18" t="s">
        <v>1401</v>
      </c>
      <c r="C201" s="19"/>
      <c r="D201" s="19"/>
      <c r="E201" s="20">
        <f t="shared" si="25"/>
        <v>0</v>
      </c>
      <c r="F201" s="20">
        <f t="shared" si="26"/>
        <v>0</v>
      </c>
      <c r="G201" s="19"/>
      <c r="H201" s="19"/>
      <c r="I201" s="21"/>
      <c r="J201" s="21"/>
      <c r="K201" s="22"/>
      <c r="L201" s="23"/>
      <c r="M201" s="23"/>
      <c r="N201" s="24">
        <v>27663.25</v>
      </c>
      <c r="O201" s="25" t="e">
        <f t="shared" si="27"/>
        <v>#DIV/0!</v>
      </c>
      <c r="P201" s="26" t="e">
        <f t="shared" si="28"/>
        <v>#DIV/0!</v>
      </c>
      <c r="Q201" s="27" t="e">
        <f t="shared" si="29"/>
        <v>#DIV/0!</v>
      </c>
      <c r="R201" s="27" t="e">
        <f t="shared" si="30"/>
        <v>#DIV/0!</v>
      </c>
      <c r="S201" s="28"/>
    </row>
    <row r="202" spans="1:19" x14ac:dyDescent="0.3">
      <c r="A202" s="29"/>
      <c r="B202" s="18" t="s">
        <v>1404</v>
      </c>
      <c r="C202" s="19"/>
      <c r="D202" s="19"/>
      <c r="E202" s="20">
        <f t="shared" si="25"/>
        <v>0</v>
      </c>
      <c r="F202" s="20">
        <f t="shared" si="26"/>
        <v>0</v>
      </c>
      <c r="G202" s="19"/>
      <c r="H202" s="19"/>
      <c r="I202" s="21"/>
      <c r="J202" s="21"/>
      <c r="K202" s="22"/>
      <c r="L202" s="23"/>
      <c r="M202" s="23"/>
      <c r="N202" s="24">
        <v>13019.2</v>
      </c>
      <c r="O202" s="25" t="e">
        <f t="shared" si="27"/>
        <v>#DIV/0!</v>
      </c>
      <c r="P202" s="26" t="e">
        <f t="shared" si="28"/>
        <v>#DIV/0!</v>
      </c>
      <c r="Q202" s="27" t="e">
        <f t="shared" si="29"/>
        <v>#DIV/0!</v>
      </c>
      <c r="R202" s="27" t="e">
        <f t="shared" si="30"/>
        <v>#DIV/0!</v>
      </c>
      <c r="S202" s="28"/>
    </row>
    <row r="203" spans="1:19" x14ac:dyDescent="0.3">
      <c r="A203" s="29"/>
      <c r="B203" s="18" t="s">
        <v>61</v>
      </c>
      <c r="C203" s="19">
        <v>5</v>
      </c>
      <c r="D203" s="19">
        <v>11</v>
      </c>
      <c r="E203" s="20">
        <f t="shared" si="25"/>
        <v>55</v>
      </c>
      <c r="F203" s="20">
        <f t="shared" si="26"/>
        <v>660</v>
      </c>
      <c r="G203" s="19">
        <v>60</v>
      </c>
      <c r="H203" s="19">
        <v>600</v>
      </c>
      <c r="I203" s="21">
        <v>0.90910000000000002</v>
      </c>
      <c r="J203" s="21">
        <v>0.92559999999999998</v>
      </c>
      <c r="K203" s="22">
        <v>17004</v>
      </c>
      <c r="L203" s="23">
        <v>18371</v>
      </c>
      <c r="M203" s="23">
        <v>22833</v>
      </c>
      <c r="N203" s="24">
        <f>SUM(N201:N202)</f>
        <v>40682.449999999997</v>
      </c>
      <c r="O203" s="25">
        <f t="shared" si="27"/>
        <v>739.68090909090904</v>
      </c>
      <c r="P203" s="26">
        <f t="shared" si="28"/>
        <v>61.832727272727276</v>
      </c>
      <c r="Q203" s="27">
        <f t="shared" si="29"/>
        <v>1.5458181818181818</v>
      </c>
      <c r="R203" s="27">
        <f t="shared" si="30"/>
        <v>3698.4045454545453</v>
      </c>
      <c r="S203" s="28"/>
    </row>
    <row r="204" spans="1:19" x14ac:dyDescent="0.3">
      <c r="A204" s="29" t="s">
        <v>1405</v>
      </c>
      <c r="B204" s="18" t="s">
        <v>1407</v>
      </c>
      <c r="C204" s="19"/>
      <c r="D204" s="19"/>
      <c r="E204" s="20">
        <f t="shared" si="25"/>
        <v>0</v>
      </c>
      <c r="F204" s="20">
        <f t="shared" si="26"/>
        <v>0</v>
      </c>
      <c r="G204" s="19"/>
      <c r="H204" s="19"/>
      <c r="I204" s="21"/>
      <c r="J204" s="21"/>
      <c r="K204" s="22"/>
      <c r="L204" s="23"/>
      <c r="M204" s="23"/>
      <c r="N204" s="24">
        <v>12000</v>
      </c>
      <c r="O204" s="25" t="e">
        <f t="shared" si="27"/>
        <v>#DIV/0!</v>
      </c>
      <c r="P204" s="26" t="e">
        <f t="shared" si="28"/>
        <v>#DIV/0!</v>
      </c>
      <c r="Q204" s="27" t="e">
        <f t="shared" si="29"/>
        <v>#DIV/0!</v>
      </c>
      <c r="R204" s="27" t="e">
        <f t="shared" si="30"/>
        <v>#DIV/0!</v>
      </c>
      <c r="S204" s="28"/>
    </row>
    <row r="205" spans="1:19" x14ac:dyDescent="0.3">
      <c r="A205" s="29"/>
      <c r="B205" s="18" t="s">
        <v>1408</v>
      </c>
      <c r="C205" s="19"/>
      <c r="D205" s="19"/>
      <c r="E205" s="20">
        <f t="shared" si="25"/>
        <v>0</v>
      </c>
      <c r="F205" s="20">
        <f t="shared" si="26"/>
        <v>0</v>
      </c>
      <c r="G205" s="19"/>
      <c r="H205" s="19"/>
      <c r="I205" s="21"/>
      <c r="J205" s="21"/>
      <c r="K205" s="22"/>
      <c r="L205" s="23"/>
      <c r="M205" s="23"/>
      <c r="N205" s="24">
        <v>25544</v>
      </c>
      <c r="O205" s="25" t="e">
        <f t="shared" si="27"/>
        <v>#DIV/0!</v>
      </c>
      <c r="P205" s="26" t="e">
        <f t="shared" si="28"/>
        <v>#DIV/0!</v>
      </c>
      <c r="Q205" s="27" t="e">
        <f t="shared" si="29"/>
        <v>#DIV/0!</v>
      </c>
      <c r="R205" s="27" t="e">
        <f t="shared" si="30"/>
        <v>#DIV/0!</v>
      </c>
      <c r="S205" s="28"/>
    </row>
    <row r="206" spans="1:19" x14ac:dyDescent="0.3">
      <c r="A206" s="29"/>
      <c r="B206" s="18" t="s">
        <v>61</v>
      </c>
      <c r="C206" s="19">
        <v>5</v>
      </c>
      <c r="D206" s="19">
        <v>10</v>
      </c>
      <c r="E206" s="20">
        <f>C206*D206</f>
        <v>50</v>
      </c>
      <c r="F206" s="20">
        <f t="shared" si="26"/>
        <v>600</v>
      </c>
      <c r="G206" s="19">
        <v>120</v>
      </c>
      <c r="H206" s="19">
        <v>480</v>
      </c>
      <c r="I206" s="21">
        <v>0.8</v>
      </c>
      <c r="J206" s="21">
        <v>0.95199999999999996</v>
      </c>
      <c r="K206" s="22">
        <v>13795</v>
      </c>
      <c r="L206" s="23">
        <v>14490</v>
      </c>
      <c r="M206" s="23">
        <v>0</v>
      </c>
      <c r="N206" s="24">
        <f>SUM(N204:N205)</f>
        <v>37544</v>
      </c>
      <c r="O206" s="25">
        <f t="shared" si="27"/>
        <v>750.88</v>
      </c>
      <c r="P206" s="26">
        <f t="shared" si="28"/>
        <v>55.18</v>
      </c>
      <c r="Q206" s="27">
        <f t="shared" si="29"/>
        <v>1.3794999999999999</v>
      </c>
      <c r="R206" s="27">
        <f t="shared" si="30"/>
        <v>3754.4</v>
      </c>
      <c r="S206" s="28"/>
    </row>
    <row r="207" spans="1:19" x14ac:dyDescent="0.3">
      <c r="A207" s="29">
        <v>15</v>
      </c>
      <c r="B207" s="18" t="s">
        <v>1408</v>
      </c>
      <c r="C207" s="19"/>
      <c r="D207" s="19"/>
      <c r="E207" s="20">
        <f t="shared" si="25"/>
        <v>0</v>
      </c>
      <c r="F207" s="20">
        <f t="shared" si="26"/>
        <v>0</v>
      </c>
      <c r="G207" s="19"/>
      <c r="H207" s="19"/>
      <c r="I207" s="21"/>
      <c r="J207" s="21"/>
      <c r="K207" s="22"/>
      <c r="L207" s="23"/>
      <c r="M207" s="23"/>
      <c r="N207" s="24">
        <v>44739.199999999997</v>
      </c>
      <c r="O207" s="25" t="e">
        <f t="shared" si="27"/>
        <v>#DIV/0!</v>
      </c>
      <c r="P207" s="26" t="e">
        <f t="shared" si="28"/>
        <v>#DIV/0!</v>
      </c>
      <c r="Q207" s="27" t="e">
        <f t="shared" si="29"/>
        <v>#DIV/0!</v>
      </c>
      <c r="R207" s="27" t="e">
        <f t="shared" si="30"/>
        <v>#DIV/0!</v>
      </c>
      <c r="S207" s="28"/>
    </row>
    <row r="208" spans="1:19" x14ac:dyDescent="0.3">
      <c r="A208" s="29"/>
      <c r="B208" s="18" t="s">
        <v>1412</v>
      </c>
      <c r="C208" s="19"/>
      <c r="D208" s="19"/>
      <c r="E208" s="20">
        <f t="shared" si="25"/>
        <v>0</v>
      </c>
      <c r="F208" s="20">
        <f t="shared" si="26"/>
        <v>0</v>
      </c>
      <c r="G208" s="19"/>
      <c r="H208" s="19"/>
      <c r="I208" s="21"/>
      <c r="J208" s="21"/>
      <c r="K208" s="22"/>
      <c r="L208" s="23"/>
      <c r="M208" s="23"/>
      <c r="N208" s="24">
        <v>6126</v>
      </c>
      <c r="O208" s="25" t="e">
        <f t="shared" si="27"/>
        <v>#DIV/0!</v>
      </c>
      <c r="P208" s="26" t="e">
        <f t="shared" si="28"/>
        <v>#DIV/0!</v>
      </c>
      <c r="Q208" s="27" t="e">
        <f t="shared" si="29"/>
        <v>#DIV/0!</v>
      </c>
      <c r="R208" s="27" t="e">
        <f t="shared" si="30"/>
        <v>#DIV/0!</v>
      </c>
      <c r="S208" s="28"/>
    </row>
    <row r="209" spans="1:19" x14ac:dyDescent="0.3">
      <c r="A209" s="29"/>
      <c r="B209" s="18" t="s">
        <v>61</v>
      </c>
      <c r="C209" s="19">
        <v>5</v>
      </c>
      <c r="D209" s="19">
        <v>11</v>
      </c>
      <c r="E209" s="20">
        <f t="shared" si="25"/>
        <v>55</v>
      </c>
      <c r="F209" s="20">
        <f t="shared" si="26"/>
        <v>660</v>
      </c>
      <c r="G209" s="19">
        <v>70</v>
      </c>
      <c r="H209" s="19">
        <v>590</v>
      </c>
      <c r="I209" s="21">
        <v>0.89390000000000003</v>
      </c>
      <c r="J209" s="21">
        <v>0.94440000000000002</v>
      </c>
      <c r="K209" s="22">
        <v>19104</v>
      </c>
      <c r="L209" s="23">
        <v>20229</v>
      </c>
      <c r="M209" s="23">
        <v>17417</v>
      </c>
      <c r="N209" s="24">
        <f>SUM(N207:N208)</f>
        <v>50865.2</v>
      </c>
      <c r="O209" s="25">
        <f t="shared" si="27"/>
        <v>924.82181818181812</v>
      </c>
      <c r="P209" s="26">
        <f t="shared" si="28"/>
        <v>69.469090909090909</v>
      </c>
      <c r="Q209" s="27">
        <f t="shared" si="29"/>
        <v>1.7367272727272727</v>
      </c>
      <c r="R209" s="27">
        <f t="shared" si="30"/>
        <v>4624.1090909090908</v>
      </c>
      <c r="S209" s="28"/>
    </row>
    <row r="210" spans="1:19" x14ac:dyDescent="0.3">
      <c r="A210" s="29" t="s">
        <v>1415</v>
      </c>
      <c r="B210" s="18" t="s">
        <v>1416</v>
      </c>
      <c r="C210" s="19"/>
      <c r="D210" s="19"/>
      <c r="E210" s="20">
        <f t="shared" si="25"/>
        <v>0</v>
      </c>
      <c r="F210" s="20">
        <f t="shared" si="26"/>
        <v>0</v>
      </c>
      <c r="G210" s="19"/>
      <c r="H210" s="19"/>
      <c r="I210" s="21"/>
      <c r="J210" s="21"/>
      <c r="K210" s="22"/>
      <c r="L210" s="23"/>
      <c r="M210" s="23"/>
      <c r="N210" s="24">
        <v>30780</v>
      </c>
      <c r="O210" s="25" t="e">
        <f t="shared" si="27"/>
        <v>#DIV/0!</v>
      </c>
      <c r="P210" s="26" t="e">
        <f t="shared" si="28"/>
        <v>#DIV/0!</v>
      </c>
      <c r="Q210" s="27" t="e">
        <f t="shared" si="29"/>
        <v>#DIV/0!</v>
      </c>
      <c r="R210" s="27" t="e">
        <f t="shared" si="30"/>
        <v>#DIV/0!</v>
      </c>
      <c r="S210" s="28"/>
    </row>
    <row r="211" spans="1:19" x14ac:dyDescent="0.3">
      <c r="A211" s="29"/>
      <c r="B211" s="18" t="s">
        <v>1417</v>
      </c>
      <c r="C211" s="19"/>
      <c r="D211" s="19"/>
      <c r="E211" s="20">
        <f t="shared" si="25"/>
        <v>0</v>
      </c>
      <c r="F211" s="20">
        <f t="shared" si="26"/>
        <v>0</v>
      </c>
      <c r="G211" s="19"/>
      <c r="H211" s="19"/>
      <c r="I211" s="21"/>
      <c r="J211" s="21"/>
      <c r="K211" s="22"/>
      <c r="L211" s="23"/>
      <c r="M211" s="23"/>
      <c r="N211" s="24">
        <v>3830.4</v>
      </c>
      <c r="O211" s="25" t="e">
        <f t="shared" si="27"/>
        <v>#DIV/0!</v>
      </c>
      <c r="P211" s="26" t="e">
        <f t="shared" si="28"/>
        <v>#DIV/0!</v>
      </c>
      <c r="Q211" s="27" t="e">
        <f t="shared" si="29"/>
        <v>#DIV/0!</v>
      </c>
      <c r="R211" s="27" t="e">
        <f t="shared" si="30"/>
        <v>#DIV/0!</v>
      </c>
      <c r="S211" s="28"/>
    </row>
    <row r="212" spans="1:19" x14ac:dyDescent="0.3">
      <c r="A212" s="29"/>
      <c r="B212" s="18" t="s">
        <v>1411</v>
      </c>
      <c r="C212" s="19">
        <v>5</v>
      </c>
      <c r="D212" s="19">
        <v>10</v>
      </c>
      <c r="E212" s="20">
        <f t="shared" si="25"/>
        <v>50</v>
      </c>
      <c r="F212" s="20">
        <f t="shared" si="26"/>
        <v>600</v>
      </c>
      <c r="G212" s="19">
        <v>90</v>
      </c>
      <c r="H212" s="19">
        <v>510</v>
      </c>
      <c r="I212" s="21">
        <v>0.85</v>
      </c>
      <c r="J212" s="21">
        <v>0.92059999999999997</v>
      </c>
      <c r="K212" s="22">
        <v>15430</v>
      </c>
      <c r="L212" s="23">
        <v>16761</v>
      </c>
      <c r="M212" s="23">
        <v>0</v>
      </c>
      <c r="N212" s="24">
        <f>SUM(N210:N211)</f>
        <v>34610.400000000001</v>
      </c>
      <c r="O212" s="25">
        <f t="shared" si="27"/>
        <v>692.20800000000008</v>
      </c>
      <c r="P212" s="26">
        <f t="shared" si="28"/>
        <v>61.72</v>
      </c>
      <c r="Q212" s="27">
        <f t="shared" si="29"/>
        <v>1.5429999999999999</v>
      </c>
      <c r="R212" s="27">
        <f t="shared" si="30"/>
        <v>3461.04</v>
      </c>
      <c r="S212" s="28"/>
    </row>
    <row r="213" spans="1:19" x14ac:dyDescent="0.3">
      <c r="A213" s="29">
        <v>18</v>
      </c>
      <c r="B213" s="18" t="s">
        <v>1417</v>
      </c>
      <c r="C213" s="19"/>
      <c r="D213" s="19"/>
      <c r="E213" s="20">
        <f t="shared" ref="E213:E276" si="32">C213*D213</f>
        <v>0</v>
      </c>
      <c r="F213" s="20">
        <f t="shared" ref="F213:F276" si="33">SUM(G213:H213)</f>
        <v>0</v>
      </c>
      <c r="G213" s="19"/>
      <c r="H213" s="19"/>
      <c r="I213" s="21"/>
      <c r="J213" s="21"/>
      <c r="K213" s="22"/>
      <c r="L213" s="23"/>
      <c r="M213" s="23"/>
      <c r="N213" s="24">
        <v>15281.28</v>
      </c>
      <c r="O213" s="25" t="e">
        <f>N213/E213</f>
        <v>#DIV/0!</v>
      </c>
      <c r="P213" s="26" t="e">
        <f>((K213*200000)/E213)/1000000</f>
        <v>#DIV/0!</v>
      </c>
      <c r="Q213" s="27" t="e">
        <f>(K213/D213)/1000</f>
        <v>#DIV/0!</v>
      </c>
      <c r="R213" s="27" t="e">
        <f>N213/D213</f>
        <v>#DIV/0!</v>
      </c>
      <c r="S213" s="28"/>
    </row>
    <row r="214" spans="1:19" x14ac:dyDescent="0.3">
      <c r="A214" s="29"/>
      <c r="B214" s="18" t="s">
        <v>1419</v>
      </c>
      <c r="C214" s="19"/>
      <c r="D214" s="19"/>
      <c r="E214" s="20">
        <f t="shared" si="32"/>
        <v>0</v>
      </c>
      <c r="F214" s="20">
        <f t="shared" si="33"/>
        <v>0</v>
      </c>
      <c r="G214" s="19"/>
      <c r="H214" s="19"/>
      <c r="I214" s="21"/>
      <c r="J214" s="21"/>
      <c r="K214" s="22"/>
      <c r="L214" s="23"/>
      <c r="M214" s="23"/>
      <c r="N214" s="24">
        <v>20880</v>
      </c>
      <c r="O214" s="25" t="e">
        <f>N214/E214</f>
        <v>#DIV/0!</v>
      </c>
      <c r="P214" s="26" t="e">
        <f>((K214*200000)/E214)/1000000</f>
        <v>#DIV/0!</v>
      </c>
      <c r="Q214" s="27" t="e">
        <f>(K214/D214)/1000</f>
        <v>#DIV/0!</v>
      </c>
      <c r="R214" s="27" t="e">
        <f>N214/D214</f>
        <v>#DIV/0!</v>
      </c>
      <c r="S214" s="28"/>
    </row>
    <row r="215" spans="1:19" x14ac:dyDescent="0.3">
      <c r="A215" s="29"/>
      <c r="B215" s="18" t="s">
        <v>61</v>
      </c>
      <c r="C215" s="19">
        <v>5</v>
      </c>
      <c r="D215" s="19">
        <v>11</v>
      </c>
      <c r="E215" s="20">
        <f t="shared" si="32"/>
        <v>55</v>
      </c>
      <c r="F215" s="20">
        <f t="shared" si="33"/>
        <v>660</v>
      </c>
      <c r="G215" s="19">
        <v>60</v>
      </c>
      <c r="H215" s="19">
        <v>600</v>
      </c>
      <c r="I215" s="21">
        <v>0.90910000000000002</v>
      </c>
      <c r="J215" s="21">
        <v>0.92300000000000004</v>
      </c>
      <c r="K215" s="22">
        <v>18592</v>
      </c>
      <c r="L215" s="23">
        <v>20144</v>
      </c>
      <c r="M215" s="23">
        <v>27628</v>
      </c>
      <c r="N215" s="24">
        <f>SUM(N213:N214)</f>
        <v>36161.279999999999</v>
      </c>
      <c r="O215" s="25">
        <f>N215/E215</f>
        <v>657.47781818181818</v>
      </c>
      <c r="P215" s="26">
        <f>((K215*200000)/E215)/1000000</f>
        <v>67.607272727272729</v>
      </c>
      <c r="Q215" s="27">
        <f>(K215/D215)/1000</f>
        <v>1.6901818181818182</v>
      </c>
      <c r="R215" s="27">
        <f>N215/D215</f>
        <v>3287.389090909091</v>
      </c>
      <c r="S215" s="28"/>
    </row>
    <row r="216" spans="1:19" x14ac:dyDescent="0.3">
      <c r="A216" s="29" t="s">
        <v>1421</v>
      </c>
      <c r="B216" s="18" t="s">
        <v>1422</v>
      </c>
      <c r="C216" s="19"/>
      <c r="D216" s="19"/>
      <c r="E216" s="20">
        <f t="shared" si="32"/>
        <v>0</v>
      </c>
      <c r="F216" s="20">
        <f t="shared" si="33"/>
        <v>0</v>
      </c>
      <c r="G216" s="19"/>
      <c r="H216" s="19"/>
      <c r="I216" s="21"/>
      <c r="J216" s="21"/>
      <c r="K216" s="22"/>
      <c r="L216" s="23"/>
      <c r="M216" s="23"/>
      <c r="N216" s="24">
        <v>4656</v>
      </c>
      <c r="O216" s="25" t="e">
        <f t="shared" ref="O216:O278" si="34">N216/E216</f>
        <v>#DIV/0!</v>
      </c>
      <c r="P216" s="26" t="e">
        <f t="shared" ref="P216:P277" si="35">((K216*200000)/E216)/1000000</f>
        <v>#DIV/0!</v>
      </c>
      <c r="Q216" s="27" t="e">
        <f t="shared" ref="Q216:Q278" si="36">(K216/D216)/1000</f>
        <v>#DIV/0!</v>
      </c>
      <c r="R216" s="27" t="e">
        <f t="shared" ref="R216:R278" si="37">N216/D216</f>
        <v>#DIV/0!</v>
      </c>
      <c r="S216" s="28"/>
    </row>
    <row r="217" spans="1:19" x14ac:dyDescent="0.3">
      <c r="A217" s="29"/>
      <c r="B217" s="18" t="s">
        <v>1423</v>
      </c>
      <c r="C217" s="19"/>
      <c r="D217" s="19"/>
      <c r="E217" s="20">
        <f t="shared" si="32"/>
        <v>0</v>
      </c>
      <c r="F217" s="20">
        <f t="shared" si="33"/>
        <v>0</v>
      </c>
      <c r="G217" s="19"/>
      <c r="H217" s="19"/>
      <c r="I217" s="21"/>
      <c r="J217" s="21"/>
      <c r="K217" s="22"/>
      <c r="L217" s="23"/>
      <c r="M217" s="23"/>
      <c r="N217" s="24">
        <v>20574</v>
      </c>
      <c r="O217" s="25" t="e">
        <f t="shared" si="34"/>
        <v>#DIV/0!</v>
      </c>
      <c r="P217" s="26" t="e">
        <f t="shared" si="35"/>
        <v>#DIV/0!</v>
      </c>
      <c r="Q217" s="27" t="e">
        <f t="shared" si="36"/>
        <v>#DIV/0!</v>
      </c>
      <c r="R217" s="27" t="e">
        <f t="shared" si="37"/>
        <v>#DIV/0!</v>
      </c>
      <c r="S217" s="28"/>
    </row>
    <row r="218" spans="1:19" x14ac:dyDescent="0.3">
      <c r="A218" s="29"/>
      <c r="B218" s="18" t="s">
        <v>61</v>
      </c>
      <c r="C218" s="19">
        <v>5</v>
      </c>
      <c r="D218" s="19">
        <v>10</v>
      </c>
      <c r="E218" s="20">
        <f t="shared" si="32"/>
        <v>50</v>
      </c>
      <c r="F218" s="20">
        <f t="shared" si="33"/>
        <v>600</v>
      </c>
      <c r="G218" s="19">
        <v>90</v>
      </c>
      <c r="H218" s="19">
        <v>510</v>
      </c>
      <c r="I218" s="21">
        <v>0.85</v>
      </c>
      <c r="J218" s="21">
        <v>0.92100000000000004</v>
      </c>
      <c r="K218" s="22">
        <v>15207</v>
      </c>
      <c r="L218" s="23">
        <v>16512</v>
      </c>
      <c r="M218" s="23">
        <v>0</v>
      </c>
      <c r="N218" s="24">
        <f>SUM(N216:N217)</f>
        <v>25230</v>
      </c>
      <c r="O218" s="25">
        <f t="shared" si="34"/>
        <v>504.6</v>
      </c>
      <c r="P218" s="26">
        <f t="shared" si="35"/>
        <v>60.828000000000003</v>
      </c>
      <c r="Q218" s="27">
        <f t="shared" si="36"/>
        <v>1.5206999999999999</v>
      </c>
      <c r="R218" s="27">
        <f t="shared" si="37"/>
        <v>2523</v>
      </c>
      <c r="S218" s="28"/>
    </row>
    <row r="219" spans="1:19" x14ac:dyDescent="0.3">
      <c r="A219" s="29">
        <v>19</v>
      </c>
      <c r="B219" s="18" t="s">
        <v>1427</v>
      </c>
      <c r="C219" s="19"/>
      <c r="D219" s="19"/>
      <c r="E219" s="20">
        <f t="shared" si="32"/>
        <v>0</v>
      </c>
      <c r="F219" s="20">
        <f t="shared" si="33"/>
        <v>0</v>
      </c>
      <c r="G219" s="19"/>
      <c r="H219" s="19"/>
      <c r="I219" s="21"/>
      <c r="J219" s="21"/>
      <c r="K219" s="22"/>
      <c r="L219" s="23"/>
      <c r="M219" s="23"/>
      <c r="N219" s="24">
        <v>2166</v>
      </c>
      <c r="O219" s="25" t="e">
        <f t="shared" si="34"/>
        <v>#DIV/0!</v>
      </c>
      <c r="P219" s="26" t="e">
        <f t="shared" si="35"/>
        <v>#DIV/0!</v>
      </c>
      <c r="Q219" s="27" t="e">
        <f t="shared" si="36"/>
        <v>#DIV/0!</v>
      </c>
      <c r="R219" s="27" t="e">
        <f t="shared" si="37"/>
        <v>#DIV/0!</v>
      </c>
      <c r="S219" s="28"/>
    </row>
    <row r="220" spans="1:19" x14ac:dyDescent="0.3">
      <c r="A220" s="29"/>
      <c r="B220" s="18" t="s">
        <v>1428</v>
      </c>
      <c r="C220" s="19"/>
      <c r="D220" s="19"/>
      <c r="E220" s="20">
        <f t="shared" si="32"/>
        <v>0</v>
      </c>
      <c r="F220" s="20">
        <f t="shared" si="33"/>
        <v>0</v>
      </c>
      <c r="G220" s="19"/>
      <c r="H220" s="19"/>
      <c r="I220" s="21"/>
      <c r="J220" s="21"/>
      <c r="K220" s="22"/>
      <c r="L220" s="23"/>
      <c r="M220" s="23"/>
      <c r="N220" s="24">
        <v>21600</v>
      </c>
      <c r="O220" s="25" t="e">
        <f t="shared" si="34"/>
        <v>#DIV/0!</v>
      </c>
      <c r="P220" s="26" t="e">
        <f t="shared" si="35"/>
        <v>#DIV/0!</v>
      </c>
      <c r="Q220" s="27" t="e">
        <f t="shared" si="36"/>
        <v>#DIV/0!</v>
      </c>
      <c r="R220" s="27" t="e">
        <f t="shared" si="37"/>
        <v>#DIV/0!</v>
      </c>
      <c r="S220" s="28"/>
    </row>
    <row r="221" spans="1:19" x14ac:dyDescent="0.3">
      <c r="A221" s="29"/>
      <c r="B221" s="18" t="s">
        <v>1429</v>
      </c>
      <c r="C221" s="19"/>
      <c r="D221" s="19"/>
      <c r="E221" s="20">
        <f t="shared" si="32"/>
        <v>0</v>
      </c>
      <c r="F221" s="20">
        <f t="shared" si="33"/>
        <v>0</v>
      </c>
      <c r="G221" s="19"/>
      <c r="H221" s="19"/>
      <c r="I221" s="21"/>
      <c r="J221" s="21"/>
      <c r="K221" s="22"/>
      <c r="L221" s="23"/>
      <c r="M221" s="23"/>
      <c r="N221" s="24">
        <v>12236</v>
      </c>
      <c r="O221" s="25" t="e">
        <f t="shared" si="34"/>
        <v>#DIV/0!</v>
      </c>
      <c r="P221" s="26" t="e">
        <f t="shared" si="35"/>
        <v>#DIV/0!</v>
      </c>
      <c r="Q221" s="27" t="e">
        <f t="shared" si="36"/>
        <v>#DIV/0!</v>
      </c>
      <c r="R221" s="27" t="e">
        <f t="shared" si="37"/>
        <v>#DIV/0!</v>
      </c>
      <c r="S221" s="28"/>
    </row>
    <row r="222" spans="1:19" x14ac:dyDescent="0.3">
      <c r="A222" s="29"/>
      <c r="B222" s="18" t="s">
        <v>61</v>
      </c>
      <c r="C222" s="19">
        <v>5</v>
      </c>
      <c r="D222" s="19">
        <v>11</v>
      </c>
      <c r="E222" s="20">
        <f t="shared" si="32"/>
        <v>55</v>
      </c>
      <c r="F222" s="20">
        <f t="shared" si="33"/>
        <v>660</v>
      </c>
      <c r="G222" s="19">
        <v>130</v>
      </c>
      <c r="H222" s="19">
        <v>530</v>
      </c>
      <c r="I222" s="21">
        <v>0.80300000000000005</v>
      </c>
      <c r="J222" s="21">
        <v>0.96279999999999999</v>
      </c>
      <c r="K222" s="22">
        <v>16458</v>
      </c>
      <c r="L222" s="23">
        <v>17094</v>
      </c>
      <c r="M222" s="23">
        <v>6122</v>
      </c>
      <c r="N222" s="24">
        <f>SUM(N219:N221)</f>
        <v>36002</v>
      </c>
      <c r="O222" s="25">
        <f t="shared" si="34"/>
        <v>654.58181818181822</v>
      </c>
      <c r="P222" s="26">
        <f t="shared" si="35"/>
        <v>59.847272727272724</v>
      </c>
      <c r="Q222" s="27">
        <f t="shared" si="36"/>
        <v>1.4961818181818183</v>
      </c>
      <c r="R222" s="27">
        <f t="shared" si="37"/>
        <v>3272.909090909091</v>
      </c>
      <c r="S222" s="28"/>
    </row>
    <row r="223" spans="1:19" x14ac:dyDescent="0.3">
      <c r="A223" s="29" t="s">
        <v>1434</v>
      </c>
      <c r="B223" s="18" t="s">
        <v>1429</v>
      </c>
      <c r="C223" s="19"/>
      <c r="D223" s="19"/>
      <c r="E223" s="20">
        <f t="shared" si="32"/>
        <v>0</v>
      </c>
      <c r="F223" s="20">
        <f t="shared" si="33"/>
        <v>0</v>
      </c>
      <c r="G223" s="19"/>
      <c r="H223" s="19"/>
      <c r="I223" s="21"/>
      <c r="J223" s="21"/>
      <c r="K223" s="22"/>
      <c r="L223" s="23"/>
      <c r="M223" s="23"/>
      <c r="N223" s="24">
        <v>5957</v>
      </c>
      <c r="O223" s="25" t="e">
        <f t="shared" si="34"/>
        <v>#DIV/0!</v>
      </c>
      <c r="P223" s="26" t="e">
        <f t="shared" si="35"/>
        <v>#DIV/0!</v>
      </c>
      <c r="Q223" s="27" t="e">
        <f t="shared" si="36"/>
        <v>#DIV/0!</v>
      </c>
      <c r="R223" s="27" t="e">
        <f t="shared" si="37"/>
        <v>#DIV/0!</v>
      </c>
      <c r="S223" s="28"/>
    </row>
    <row r="224" spans="1:19" x14ac:dyDescent="0.3">
      <c r="A224" s="29"/>
      <c r="B224" s="18" t="s">
        <v>1435</v>
      </c>
      <c r="C224" s="19"/>
      <c r="D224" s="19"/>
      <c r="E224" s="20">
        <f t="shared" si="32"/>
        <v>0</v>
      </c>
      <c r="F224" s="20">
        <f t="shared" si="33"/>
        <v>0</v>
      </c>
      <c r="G224" s="19"/>
      <c r="H224" s="19"/>
      <c r="I224" s="21"/>
      <c r="J224" s="21"/>
      <c r="K224" s="22"/>
      <c r="L224" s="23"/>
      <c r="M224" s="23"/>
      <c r="N224" s="24">
        <v>32150.880000000001</v>
      </c>
      <c r="O224" s="25" t="e">
        <f t="shared" si="34"/>
        <v>#DIV/0!</v>
      </c>
      <c r="P224" s="26" t="e">
        <f t="shared" si="35"/>
        <v>#DIV/0!</v>
      </c>
      <c r="Q224" s="27" t="e">
        <f t="shared" si="36"/>
        <v>#DIV/0!</v>
      </c>
      <c r="R224" s="27" t="e">
        <f t="shared" si="37"/>
        <v>#DIV/0!</v>
      </c>
      <c r="S224" s="28"/>
    </row>
    <row r="225" spans="1:19" x14ac:dyDescent="0.3">
      <c r="A225" s="29"/>
      <c r="B225" s="18" t="s">
        <v>1436</v>
      </c>
      <c r="C225" s="19">
        <v>5</v>
      </c>
      <c r="D225" s="19">
        <v>10</v>
      </c>
      <c r="E225" s="20">
        <f t="shared" si="32"/>
        <v>50</v>
      </c>
      <c r="F225" s="20">
        <f t="shared" si="33"/>
        <v>600</v>
      </c>
      <c r="G225" s="19">
        <v>50</v>
      </c>
      <c r="H225" s="19">
        <v>550</v>
      </c>
      <c r="I225" s="21">
        <v>0.91669999999999996</v>
      </c>
      <c r="J225" s="21">
        <v>0.98629999999999995</v>
      </c>
      <c r="K225" s="22">
        <v>18357</v>
      </c>
      <c r="L225" s="23">
        <v>18613</v>
      </c>
      <c r="M225" s="23">
        <v>0</v>
      </c>
      <c r="N225" s="24">
        <f>SUM(N223:N224)</f>
        <v>38107.880000000005</v>
      </c>
      <c r="O225" s="25">
        <f t="shared" si="34"/>
        <v>762.15760000000012</v>
      </c>
      <c r="P225" s="26">
        <f t="shared" si="35"/>
        <v>73.427999999999997</v>
      </c>
      <c r="Q225" s="27">
        <f t="shared" si="36"/>
        <v>1.8357000000000001</v>
      </c>
      <c r="R225" s="27">
        <f t="shared" si="37"/>
        <v>3810.7880000000005</v>
      </c>
      <c r="S225" s="28"/>
    </row>
    <row r="226" spans="1:19" x14ac:dyDescent="0.3">
      <c r="A226" s="29">
        <v>20</v>
      </c>
      <c r="B226" s="18" t="s">
        <v>1438</v>
      </c>
      <c r="C226" s="19"/>
      <c r="D226" s="19"/>
      <c r="E226" s="20">
        <f t="shared" si="32"/>
        <v>0</v>
      </c>
      <c r="F226" s="20">
        <f t="shared" si="33"/>
        <v>0</v>
      </c>
      <c r="G226" s="19"/>
      <c r="H226" s="19"/>
      <c r="I226" s="21"/>
      <c r="J226" s="21"/>
      <c r="K226" s="22"/>
      <c r="L226" s="23"/>
      <c r="M226" s="23"/>
      <c r="N226" s="24">
        <v>25763.200000000001</v>
      </c>
      <c r="O226" s="25" t="e">
        <f t="shared" si="34"/>
        <v>#DIV/0!</v>
      </c>
      <c r="P226" s="26" t="e">
        <f t="shared" si="35"/>
        <v>#DIV/0!</v>
      </c>
      <c r="Q226" s="27" t="e">
        <f t="shared" si="36"/>
        <v>#DIV/0!</v>
      </c>
      <c r="R226" s="27" t="e">
        <f t="shared" si="37"/>
        <v>#DIV/0!</v>
      </c>
      <c r="S226" s="28"/>
    </row>
    <row r="227" spans="1:19" x14ac:dyDescent="0.3">
      <c r="A227" s="29"/>
      <c r="B227" s="18" t="s">
        <v>1439</v>
      </c>
      <c r="C227" s="19"/>
      <c r="D227" s="19"/>
      <c r="E227" s="20">
        <f t="shared" si="32"/>
        <v>0</v>
      </c>
      <c r="F227" s="20">
        <f t="shared" si="33"/>
        <v>0</v>
      </c>
      <c r="G227" s="19"/>
      <c r="H227" s="19"/>
      <c r="I227" s="21"/>
      <c r="J227" s="21"/>
      <c r="K227" s="22"/>
      <c r="L227" s="23"/>
      <c r="M227" s="23"/>
      <c r="N227" s="24">
        <v>2734.2</v>
      </c>
      <c r="O227" s="25" t="e">
        <f t="shared" si="34"/>
        <v>#DIV/0!</v>
      </c>
      <c r="P227" s="26" t="e">
        <f t="shared" si="35"/>
        <v>#DIV/0!</v>
      </c>
      <c r="Q227" s="27" t="e">
        <f t="shared" si="36"/>
        <v>#DIV/0!</v>
      </c>
      <c r="R227" s="27" t="e">
        <f t="shared" si="37"/>
        <v>#DIV/0!</v>
      </c>
      <c r="S227" s="28"/>
    </row>
    <row r="228" spans="1:19" x14ac:dyDescent="0.3">
      <c r="A228" s="29"/>
      <c r="B228" s="18" t="s">
        <v>61</v>
      </c>
      <c r="C228" s="19">
        <v>5</v>
      </c>
      <c r="D228" s="19">
        <v>11</v>
      </c>
      <c r="E228" s="20">
        <f t="shared" si="32"/>
        <v>55</v>
      </c>
      <c r="F228" s="20">
        <f t="shared" si="33"/>
        <v>660</v>
      </c>
      <c r="G228" s="19">
        <v>60</v>
      </c>
      <c r="H228" s="19">
        <v>600</v>
      </c>
      <c r="I228" s="21">
        <v>0.90910000000000002</v>
      </c>
      <c r="J228" s="21">
        <v>0.98129999999999995</v>
      </c>
      <c r="K228" s="22">
        <v>13914</v>
      </c>
      <c r="L228" s="23">
        <v>14179</v>
      </c>
      <c r="M228" s="23">
        <v>11546</v>
      </c>
      <c r="N228" s="24">
        <f>SUM(N226:N227)</f>
        <v>28497.4</v>
      </c>
      <c r="O228" s="25">
        <f t="shared" si="34"/>
        <v>518.13454545454545</v>
      </c>
      <c r="P228" s="26">
        <f t="shared" si="35"/>
        <v>50.596363636363634</v>
      </c>
      <c r="Q228" s="27">
        <f t="shared" si="36"/>
        <v>1.264909090909091</v>
      </c>
      <c r="R228" s="27">
        <f t="shared" si="37"/>
        <v>2590.6727272727276</v>
      </c>
      <c r="S228" s="28"/>
    </row>
    <row r="229" spans="1:19" x14ac:dyDescent="0.3">
      <c r="A229" s="29" t="s">
        <v>1440</v>
      </c>
      <c r="B229" s="18" t="s">
        <v>1442</v>
      </c>
      <c r="C229" s="19"/>
      <c r="D229" s="19"/>
      <c r="E229" s="20">
        <f t="shared" si="32"/>
        <v>0</v>
      </c>
      <c r="F229" s="20">
        <f t="shared" si="33"/>
        <v>0</v>
      </c>
      <c r="G229" s="19"/>
      <c r="H229" s="19"/>
      <c r="I229" s="21"/>
      <c r="J229" s="21"/>
      <c r="K229" s="22"/>
      <c r="L229" s="23"/>
      <c r="M229" s="23"/>
      <c r="N229" s="24">
        <v>8983.7999999999993</v>
      </c>
      <c r="O229" s="25" t="e">
        <f t="shared" si="34"/>
        <v>#DIV/0!</v>
      </c>
      <c r="P229" s="26" t="e">
        <f t="shared" si="35"/>
        <v>#DIV/0!</v>
      </c>
      <c r="Q229" s="27" t="e">
        <f t="shared" si="36"/>
        <v>#DIV/0!</v>
      </c>
      <c r="R229" s="27" t="e">
        <f t="shared" si="37"/>
        <v>#DIV/0!</v>
      </c>
      <c r="S229" s="28"/>
    </row>
    <row r="230" spans="1:19" ht="15" customHeight="1" x14ac:dyDescent="0.3">
      <c r="A230" s="29"/>
      <c r="B230" s="18" t="s">
        <v>1443</v>
      </c>
      <c r="C230" s="19"/>
      <c r="D230" s="19"/>
      <c r="E230" s="20">
        <f t="shared" si="32"/>
        <v>0</v>
      </c>
      <c r="F230" s="20">
        <f t="shared" si="33"/>
        <v>0</v>
      </c>
      <c r="G230" s="19"/>
      <c r="H230" s="19"/>
      <c r="I230" s="21"/>
      <c r="J230" s="21"/>
      <c r="K230" s="22"/>
      <c r="L230" s="23"/>
      <c r="M230" s="23"/>
      <c r="N230" s="24">
        <v>13043.37</v>
      </c>
      <c r="O230" s="25" t="e">
        <f t="shared" si="34"/>
        <v>#DIV/0!</v>
      </c>
      <c r="P230" s="26" t="e">
        <f t="shared" si="35"/>
        <v>#DIV/0!</v>
      </c>
      <c r="Q230" s="27" t="e">
        <f t="shared" si="36"/>
        <v>#DIV/0!</v>
      </c>
      <c r="R230" s="27" t="e">
        <f t="shared" si="37"/>
        <v>#DIV/0!</v>
      </c>
      <c r="S230" s="28"/>
    </row>
    <row r="231" spans="1:19" x14ac:dyDescent="0.3">
      <c r="A231" s="29"/>
      <c r="B231" s="18" t="s">
        <v>1444</v>
      </c>
      <c r="C231" s="19"/>
      <c r="D231" s="19"/>
      <c r="E231" s="20">
        <f t="shared" si="32"/>
        <v>0</v>
      </c>
      <c r="F231" s="20">
        <f t="shared" si="33"/>
        <v>0</v>
      </c>
      <c r="G231" s="19"/>
      <c r="H231" s="19"/>
      <c r="I231" s="21"/>
      <c r="J231" s="21"/>
      <c r="K231" s="22"/>
      <c r="L231" s="23"/>
      <c r="M231" s="23"/>
      <c r="N231" s="24">
        <v>12828.62</v>
      </c>
      <c r="O231" s="25" t="e">
        <f t="shared" si="34"/>
        <v>#DIV/0!</v>
      </c>
      <c r="P231" s="26" t="e">
        <f t="shared" si="35"/>
        <v>#DIV/0!</v>
      </c>
      <c r="Q231" s="27" t="e">
        <f t="shared" si="36"/>
        <v>#DIV/0!</v>
      </c>
      <c r="R231" s="27" t="e">
        <f t="shared" si="37"/>
        <v>#DIV/0!</v>
      </c>
      <c r="S231" s="28"/>
    </row>
    <row r="232" spans="1:19" x14ac:dyDescent="0.3">
      <c r="A232" s="29"/>
      <c r="B232" s="18" t="s">
        <v>61</v>
      </c>
      <c r="C232" s="19">
        <v>5</v>
      </c>
      <c r="D232" s="19">
        <v>10</v>
      </c>
      <c r="E232" s="20">
        <f t="shared" si="32"/>
        <v>50</v>
      </c>
      <c r="F232" s="20">
        <f t="shared" si="33"/>
        <v>600</v>
      </c>
      <c r="G232" s="19">
        <v>90</v>
      </c>
      <c r="H232" s="19">
        <v>510</v>
      </c>
      <c r="I232" s="21">
        <v>0.85</v>
      </c>
      <c r="J232" s="21">
        <v>0.96199999999999997</v>
      </c>
      <c r="K232" s="22">
        <v>17019</v>
      </c>
      <c r="L232" s="23">
        <v>17692</v>
      </c>
      <c r="M232" s="23">
        <v>0</v>
      </c>
      <c r="N232" s="24">
        <f>SUM(N229:N231)</f>
        <v>34855.79</v>
      </c>
      <c r="O232" s="25">
        <f t="shared" si="34"/>
        <v>697.11580000000004</v>
      </c>
      <c r="P232" s="26">
        <f t="shared" si="35"/>
        <v>68.075999999999993</v>
      </c>
      <c r="Q232" s="27">
        <f t="shared" si="36"/>
        <v>1.7019000000000002</v>
      </c>
      <c r="R232" s="27">
        <f t="shared" si="37"/>
        <v>3485.5790000000002</v>
      </c>
      <c r="S232" s="28"/>
    </row>
    <row r="233" spans="1:19" x14ac:dyDescent="0.3">
      <c r="A233" s="29">
        <v>21</v>
      </c>
      <c r="B233" s="18" t="s">
        <v>1444</v>
      </c>
      <c r="C233" s="19"/>
      <c r="D233" s="19"/>
      <c r="E233" s="20">
        <f t="shared" si="32"/>
        <v>0</v>
      </c>
      <c r="F233" s="20">
        <f t="shared" si="33"/>
        <v>0</v>
      </c>
      <c r="G233" s="19"/>
      <c r="H233" s="19"/>
      <c r="I233" s="21"/>
      <c r="J233" s="21"/>
      <c r="K233" s="22"/>
      <c r="L233" s="23"/>
      <c r="M233" s="23"/>
      <c r="N233" s="24">
        <v>12882.8</v>
      </c>
      <c r="O233" s="25" t="e">
        <f t="shared" si="34"/>
        <v>#DIV/0!</v>
      </c>
      <c r="P233" s="26" t="e">
        <f t="shared" si="35"/>
        <v>#DIV/0!</v>
      </c>
      <c r="Q233" s="27" t="e">
        <f t="shared" si="36"/>
        <v>#DIV/0!</v>
      </c>
      <c r="R233" s="27" t="e">
        <f t="shared" si="37"/>
        <v>#DIV/0!</v>
      </c>
      <c r="S233" s="28"/>
    </row>
    <row r="234" spans="1:19" x14ac:dyDescent="0.3">
      <c r="A234" s="29"/>
      <c r="B234" s="18" t="s">
        <v>1448</v>
      </c>
      <c r="C234" s="19"/>
      <c r="D234" s="19"/>
      <c r="E234" s="20">
        <f t="shared" si="32"/>
        <v>0</v>
      </c>
      <c r="F234" s="20">
        <f t="shared" si="33"/>
        <v>0</v>
      </c>
      <c r="G234" s="19"/>
      <c r="H234" s="19"/>
      <c r="I234" s="21"/>
      <c r="J234" s="21"/>
      <c r="K234" s="22"/>
      <c r="L234" s="23"/>
      <c r="M234" s="23"/>
      <c r="N234" s="24">
        <v>23400</v>
      </c>
      <c r="O234" s="25" t="e">
        <f t="shared" si="34"/>
        <v>#DIV/0!</v>
      </c>
      <c r="P234" s="26" t="e">
        <f t="shared" si="35"/>
        <v>#DIV/0!</v>
      </c>
      <c r="Q234" s="27" t="e">
        <f t="shared" si="36"/>
        <v>#DIV/0!</v>
      </c>
      <c r="R234" s="27" t="e">
        <f t="shared" si="37"/>
        <v>#DIV/0!</v>
      </c>
      <c r="S234" s="28"/>
    </row>
    <row r="235" spans="1:19" x14ac:dyDescent="0.3">
      <c r="A235" s="29"/>
      <c r="B235" s="18" t="s">
        <v>1449</v>
      </c>
      <c r="C235" s="19"/>
      <c r="D235" s="19"/>
      <c r="E235" s="20">
        <f t="shared" si="32"/>
        <v>0</v>
      </c>
      <c r="F235" s="20">
        <f t="shared" si="33"/>
        <v>0</v>
      </c>
      <c r="G235" s="19"/>
      <c r="H235" s="19"/>
      <c r="I235" s="21"/>
      <c r="J235" s="21"/>
      <c r="K235" s="22"/>
      <c r="L235" s="23"/>
      <c r="M235" s="23"/>
      <c r="N235" s="24">
        <v>4596</v>
      </c>
      <c r="O235" s="25" t="e">
        <f t="shared" si="34"/>
        <v>#DIV/0!</v>
      </c>
      <c r="P235" s="26" t="e">
        <f t="shared" si="35"/>
        <v>#DIV/0!</v>
      </c>
      <c r="Q235" s="27" t="e">
        <f t="shared" si="36"/>
        <v>#DIV/0!</v>
      </c>
      <c r="R235" s="27" t="e">
        <f t="shared" si="37"/>
        <v>#DIV/0!</v>
      </c>
      <c r="S235" s="28"/>
    </row>
    <row r="236" spans="1:19" x14ac:dyDescent="0.3">
      <c r="A236" s="29"/>
      <c r="B236" s="18" t="s">
        <v>746</v>
      </c>
      <c r="C236" s="19">
        <v>5</v>
      </c>
      <c r="D236" s="19">
        <v>11</v>
      </c>
      <c r="E236" s="20">
        <f t="shared" si="32"/>
        <v>55</v>
      </c>
      <c r="F236" s="20">
        <f t="shared" si="33"/>
        <v>660</v>
      </c>
      <c r="G236" s="19">
        <v>70</v>
      </c>
      <c r="H236" s="19">
        <v>590</v>
      </c>
      <c r="I236" s="21">
        <v>0.89390000000000003</v>
      </c>
      <c r="J236" s="21">
        <v>0.9415</v>
      </c>
      <c r="K236" s="22">
        <v>21120</v>
      </c>
      <c r="L236" s="23">
        <v>22433</v>
      </c>
      <c r="M236" s="23">
        <v>12142</v>
      </c>
      <c r="N236" s="24">
        <f>SUM(N233:N235)</f>
        <v>40878.800000000003</v>
      </c>
      <c r="O236" s="25">
        <f t="shared" si="34"/>
        <v>743.25090909090909</v>
      </c>
      <c r="P236" s="26">
        <f t="shared" si="35"/>
        <v>76.8</v>
      </c>
      <c r="Q236" s="27">
        <f t="shared" si="36"/>
        <v>1.92</v>
      </c>
      <c r="R236" s="27">
        <f t="shared" si="37"/>
        <v>3716.2545454545457</v>
      </c>
      <c r="S236" s="28"/>
    </row>
    <row r="237" spans="1:19" x14ac:dyDescent="0.3">
      <c r="A237" s="29" t="s">
        <v>1450</v>
      </c>
      <c r="B237" s="18" t="s">
        <v>1448</v>
      </c>
      <c r="C237" s="19"/>
      <c r="D237" s="19"/>
      <c r="E237" s="20">
        <f t="shared" si="32"/>
        <v>0</v>
      </c>
      <c r="F237" s="20">
        <f t="shared" si="33"/>
        <v>0</v>
      </c>
      <c r="G237" s="19"/>
      <c r="H237" s="19"/>
      <c r="I237" s="21"/>
      <c r="J237" s="21"/>
      <c r="K237" s="22"/>
      <c r="L237" s="23"/>
      <c r="M237" s="23"/>
      <c r="N237" s="24">
        <v>8538</v>
      </c>
      <c r="O237" s="25" t="e">
        <f t="shared" si="34"/>
        <v>#DIV/0!</v>
      </c>
      <c r="P237" s="26" t="e">
        <f t="shared" si="35"/>
        <v>#DIV/0!</v>
      </c>
      <c r="Q237" s="27" t="e">
        <f t="shared" si="36"/>
        <v>#DIV/0!</v>
      </c>
      <c r="R237" s="27" t="e">
        <f t="shared" si="37"/>
        <v>#DIV/0!</v>
      </c>
      <c r="S237" s="28"/>
    </row>
    <row r="238" spans="1:19" x14ac:dyDescent="0.3">
      <c r="A238" s="29"/>
      <c r="B238" s="18" t="s">
        <v>1451</v>
      </c>
      <c r="C238" s="19"/>
      <c r="D238" s="19"/>
      <c r="E238" s="20">
        <f t="shared" si="32"/>
        <v>0</v>
      </c>
      <c r="F238" s="20">
        <f t="shared" si="33"/>
        <v>0</v>
      </c>
      <c r="G238" s="19"/>
      <c r="H238" s="19"/>
      <c r="I238" s="21"/>
      <c r="J238" s="21"/>
      <c r="K238" s="22"/>
      <c r="L238" s="23"/>
      <c r="M238" s="23"/>
      <c r="N238" s="24">
        <v>17695.259999999998</v>
      </c>
      <c r="O238" s="25" t="e">
        <f t="shared" si="34"/>
        <v>#DIV/0!</v>
      </c>
      <c r="P238" s="26" t="e">
        <f t="shared" si="35"/>
        <v>#DIV/0!</v>
      </c>
      <c r="Q238" s="27" t="e">
        <f t="shared" si="36"/>
        <v>#DIV/0!</v>
      </c>
      <c r="R238" s="27" t="e">
        <f t="shared" si="37"/>
        <v>#DIV/0!</v>
      </c>
      <c r="S238" s="28"/>
    </row>
    <row r="239" spans="1:19" x14ac:dyDescent="0.3">
      <c r="A239" s="29"/>
      <c r="B239" s="18" t="s">
        <v>1452</v>
      </c>
      <c r="C239" s="19"/>
      <c r="D239" s="19"/>
      <c r="E239" s="20">
        <f t="shared" si="32"/>
        <v>0</v>
      </c>
      <c r="F239" s="20">
        <f t="shared" si="33"/>
        <v>0</v>
      </c>
      <c r="G239" s="19"/>
      <c r="H239" s="19"/>
      <c r="I239" s="21"/>
      <c r="J239" s="21"/>
      <c r="K239" s="22"/>
      <c r="L239" s="23"/>
      <c r="M239" s="23"/>
      <c r="N239" s="24">
        <v>8124.15</v>
      </c>
      <c r="O239" s="25" t="e">
        <f t="shared" si="34"/>
        <v>#DIV/0!</v>
      </c>
      <c r="P239" s="26" t="e">
        <f t="shared" si="35"/>
        <v>#DIV/0!</v>
      </c>
      <c r="Q239" s="27" t="e">
        <f t="shared" si="36"/>
        <v>#DIV/0!</v>
      </c>
      <c r="R239" s="27" t="e">
        <f t="shared" si="37"/>
        <v>#DIV/0!</v>
      </c>
      <c r="S239" s="28"/>
    </row>
    <row r="240" spans="1:19" ht="15.75" customHeight="1" x14ac:dyDescent="0.3">
      <c r="A240" s="29"/>
      <c r="B240" s="18" t="s">
        <v>61</v>
      </c>
      <c r="C240" s="19">
        <v>5</v>
      </c>
      <c r="D240" s="19">
        <v>10</v>
      </c>
      <c r="E240" s="20">
        <f t="shared" si="32"/>
        <v>50</v>
      </c>
      <c r="F240" s="20">
        <f t="shared" si="33"/>
        <v>600</v>
      </c>
      <c r="G240" s="19">
        <v>120</v>
      </c>
      <c r="H240" s="19">
        <v>480</v>
      </c>
      <c r="I240" s="21">
        <v>0.8</v>
      </c>
      <c r="J240" s="21">
        <v>0.94699999999999995</v>
      </c>
      <c r="K240" s="22">
        <v>18887</v>
      </c>
      <c r="L240" s="23">
        <v>19943</v>
      </c>
      <c r="M240" s="23">
        <v>0</v>
      </c>
      <c r="N240" s="24">
        <f>SUM(N237:N239)</f>
        <v>34357.409999999996</v>
      </c>
      <c r="O240" s="25">
        <f t="shared" si="34"/>
        <v>687.14819999999997</v>
      </c>
      <c r="P240" s="26">
        <f t="shared" si="35"/>
        <v>75.548000000000002</v>
      </c>
      <c r="Q240" s="27">
        <f t="shared" si="36"/>
        <v>1.8887</v>
      </c>
      <c r="R240" s="27">
        <f t="shared" si="37"/>
        <v>3435.7409999999995</v>
      </c>
      <c r="S240" s="28"/>
    </row>
    <row r="241" spans="1:19" x14ac:dyDescent="0.3">
      <c r="A241" s="29">
        <v>22</v>
      </c>
      <c r="B241" s="18" t="s">
        <v>1452</v>
      </c>
      <c r="C241" s="19"/>
      <c r="D241" s="19"/>
      <c r="E241" s="20">
        <f t="shared" si="32"/>
        <v>0</v>
      </c>
      <c r="F241" s="20">
        <f t="shared" si="33"/>
        <v>0</v>
      </c>
      <c r="G241" s="19"/>
      <c r="H241" s="19"/>
      <c r="I241" s="21"/>
      <c r="J241" s="21"/>
      <c r="K241" s="22"/>
      <c r="L241" s="23"/>
      <c r="M241" s="23"/>
      <c r="N241" s="24">
        <v>13985.1</v>
      </c>
      <c r="O241" s="25" t="e">
        <f t="shared" si="34"/>
        <v>#DIV/0!</v>
      </c>
      <c r="P241" s="26" t="e">
        <f t="shared" si="35"/>
        <v>#DIV/0!</v>
      </c>
      <c r="Q241" s="27" t="e">
        <f t="shared" si="36"/>
        <v>#DIV/0!</v>
      </c>
      <c r="R241" s="27" t="e">
        <f t="shared" si="37"/>
        <v>#DIV/0!</v>
      </c>
      <c r="S241" s="28"/>
    </row>
    <row r="242" spans="1:19" x14ac:dyDescent="0.3">
      <c r="A242" s="29"/>
      <c r="B242" s="18" t="s">
        <v>1454</v>
      </c>
      <c r="C242" s="19"/>
      <c r="D242" s="19"/>
      <c r="E242" s="20">
        <f t="shared" si="32"/>
        <v>0</v>
      </c>
      <c r="F242" s="20">
        <f t="shared" si="33"/>
        <v>0</v>
      </c>
      <c r="G242" s="19"/>
      <c r="H242" s="19"/>
      <c r="I242" s="21"/>
      <c r="J242" s="21"/>
      <c r="K242" s="22"/>
      <c r="L242" s="23"/>
      <c r="M242" s="23"/>
      <c r="N242" s="24">
        <v>21884.1</v>
      </c>
      <c r="O242" s="25" t="e">
        <f t="shared" si="34"/>
        <v>#DIV/0!</v>
      </c>
      <c r="P242" s="26" t="e">
        <f t="shared" si="35"/>
        <v>#DIV/0!</v>
      </c>
      <c r="Q242" s="27" t="e">
        <f t="shared" si="36"/>
        <v>#DIV/0!</v>
      </c>
      <c r="R242" s="27" t="e">
        <f t="shared" si="37"/>
        <v>#DIV/0!</v>
      </c>
      <c r="S242" s="28"/>
    </row>
    <row r="243" spans="1:19" x14ac:dyDescent="0.3">
      <c r="A243" s="29"/>
      <c r="B243" s="18" t="s">
        <v>61</v>
      </c>
      <c r="C243" s="19">
        <v>5</v>
      </c>
      <c r="D243" s="19">
        <v>11</v>
      </c>
      <c r="E243" s="20">
        <f t="shared" si="32"/>
        <v>55</v>
      </c>
      <c r="F243" s="20">
        <f t="shared" si="33"/>
        <v>660</v>
      </c>
      <c r="G243" s="19">
        <v>140</v>
      </c>
      <c r="H243" s="19">
        <v>520</v>
      </c>
      <c r="I243" s="21">
        <v>0.78790000000000004</v>
      </c>
      <c r="J243" s="21">
        <v>0.9546</v>
      </c>
      <c r="K243" s="22">
        <v>18574</v>
      </c>
      <c r="L243" s="23">
        <v>19456</v>
      </c>
      <c r="M243" s="23">
        <v>22003</v>
      </c>
      <c r="N243" s="24">
        <f>SUM(N241:N242)</f>
        <v>35869.199999999997</v>
      </c>
      <c r="O243" s="25">
        <f t="shared" si="34"/>
        <v>652.16727272727269</v>
      </c>
      <c r="P243" s="26">
        <f t="shared" si="35"/>
        <v>67.541818181818186</v>
      </c>
      <c r="Q243" s="27">
        <f t="shared" si="36"/>
        <v>1.6885454545454546</v>
      </c>
      <c r="R243" s="27">
        <f t="shared" si="37"/>
        <v>3260.8363636363633</v>
      </c>
      <c r="S243" s="28"/>
    </row>
    <row r="244" spans="1:19" x14ac:dyDescent="0.3">
      <c r="A244" s="29" t="s">
        <v>1455</v>
      </c>
      <c r="B244" s="18" t="s">
        <v>1457</v>
      </c>
      <c r="C244" s="19"/>
      <c r="D244" s="19"/>
      <c r="E244" s="20">
        <f t="shared" si="32"/>
        <v>0</v>
      </c>
      <c r="F244" s="20">
        <f t="shared" si="33"/>
        <v>0</v>
      </c>
      <c r="G244" s="19"/>
      <c r="H244" s="19"/>
      <c r="I244" s="21"/>
      <c r="J244" s="21"/>
      <c r="K244" s="22"/>
      <c r="L244" s="23"/>
      <c r="M244" s="23"/>
      <c r="N244" s="24">
        <v>37247</v>
      </c>
      <c r="O244" s="25" t="e">
        <f t="shared" si="34"/>
        <v>#DIV/0!</v>
      </c>
      <c r="P244" s="26" t="e">
        <f t="shared" si="35"/>
        <v>#DIV/0!</v>
      </c>
      <c r="Q244" s="27" t="e">
        <f t="shared" si="36"/>
        <v>#DIV/0!</v>
      </c>
      <c r="R244" s="27" t="e">
        <f t="shared" si="37"/>
        <v>#DIV/0!</v>
      </c>
      <c r="S244" s="28"/>
    </row>
    <row r="245" spans="1:19" x14ac:dyDescent="0.3">
      <c r="A245" s="29"/>
      <c r="B245" s="18" t="s">
        <v>61</v>
      </c>
      <c r="C245" s="19">
        <v>5</v>
      </c>
      <c r="D245" s="19">
        <v>10</v>
      </c>
      <c r="E245" s="20">
        <f t="shared" si="32"/>
        <v>50</v>
      </c>
      <c r="F245" s="20">
        <f t="shared" si="33"/>
        <v>600</v>
      </c>
      <c r="G245" s="19">
        <v>70</v>
      </c>
      <c r="H245" s="19">
        <v>530</v>
      </c>
      <c r="I245" s="21">
        <v>0.88329999999999997</v>
      </c>
      <c r="J245" s="21">
        <v>0.96989999999999998</v>
      </c>
      <c r="K245" s="22">
        <v>18370</v>
      </c>
      <c r="L245" s="23">
        <v>18940</v>
      </c>
      <c r="M245" s="23">
        <v>0</v>
      </c>
      <c r="N245" s="24">
        <f>SUM(N244)</f>
        <v>37247</v>
      </c>
      <c r="O245" s="25">
        <f t="shared" si="34"/>
        <v>744.94</v>
      </c>
      <c r="P245" s="26">
        <f t="shared" si="35"/>
        <v>73.48</v>
      </c>
      <c r="Q245" s="27">
        <f t="shared" si="36"/>
        <v>1.837</v>
      </c>
      <c r="R245" s="27">
        <f t="shared" si="37"/>
        <v>3724.7</v>
      </c>
      <c r="S245" s="28"/>
    </row>
    <row r="246" spans="1:19" x14ac:dyDescent="0.3">
      <c r="A246" s="29">
        <v>25</v>
      </c>
      <c r="B246" s="18" t="s">
        <v>1454</v>
      </c>
      <c r="C246" s="19"/>
      <c r="D246" s="19"/>
      <c r="E246" s="20">
        <f t="shared" si="32"/>
        <v>0</v>
      </c>
      <c r="F246" s="20">
        <f t="shared" si="33"/>
        <v>0</v>
      </c>
      <c r="G246" s="19"/>
      <c r="H246" s="19"/>
      <c r="I246" s="21"/>
      <c r="J246" s="21"/>
      <c r="K246" s="22"/>
      <c r="L246" s="23"/>
      <c r="M246" s="23"/>
      <c r="N246" s="24">
        <v>14000.35</v>
      </c>
      <c r="O246" s="25" t="e">
        <f t="shared" si="34"/>
        <v>#DIV/0!</v>
      </c>
      <c r="P246" s="26" t="e">
        <f t="shared" si="35"/>
        <v>#DIV/0!</v>
      </c>
      <c r="Q246" s="27" t="e">
        <f t="shared" si="36"/>
        <v>#DIV/0!</v>
      </c>
      <c r="R246" s="27" t="e">
        <f t="shared" si="37"/>
        <v>#DIV/0!</v>
      </c>
      <c r="S246" s="28"/>
    </row>
    <row r="247" spans="1:19" x14ac:dyDescent="0.3">
      <c r="A247" s="29"/>
      <c r="B247" s="18" t="s">
        <v>61</v>
      </c>
      <c r="C247" s="19">
        <v>5</v>
      </c>
      <c r="D247" s="19">
        <v>11</v>
      </c>
      <c r="E247" s="20">
        <f t="shared" si="32"/>
        <v>55</v>
      </c>
      <c r="F247" s="20">
        <f t="shared" si="33"/>
        <v>660</v>
      </c>
      <c r="G247" s="19">
        <v>280</v>
      </c>
      <c r="H247" s="19">
        <v>380</v>
      </c>
      <c r="I247" s="21">
        <v>0.57579999999999998</v>
      </c>
      <c r="J247" s="21">
        <v>0.97360000000000002</v>
      </c>
      <c r="K247" s="22">
        <v>6905</v>
      </c>
      <c r="L247" s="23">
        <v>7092</v>
      </c>
      <c r="M247" s="23">
        <v>14720</v>
      </c>
      <c r="N247" s="24">
        <f>SUM(N246)</f>
        <v>14000.35</v>
      </c>
      <c r="O247" s="25">
        <f t="shared" si="34"/>
        <v>254.55181818181819</v>
      </c>
      <c r="P247" s="26">
        <f t="shared" si="35"/>
        <v>25.109090909090909</v>
      </c>
      <c r="Q247" s="27">
        <f t="shared" si="36"/>
        <v>0.6277272727272728</v>
      </c>
      <c r="R247" s="27">
        <f t="shared" si="37"/>
        <v>1272.7590909090909</v>
      </c>
      <c r="S247" s="28"/>
    </row>
    <row r="248" spans="1:19" x14ac:dyDescent="0.3">
      <c r="A248" s="29" t="s">
        <v>1459</v>
      </c>
      <c r="B248" s="18" t="s">
        <v>1454</v>
      </c>
      <c r="C248" s="19"/>
      <c r="D248" s="19"/>
      <c r="E248" s="20">
        <f t="shared" si="32"/>
        <v>0</v>
      </c>
      <c r="F248" s="20">
        <f t="shared" si="33"/>
        <v>0</v>
      </c>
      <c r="G248" s="19"/>
      <c r="H248" s="19"/>
      <c r="I248" s="21"/>
      <c r="J248" s="21"/>
      <c r="K248" s="22"/>
      <c r="L248" s="23"/>
      <c r="M248" s="23"/>
      <c r="N248" s="24">
        <v>33665.1</v>
      </c>
      <c r="O248" s="25" t="e">
        <f t="shared" si="34"/>
        <v>#DIV/0!</v>
      </c>
      <c r="P248" s="26" t="e">
        <f t="shared" si="35"/>
        <v>#DIV/0!</v>
      </c>
      <c r="Q248" s="27" t="e">
        <f t="shared" si="36"/>
        <v>#DIV/0!</v>
      </c>
      <c r="R248" s="27" t="e">
        <f t="shared" si="37"/>
        <v>#DIV/0!</v>
      </c>
      <c r="S248" s="28"/>
    </row>
    <row r="249" spans="1:19" x14ac:dyDescent="0.3">
      <c r="A249" s="29"/>
      <c r="B249" s="18" t="s">
        <v>61</v>
      </c>
      <c r="C249" s="19">
        <v>5</v>
      </c>
      <c r="D249" s="19">
        <v>10</v>
      </c>
      <c r="E249" s="20">
        <f t="shared" si="32"/>
        <v>50</v>
      </c>
      <c r="F249" s="20">
        <f t="shared" si="33"/>
        <v>600</v>
      </c>
      <c r="G249" s="19">
        <v>100</v>
      </c>
      <c r="H249" s="19">
        <v>500</v>
      </c>
      <c r="I249" s="21">
        <v>0.83330000000000004</v>
      </c>
      <c r="J249" s="21">
        <v>0.96440000000000003</v>
      </c>
      <c r="K249" s="22">
        <v>16604</v>
      </c>
      <c r="L249" s="23">
        <v>17216</v>
      </c>
      <c r="M249" s="23">
        <v>0</v>
      </c>
      <c r="N249" s="24">
        <f>SUM(N248)</f>
        <v>33665.1</v>
      </c>
      <c r="O249" s="25">
        <f t="shared" si="34"/>
        <v>673.30200000000002</v>
      </c>
      <c r="P249" s="26">
        <f t="shared" si="35"/>
        <v>66.415999999999997</v>
      </c>
      <c r="Q249" s="27">
        <f t="shared" si="36"/>
        <v>1.6604000000000001</v>
      </c>
      <c r="R249" s="27">
        <f t="shared" si="37"/>
        <v>3366.5099999999998</v>
      </c>
      <c r="S249" s="28"/>
    </row>
    <row r="250" spans="1:19" x14ac:dyDescent="0.3">
      <c r="A250" s="29">
        <v>26</v>
      </c>
      <c r="B250" s="18" t="s">
        <v>1464</v>
      </c>
      <c r="C250" s="19"/>
      <c r="D250" s="19"/>
      <c r="E250" s="20">
        <f t="shared" si="32"/>
        <v>0</v>
      </c>
      <c r="F250" s="20">
        <f t="shared" si="33"/>
        <v>0</v>
      </c>
      <c r="G250" s="19"/>
      <c r="H250" s="19"/>
      <c r="I250" s="21"/>
      <c r="J250" s="21"/>
      <c r="K250" s="22"/>
      <c r="L250" s="23"/>
      <c r="M250" s="23"/>
      <c r="N250" s="24">
        <v>34551.4</v>
      </c>
      <c r="O250" s="25" t="e">
        <f t="shared" si="34"/>
        <v>#DIV/0!</v>
      </c>
      <c r="P250" s="26" t="e">
        <f t="shared" si="35"/>
        <v>#DIV/0!</v>
      </c>
      <c r="Q250" s="27" t="e">
        <f t="shared" si="36"/>
        <v>#DIV/0!</v>
      </c>
      <c r="R250" s="27" t="e">
        <f t="shared" si="37"/>
        <v>#DIV/0!</v>
      </c>
      <c r="S250" s="28"/>
    </row>
    <row r="251" spans="1:19" x14ac:dyDescent="0.3">
      <c r="A251" s="29"/>
      <c r="B251" s="18" t="s">
        <v>61</v>
      </c>
      <c r="C251" s="19">
        <v>5</v>
      </c>
      <c r="D251" s="19">
        <v>11</v>
      </c>
      <c r="E251" s="20">
        <f t="shared" si="32"/>
        <v>55</v>
      </c>
      <c r="F251" s="20">
        <f t="shared" si="33"/>
        <v>660</v>
      </c>
      <c r="G251" s="19">
        <v>80</v>
      </c>
      <c r="H251" s="19">
        <v>580</v>
      </c>
      <c r="I251" s="21">
        <v>0.87880000000000003</v>
      </c>
      <c r="J251" s="21">
        <v>0.9254</v>
      </c>
      <c r="K251" s="22">
        <v>16904</v>
      </c>
      <c r="L251" s="23">
        <v>18268</v>
      </c>
      <c r="M251" s="23">
        <v>8155</v>
      </c>
      <c r="N251" s="24">
        <f>SUM(N250)</f>
        <v>34551.4</v>
      </c>
      <c r="O251" s="25">
        <f t="shared" si="34"/>
        <v>628.20727272727277</v>
      </c>
      <c r="P251" s="26">
        <f t="shared" si="35"/>
        <v>61.469090909090909</v>
      </c>
      <c r="Q251" s="27">
        <f t="shared" si="36"/>
        <v>1.5367272727272727</v>
      </c>
      <c r="R251" s="27">
        <f t="shared" si="37"/>
        <v>3141.0363636363636</v>
      </c>
      <c r="S251" s="28"/>
    </row>
    <row r="252" spans="1:19" x14ac:dyDescent="0.3">
      <c r="A252" s="29" t="s">
        <v>1465</v>
      </c>
      <c r="B252" s="18" t="s">
        <v>1468</v>
      </c>
      <c r="C252" s="19"/>
      <c r="D252" s="19"/>
      <c r="E252" s="20">
        <f t="shared" si="32"/>
        <v>0</v>
      </c>
      <c r="F252" s="20">
        <f t="shared" si="33"/>
        <v>0</v>
      </c>
      <c r="G252" s="19"/>
      <c r="H252" s="19"/>
      <c r="I252" s="21"/>
      <c r="J252" s="21"/>
      <c r="K252" s="22"/>
      <c r="L252" s="23"/>
      <c r="M252" s="23"/>
      <c r="N252" s="24">
        <v>9074.8799999999992</v>
      </c>
      <c r="O252" s="25" t="e">
        <f t="shared" si="34"/>
        <v>#DIV/0!</v>
      </c>
      <c r="P252" s="26" t="e">
        <f t="shared" si="35"/>
        <v>#DIV/0!</v>
      </c>
      <c r="Q252" s="27" t="e">
        <f t="shared" si="36"/>
        <v>#DIV/0!</v>
      </c>
      <c r="R252" s="27" t="e">
        <f t="shared" si="37"/>
        <v>#DIV/0!</v>
      </c>
      <c r="S252" s="28"/>
    </row>
    <row r="253" spans="1:19" x14ac:dyDescent="0.3">
      <c r="A253" s="29"/>
      <c r="B253" s="18" t="s">
        <v>1469</v>
      </c>
      <c r="C253" s="19"/>
      <c r="D253" s="19"/>
      <c r="E253" s="20">
        <f t="shared" si="32"/>
        <v>0</v>
      </c>
      <c r="F253" s="20">
        <f t="shared" si="33"/>
        <v>0</v>
      </c>
      <c r="G253" s="19"/>
      <c r="H253" s="19"/>
      <c r="I253" s="21"/>
      <c r="J253" s="21"/>
      <c r="K253" s="22"/>
      <c r="L253" s="23"/>
      <c r="M253" s="23"/>
      <c r="N253" s="24">
        <v>23510.400000000001</v>
      </c>
      <c r="O253" s="25" t="e">
        <f t="shared" si="34"/>
        <v>#DIV/0!</v>
      </c>
      <c r="P253" s="26" t="e">
        <f t="shared" si="35"/>
        <v>#DIV/0!</v>
      </c>
      <c r="Q253" s="27" t="e">
        <f t="shared" si="36"/>
        <v>#DIV/0!</v>
      </c>
      <c r="R253" s="27" t="e">
        <f t="shared" si="37"/>
        <v>#DIV/0!</v>
      </c>
      <c r="S253" s="28"/>
    </row>
    <row r="254" spans="1:19" x14ac:dyDescent="0.3">
      <c r="A254" s="29"/>
      <c r="B254" s="18" t="s">
        <v>61</v>
      </c>
      <c r="C254" s="19">
        <v>5</v>
      </c>
      <c r="D254" s="19">
        <v>10</v>
      </c>
      <c r="E254" s="20">
        <f t="shared" si="32"/>
        <v>50</v>
      </c>
      <c r="F254" s="20">
        <f t="shared" si="33"/>
        <v>600</v>
      </c>
      <c r="G254" s="19">
        <v>50</v>
      </c>
      <c r="H254" s="19">
        <v>550</v>
      </c>
      <c r="I254" s="21">
        <v>0.91669999999999996</v>
      </c>
      <c r="J254" s="21">
        <v>0.92420000000000002</v>
      </c>
      <c r="K254" s="22">
        <v>15942</v>
      </c>
      <c r="L254" s="23">
        <v>17250</v>
      </c>
      <c r="M254" s="23">
        <v>0</v>
      </c>
      <c r="N254" s="24">
        <f>SUM(N252:N253)</f>
        <v>32585.279999999999</v>
      </c>
      <c r="O254" s="25">
        <f t="shared" si="34"/>
        <v>651.7056</v>
      </c>
      <c r="P254" s="26">
        <f t="shared" si="35"/>
        <v>63.768000000000001</v>
      </c>
      <c r="Q254" s="27">
        <f t="shared" si="36"/>
        <v>1.5942000000000001</v>
      </c>
      <c r="R254" s="27">
        <f t="shared" si="37"/>
        <v>3258.5279999999998</v>
      </c>
      <c r="S254" s="28"/>
    </row>
    <row r="255" spans="1:19" x14ac:dyDescent="0.3">
      <c r="A255" s="29">
        <v>27</v>
      </c>
      <c r="B255" s="18" t="s">
        <v>1469</v>
      </c>
      <c r="C255" s="19"/>
      <c r="D255" s="19"/>
      <c r="E255" s="20">
        <f t="shared" si="32"/>
        <v>0</v>
      </c>
      <c r="F255" s="20">
        <f t="shared" si="33"/>
        <v>0</v>
      </c>
      <c r="G255" s="19"/>
      <c r="H255" s="19"/>
      <c r="I255" s="21"/>
      <c r="J255" s="21"/>
      <c r="K255" s="22"/>
      <c r="L255" s="23"/>
      <c r="M255" s="23"/>
      <c r="N255" s="24">
        <v>12412.48</v>
      </c>
      <c r="O255" s="25" t="e">
        <f t="shared" si="34"/>
        <v>#DIV/0!</v>
      </c>
      <c r="P255" s="26" t="e">
        <f t="shared" si="35"/>
        <v>#DIV/0!</v>
      </c>
      <c r="Q255" s="27" t="e">
        <f t="shared" si="36"/>
        <v>#DIV/0!</v>
      </c>
      <c r="R255" s="27" t="e">
        <f t="shared" si="37"/>
        <v>#DIV/0!</v>
      </c>
      <c r="S255" s="28"/>
    </row>
    <row r="256" spans="1:19" x14ac:dyDescent="0.3">
      <c r="A256" s="29"/>
      <c r="B256" s="18" t="s">
        <v>61</v>
      </c>
      <c r="C256" s="19">
        <v>5</v>
      </c>
      <c r="D256" s="19">
        <v>4</v>
      </c>
      <c r="E256" s="20">
        <f t="shared" si="32"/>
        <v>20</v>
      </c>
      <c r="F256" s="20">
        <f t="shared" si="33"/>
        <v>240</v>
      </c>
      <c r="G256" s="19">
        <v>30</v>
      </c>
      <c r="H256" s="19">
        <v>210</v>
      </c>
      <c r="I256" s="21">
        <v>0.875</v>
      </c>
      <c r="J256" s="21">
        <v>0.9274</v>
      </c>
      <c r="K256" s="22">
        <v>6073</v>
      </c>
      <c r="L256" s="23">
        <v>6548</v>
      </c>
      <c r="M256" s="23">
        <v>359</v>
      </c>
      <c r="N256" s="24">
        <f>SUM(N255)</f>
        <v>12412.48</v>
      </c>
      <c r="O256" s="25">
        <f t="shared" si="34"/>
        <v>620.62400000000002</v>
      </c>
      <c r="P256" s="26">
        <f t="shared" si="35"/>
        <v>60.73</v>
      </c>
      <c r="Q256" s="27">
        <f t="shared" si="36"/>
        <v>1.5182500000000001</v>
      </c>
      <c r="R256" s="27">
        <f t="shared" si="37"/>
        <v>3103.12</v>
      </c>
      <c r="S256" s="28"/>
    </row>
    <row r="257" spans="1:19" x14ac:dyDescent="0.3">
      <c r="A257" s="29" t="s">
        <v>1474</v>
      </c>
      <c r="B257" s="18" t="s">
        <v>1475</v>
      </c>
      <c r="C257" s="19"/>
      <c r="D257" s="19"/>
      <c r="E257" s="20">
        <f t="shared" si="32"/>
        <v>0</v>
      </c>
      <c r="F257" s="20">
        <f t="shared" si="33"/>
        <v>0</v>
      </c>
      <c r="G257" s="19"/>
      <c r="H257" s="19"/>
      <c r="I257" s="21"/>
      <c r="J257" s="21"/>
      <c r="K257" s="22"/>
      <c r="L257" s="23"/>
      <c r="M257" s="23"/>
      <c r="N257" s="24">
        <v>13537.44</v>
      </c>
      <c r="O257" s="25" t="e">
        <f t="shared" si="34"/>
        <v>#DIV/0!</v>
      </c>
      <c r="P257" s="26" t="e">
        <f t="shared" si="35"/>
        <v>#DIV/0!</v>
      </c>
      <c r="Q257" s="27" t="e">
        <f t="shared" si="36"/>
        <v>#DIV/0!</v>
      </c>
      <c r="R257" s="27" t="e">
        <f t="shared" si="37"/>
        <v>#DIV/0!</v>
      </c>
      <c r="S257" s="28"/>
    </row>
    <row r="258" spans="1:19" x14ac:dyDescent="0.3">
      <c r="A258" s="29"/>
      <c r="B258" s="18" t="s">
        <v>1476</v>
      </c>
      <c r="C258" s="19">
        <v>5</v>
      </c>
      <c r="D258" s="19">
        <v>4</v>
      </c>
      <c r="E258" s="20">
        <f t="shared" si="32"/>
        <v>20</v>
      </c>
      <c r="F258" s="20">
        <f t="shared" si="33"/>
        <v>240</v>
      </c>
      <c r="G258" s="19">
        <v>20</v>
      </c>
      <c r="H258" s="19">
        <v>220</v>
      </c>
      <c r="I258" s="21">
        <v>0.91669999999999996</v>
      </c>
      <c r="J258" s="21">
        <v>0.93049999999999999</v>
      </c>
      <c r="K258" s="22">
        <v>6623</v>
      </c>
      <c r="L258" s="23">
        <v>7118</v>
      </c>
      <c r="M258" s="23">
        <v>0</v>
      </c>
      <c r="N258" s="24">
        <f>SUM(N257)</f>
        <v>13537.44</v>
      </c>
      <c r="O258" s="25">
        <f t="shared" si="34"/>
        <v>676.87200000000007</v>
      </c>
      <c r="P258" s="26">
        <f t="shared" si="35"/>
        <v>66.23</v>
      </c>
      <c r="Q258" s="27">
        <f t="shared" si="36"/>
        <v>1.6557500000000001</v>
      </c>
      <c r="R258" s="27">
        <f t="shared" si="37"/>
        <v>3384.36</v>
      </c>
      <c r="S258" s="28"/>
    </row>
    <row r="259" spans="1:19" x14ac:dyDescent="0.3">
      <c r="A259" s="29"/>
      <c r="B259" s="18"/>
      <c r="C259" s="19"/>
      <c r="D259" s="19"/>
      <c r="E259" s="20">
        <f t="shared" si="32"/>
        <v>0</v>
      </c>
      <c r="F259" s="20">
        <f t="shared" si="33"/>
        <v>0</v>
      </c>
      <c r="G259" s="19"/>
      <c r="H259" s="19"/>
      <c r="I259" s="21"/>
      <c r="J259" s="21"/>
      <c r="K259" s="22"/>
      <c r="L259" s="23"/>
      <c r="M259" s="23"/>
      <c r="N259" s="24"/>
      <c r="O259" s="25" t="e">
        <f t="shared" si="34"/>
        <v>#DIV/0!</v>
      </c>
      <c r="P259" s="26" t="e">
        <f t="shared" si="35"/>
        <v>#DIV/0!</v>
      </c>
      <c r="Q259" s="27" t="e">
        <f t="shared" si="36"/>
        <v>#DIV/0!</v>
      </c>
      <c r="R259" s="27" t="e">
        <f t="shared" si="37"/>
        <v>#DIV/0!</v>
      </c>
      <c r="S259" s="28"/>
    </row>
    <row r="260" spans="1:19" x14ac:dyDescent="0.3">
      <c r="A260" s="29"/>
      <c r="B260" s="18"/>
      <c r="C260" s="19"/>
      <c r="D260" s="19"/>
      <c r="E260" s="20">
        <f t="shared" si="32"/>
        <v>0</v>
      </c>
      <c r="F260" s="20">
        <f t="shared" si="33"/>
        <v>0</v>
      </c>
      <c r="G260" s="19"/>
      <c r="H260" s="19"/>
      <c r="I260" s="21"/>
      <c r="J260" s="21"/>
      <c r="K260" s="22"/>
      <c r="L260" s="23"/>
      <c r="M260" s="23"/>
      <c r="N260" s="24"/>
      <c r="O260" s="25" t="e">
        <f t="shared" si="34"/>
        <v>#DIV/0!</v>
      </c>
      <c r="P260" s="26" t="e">
        <f t="shared" si="35"/>
        <v>#DIV/0!</v>
      </c>
      <c r="Q260" s="27" t="e">
        <f t="shared" si="36"/>
        <v>#DIV/0!</v>
      </c>
      <c r="R260" s="27" t="e">
        <f t="shared" si="37"/>
        <v>#DIV/0!</v>
      </c>
      <c r="S260" s="28"/>
    </row>
    <row r="261" spans="1:19" x14ac:dyDescent="0.3">
      <c r="A261" s="29"/>
      <c r="B261" s="18"/>
      <c r="C261" s="19"/>
      <c r="D261" s="19"/>
      <c r="E261" s="20">
        <f t="shared" si="32"/>
        <v>0</v>
      </c>
      <c r="F261" s="20">
        <f t="shared" si="33"/>
        <v>0</v>
      </c>
      <c r="G261" s="19"/>
      <c r="H261" s="19"/>
      <c r="I261" s="21"/>
      <c r="J261" s="21"/>
      <c r="K261" s="22"/>
      <c r="L261" s="23"/>
      <c r="M261" s="23"/>
      <c r="N261" s="24"/>
      <c r="O261" s="25" t="e">
        <f t="shared" si="34"/>
        <v>#DIV/0!</v>
      </c>
      <c r="P261" s="26" t="e">
        <f t="shared" si="35"/>
        <v>#DIV/0!</v>
      </c>
      <c r="Q261" s="27" t="e">
        <f t="shared" si="36"/>
        <v>#DIV/0!</v>
      </c>
      <c r="R261" s="27" t="e">
        <f t="shared" si="37"/>
        <v>#DIV/0!</v>
      </c>
      <c r="S261" s="28"/>
    </row>
    <row r="262" spans="1:19" x14ac:dyDescent="0.3">
      <c r="A262" s="29"/>
      <c r="B262" s="18"/>
      <c r="C262" s="19"/>
      <c r="D262" s="19"/>
      <c r="E262" s="20">
        <f t="shared" si="32"/>
        <v>0</v>
      </c>
      <c r="F262" s="20">
        <f t="shared" si="33"/>
        <v>0</v>
      </c>
      <c r="G262" s="19"/>
      <c r="H262" s="19"/>
      <c r="I262" s="21"/>
      <c r="J262" s="21"/>
      <c r="K262" s="22"/>
      <c r="L262" s="23"/>
      <c r="M262" s="23"/>
      <c r="N262" s="24"/>
      <c r="O262" s="25" t="e">
        <f t="shared" si="34"/>
        <v>#DIV/0!</v>
      </c>
      <c r="P262" s="26" t="e">
        <f t="shared" si="35"/>
        <v>#DIV/0!</v>
      </c>
      <c r="Q262" s="27" t="e">
        <f t="shared" si="36"/>
        <v>#DIV/0!</v>
      </c>
      <c r="R262" s="27" t="e">
        <f t="shared" si="37"/>
        <v>#DIV/0!</v>
      </c>
      <c r="S262" s="28"/>
    </row>
    <row r="263" spans="1:19" x14ac:dyDescent="0.3">
      <c r="A263" s="29"/>
      <c r="B263" s="18"/>
      <c r="C263" s="19"/>
      <c r="D263" s="19"/>
      <c r="E263" s="20">
        <f t="shared" si="32"/>
        <v>0</v>
      </c>
      <c r="F263" s="20">
        <f t="shared" si="33"/>
        <v>0</v>
      </c>
      <c r="G263" s="19"/>
      <c r="H263" s="19"/>
      <c r="I263" s="21"/>
      <c r="J263" s="21"/>
      <c r="K263" s="22"/>
      <c r="L263" s="23"/>
      <c r="M263" s="23"/>
      <c r="N263" s="24"/>
      <c r="O263" s="25" t="e">
        <f t="shared" si="34"/>
        <v>#DIV/0!</v>
      </c>
      <c r="P263" s="26" t="e">
        <f t="shared" si="35"/>
        <v>#DIV/0!</v>
      </c>
      <c r="Q263" s="27" t="e">
        <f t="shared" si="36"/>
        <v>#DIV/0!</v>
      </c>
      <c r="R263" s="27" t="e">
        <f t="shared" si="37"/>
        <v>#DIV/0!</v>
      </c>
      <c r="S263" s="28"/>
    </row>
    <row r="264" spans="1:19" x14ac:dyDescent="0.3">
      <c r="A264" s="29"/>
      <c r="B264" s="18"/>
      <c r="C264" s="19"/>
      <c r="D264" s="19"/>
      <c r="E264" s="20">
        <f t="shared" si="32"/>
        <v>0</v>
      </c>
      <c r="F264" s="20">
        <f t="shared" si="33"/>
        <v>0</v>
      </c>
      <c r="G264" s="19"/>
      <c r="H264" s="19"/>
      <c r="I264" s="21"/>
      <c r="J264" s="21"/>
      <c r="K264" s="22"/>
      <c r="L264" s="23"/>
      <c r="M264" s="23"/>
      <c r="N264" s="24"/>
      <c r="O264" s="25" t="e">
        <f t="shared" si="34"/>
        <v>#DIV/0!</v>
      </c>
      <c r="P264" s="26" t="e">
        <f t="shared" si="35"/>
        <v>#DIV/0!</v>
      </c>
      <c r="Q264" s="27" t="e">
        <f t="shared" si="36"/>
        <v>#DIV/0!</v>
      </c>
      <c r="R264" s="27" t="e">
        <f t="shared" si="37"/>
        <v>#DIV/0!</v>
      </c>
      <c r="S264" s="28"/>
    </row>
    <row r="265" spans="1:19" x14ac:dyDescent="0.3">
      <c r="A265" s="29"/>
      <c r="B265" s="18"/>
      <c r="C265" s="19"/>
      <c r="D265" s="19"/>
      <c r="E265" s="20">
        <f t="shared" si="32"/>
        <v>0</v>
      </c>
      <c r="F265" s="20">
        <f t="shared" si="33"/>
        <v>0</v>
      </c>
      <c r="G265" s="19"/>
      <c r="H265" s="19"/>
      <c r="I265" s="21"/>
      <c r="J265" s="21"/>
      <c r="K265" s="22"/>
      <c r="L265" s="23"/>
      <c r="M265" s="23"/>
      <c r="N265" s="24"/>
      <c r="O265" s="25" t="e">
        <f t="shared" si="34"/>
        <v>#DIV/0!</v>
      </c>
      <c r="P265" s="26" t="e">
        <f t="shared" si="35"/>
        <v>#DIV/0!</v>
      </c>
      <c r="Q265" s="27" t="e">
        <f t="shared" si="36"/>
        <v>#DIV/0!</v>
      </c>
      <c r="R265" s="27" t="e">
        <f t="shared" si="37"/>
        <v>#DIV/0!</v>
      </c>
      <c r="S265" s="28"/>
    </row>
    <row r="266" spans="1:19" x14ac:dyDescent="0.3">
      <c r="A266" s="29"/>
      <c r="B266" s="18"/>
      <c r="C266" s="19"/>
      <c r="D266" s="19"/>
      <c r="E266" s="20">
        <f t="shared" si="32"/>
        <v>0</v>
      </c>
      <c r="F266" s="20">
        <f t="shared" si="33"/>
        <v>0</v>
      </c>
      <c r="G266" s="19"/>
      <c r="H266" s="19"/>
      <c r="I266" s="21"/>
      <c r="J266" s="21"/>
      <c r="K266" s="22"/>
      <c r="L266" s="23"/>
      <c r="M266" s="23"/>
      <c r="N266" s="24"/>
      <c r="O266" s="25" t="e">
        <f t="shared" si="34"/>
        <v>#DIV/0!</v>
      </c>
      <c r="P266" s="26" t="e">
        <f t="shared" si="35"/>
        <v>#DIV/0!</v>
      </c>
      <c r="Q266" s="27" t="e">
        <f t="shared" si="36"/>
        <v>#DIV/0!</v>
      </c>
      <c r="R266" s="27" t="e">
        <f t="shared" si="37"/>
        <v>#DIV/0!</v>
      </c>
      <c r="S266" s="28"/>
    </row>
    <row r="267" spans="1:19" x14ac:dyDescent="0.3">
      <c r="A267" s="29"/>
      <c r="B267" s="18"/>
      <c r="C267" s="19"/>
      <c r="D267" s="19"/>
      <c r="E267" s="20">
        <f t="shared" si="32"/>
        <v>0</v>
      </c>
      <c r="F267" s="20">
        <f t="shared" si="33"/>
        <v>0</v>
      </c>
      <c r="G267" s="19"/>
      <c r="H267" s="19"/>
      <c r="I267" s="21"/>
      <c r="J267" s="21"/>
      <c r="K267" s="22"/>
      <c r="L267" s="23"/>
      <c r="M267" s="23"/>
      <c r="N267" s="24"/>
      <c r="O267" s="25" t="e">
        <f t="shared" si="34"/>
        <v>#DIV/0!</v>
      </c>
      <c r="P267" s="26" t="e">
        <f t="shared" si="35"/>
        <v>#DIV/0!</v>
      </c>
      <c r="Q267" s="27" t="e">
        <f t="shared" si="36"/>
        <v>#DIV/0!</v>
      </c>
      <c r="R267" s="27" t="e">
        <f t="shared" si="37"/>
        <v>#DIV/0!</v>
      </c>
      <c r="S267" s="28"/>
    </row>
    <row r="268" spans="1:19" x14ac:dyDescent="0.3">
      <c r="A268" s="29"/>
      <c r="B268" s="18"/>
      <c r="C268" s="19"/>
      <c r="D268" s="19"/>
      <c r="E268" s="20">
        <f t="shared" si="32"/>
        <v>0</v>
      </c>
      <c r="F268" s="20">
        <f t="shared" si="33"/>
        <v>0</v>
      </c>
      <c r="G268" s="19"/>
      <c r="H268" s="19"/>
      <c r="I268" s="21"/>
      <c r="J268" s="21"/>
      <c r="K268" s="22"/>
      <c r="L268" s="23"/>
      <c r="M268" s="23"/>
      <c r="N268" s="24"/>
      <c r="O268" s="25" t="e">
        <f t="shared" si="34"/>
        <v>#DIV/0!</v>
      </c>
      <c r="P268" s="26" t="e">
        <f t="shared" si="35"/>
        <v>#DIV/0!</v>
      </c>
      <c r="Q268" s="27" t="e">
        <f t="shared" si="36"/>
        <v>#DIV/0!</v>
      </c>
      <c r="R268" s="27" t="e">
        <f t="shared" si="37"/>
        <v>#DIV/0!</v>
      </c>
      <c r="S268" s="28"/>
    </row>
    <row r="269" spans="1:19" x14ac:dyDescent="0.3">
      <c r="A269" s="29"/>
      <c r="B269" s="18"/>
      <c r="C269" s="19"/>
      <c r="D269" s="19"/>
      <c r="E269" s="20">
        <f t="shared" si="32"/>
        <v>0</v>
      </c>
      <c r="F269" s="20">
        <f t="shared" si="33"/>
        <v>0</v>
      </c>
      <c r="G269" s="19"/>
      <c r="H269" s="19"/>
      <c r="I269" s="21"/>
      <c r="J269" s="21"/>
      <c r="K269" s="22"/>
      <c r="L269" s="23"/>
      <c r="M269" s="23"/>
      <c r="N269" s="24"/>
      <c r="O269" s="25" t="e">
        <f t="shared" si="34"/>
        <v>#DIV/0!</v>
      </c>
      <c r="P269" s="26" t="e">
        <f t="shared" si="35"/>
        <v>#DIV/0!</v>
      </c>
      <c r="Q269" s="27" t="e">
        <f t="shared" si="36"/>
        <v>#DIV/0!</v>
      </c>
      <c r="R269" s="27" t="e">
        <f t="shared" si="37"/>
        <v>#DIV/0!</v>
      </c>
      <c r="S269" s="28"/>
    </row>
    <row r="270" spans="1:19" x14ac:dyDescent="0.3">
      <c r="A270" s="29"/>
      <c r="B270" s="18"/>
      <c r="C270" s="19"/>
      <c r="D270" s="19"/>
      <c r="E270" s="20">
        <f t="shared" si="32"/>
        <v>0</v>
      </c>
      <c r="F270" s="20">
        <f t="shared" si="33"/>
        <v>0</v>
      </c>
      <c r="G270" s="19"/>
      <c r="H270" s="19"/>
      <c r="I270" s="21"/>
      <c r="J270" s="21"/>
      <c r="K270" s="22"/>
      <c r="L270" s="23"/>
      <c r="M270" s="23"/>
      <c r="N270" s="24"/>
      <c r="O270" s="25" t="e">
        <f t="shared" si="34"/>
        <v>#DIV/0!</v>
      </c>
      <c r="P270" s="26" t="e">
        <f t="shared" si="35"/>
        <v>#DIV/0!</v>
      </c>
      <c r="Q270" s="27" t="e">
        <f t="shared" si="36"/>
        <v>#DIV/0!</v>
      </c>
      <c r="R270" s="27" t="e">
        <f t="shared" si="37"/>
        <v>#DIV/0!</v>
      </c>
      <c r="S270" s="28"/>
    </row>
    <row r="271" spans="1:19" x14ac:dyDescent="0.3">
      <c r="A271" s="29"/>
      <c r="B271" s="18"/>
      <c r="C271" s="19"/>
      <c r="D271" s="19"/>
      <c r="E271" s="20">
        <f t="shared" si="32"/>
        <v>0</v>
      </c>
      <c r="F271" s="20">
        <f t="shared" si="33"/>
        <v>0</v>
      </c>
      <c r="G271" s="19"/>
      <c r="H271" s="19"/>
      <c r="I271" s="21"/>
      <c r="J271" s="21"/>
      <c r="K271" s="22"/>
      <c r="L271" s="23"/>
      <c r="M271" s="23"/>
      <c r="N271" s="24"/>
      <c r="O271" s="25" t="e">
        <f t="shared" si="34"/>
        <v>#DIV/0!</v>
      </c>
      <c r="P271" s="26" t="e">
        <f t="shared" si="35"/>
        <v>#DIV/0!</v>
      </c>
      <c r="Q271" s="27" t="e">
        <f t="shared" si="36"/>
        <v>#DIV/0!</v>
      </c>
      <c r="R271" s="27" t="e">
        <f t="shared" si="37"/>
        <v>#DIV/0!</v>
      </c>
      <c r="S271" s="28"/>
    </row>
    <row r="272" spans="1:19" x14ac:dyDescent="0.3">
      <c r="A272" s="29"/>
      <c r="B272" s="18"/>
      <c r="C272" s="19"/>
      <c r="D272" s="19"/>
      <c r="E272" s="20">
        <f t="shared" si="32"/>
        <v>0</v>
      </c>
      <c r="F272" s="20">
        <f t="shared" si="33"/>
        <v>0</v>
      </c>
      <c r="G272" s="19"/>
      <c r="H272" s="19"/>
      <c r="I272" s="21"/>
      <c r="J272" s="21"/>
      <c r="K272" s="22"/>
      <c r="L272" s="23"/>
      <c r="M272" s="23"/>
      <c r="N272" s="24"/>
      <c r="O272" s="25" t="e">
        <f t="shared" si="34"/>
        <v>#DIV/0!</v>
      </c>
      <c r="P272" s="26" t="e">
        <f t="shared" si="35"/>
        <v>#DIV/0!</v>
      </c>
      <c r="Q272" s="27" t="e">
        <f t="shared" si="36"/>
        <v>#DIV/0!</v>
      </c>
      <c r="R272" s="27" t="e">
        <f t="shared" si="37"/>
        <v>#DIV/0!</v>
      </c>
      <c r="S272" s="28"/>
    </row>
    <row r="273" spans="1:19" x14ac:dyDescent="0.3">
      <c r="A273" s="29"/>
      <c r="B273" s="18"/>
      <c r="C273" s="19"/>
      <c r="D273" s="19"/>
      <c r="E273" s="20">
        <f t="shared" si="32"/>
        <v>0</v>
      </c>
      <c r="F273" s="20">
        <f t="shared" si="33"/>
        <v>0</v>
      </c>
      <c r="G273" s="19"/>
      <c r="H273" s="19"/>
      <c r="I273" s="21"/>
      <c r="J273" s="21"/>
      <c r="K273" s="22"/>
      <c r="L273" s="23"/>
      <c r="M273" s="23"/>
      <c r="N273" s="24"/>
      <c r="O273" s="25" t="e">
        <f t="shared" si="34"/>
        <v>#DIV/0!</v>
      </c>
      <c r="P273" s="26" t="e">
        <f t="shared" si="35"/>
        <v>#DIV/0!</v>
      </c>
      <c r="Q273" s="27" t="e">
        <f t="shared" si="36"/>
        <v>#DIV/0!</v>
      </c>
      <c r="R273" s="27" t="e">
        <f t="shared" si="37"/>
        <v>#DIV/0!</v>
      </c>
      <c r="S273" s="28"/>
    </row>
    <row r="274" spans="1:19" x14ac:dyDescent="0.3">
      <c r="A274" s="29"/>
      <c r="B274" s="18"/>
      <c r="C274" s="19"/>
      <c r="D274" s="19"/>
      <c r="E274" s="20">
        <f t="shared" si="32"/>
        <v>0</v>
      </c>
      <c r="F274" s="20">
        <f t="shared" si="33"/>
        <v>0</v>
      </c>
      <c r="G274" s="19"/>
      <c r="H274" s="19"/>
      <c r="I274" s="21"/>
      <c r="J274" s="21"/>
      <c r="K274" s="22"/>
      <c r="L274" s="23"/>
      <c r="M274" s="23"/>
      <c r="N274" s="24"/>
      <c r="O274" s="25" t="e">
        <f t="shared" si="34"/>
        <v>#DIV/0!</v>
      </c>
      <c r="P274" s="26" t="e">
        <f t="shared" si="35"/>
        <v>#DIV/0!</v>
      </c>
      <c r="Q274" s="27" t="e">
        <f t="shared" si="36"/>
        <v>#DIV/0!</v>
      </c>
      <c r="R274" s="27" t="e">
        <f t="shared" si="37"/>
        <v>#DIV/0!</v>
      </c>
      <c r="S274" s="28"/>
    </row>
    <row r="275" spans="1:19" x14ac:dyDescent="0.3">
      <c r="A275" s="29"/>
      <c r="B275" s="18"/>
      <c r="C275" s="19"/>
      <c r="D275" s="19"/>
      <c r="E275" s="20">
        <f t="shared" si="32"/>
        <v>0</v>
      </c>
      <c r="F275" s="20">
        <f t="shared" si="33"/>
        <v>0</v>
      </c>
      <c r="G275" s="19"/>
      <c r="H275" s="19"/>
      <c r="I275" s="21"/>
      <c r="J275" s="21"/>
      <c r="K275" s="22"/>
      <c r="L275" s="23"/>
      <c r="M275" s="23"/>
      <c r="N275" s="24"/>
      <c r="O275" s="25" t="e">
        <f t="shared" si="34"/>
        <v>#DIV/0!</v>
      </c>
      <c r="P275" s="26" t="e">
        <f t="shared" si="35"/>
        <v>#DIV/0!</v>
      </c>
      <c r="Q275" s="27" t="e">
        <f t="shared" si="36"/>
        <v>#DIV/0!</v>
      </c>
      <c r="R275" s="27" t="e">
        <f t="shared" si="37"/>
        <v>#DIV/0!</v>
      </c>
      <c r="S275" s="28"/>
    </row>
    <row r="276" spans="1:19" x14ac:dyDescent="0.3">
      <c r="A276" s="29"/>
      <c r="B276" s="18"/>
      <c r="C276" s="19"/>
      <c r="D276" s="19"/>
      <c r="E276" s="20">
        <f t="shared" si="32"/>
        <v>0</v>
      </c>
      <c r="F276" s="20">
        <f t="shared" si="33"/>
        <v>0</v>
      </c>
      <c r="G276" s="19"/>
      <c r="H276" s="19"/>
      <c r="I276" s="21"/>
      <c r="J276" s="21"/>
      <c r="K276" s="22"/>
      <c r="L276" s="23"/>
      <c r="M276" s="23"/>
      <c r="N276" s="24"/>
      <c r="O276" s="25" t="e">
        <f t="shared" si="34"/>
        <v>#DIV/0!</v>
      </c>
      <c r="P276" s="26" t="e">
        <f t="shared" si="35"/>
        <v>#DIV/0!</v>
      </c>
      <c r="Q276" s="27" t="e">
        <f t="shared" si="36"/>
        <v>#DIV/0!</v>
      </c>
      <c r="R276" s="27" t="e">
        <f t="shared" si="37"/>
        <v>#DIV/0!</v>
      </c>
      <c r="S276" s="28"/>
    </row>
    <row r="277" spans="1:19" ht="17.25" thickBot="1" x14ac:dyDescent="0.35">
      <c r="A277" s="29"/>
      <c r="B277" s="18"/>
      <c r="C277" s="19"/>
      <c r="D277" s="19"/>
      <c r="E277" s="20">
        <f>C277*D277</f>
        <v>0</v>
      </c>
      <c r="F277" s="20">
        <f>SUM(G277:H277)</f>
        <v>0</v>
      </c>
      <c r="G277" s="19"/>
      <c r="H277" s="19"/>
      <c r="I277" s="21"/>
      <c r="J277" s="21"/>
      <c r="K277" s="22"/>
      <c r="L277" s="23"/>
      <c r="M277" s="23"/>
      <c r="N277" s="24"/>
      <c r="O277" s="25" t="e">
        <f t="shared" si="34"/>
        <v>#DIV/0!</v>
      </c>
      <c r="P277" s="26" t="e">
        <f t="shared" si="35"/>
        <v>#DIV/0!</v>
      </c>
      <c r="Q277" s="27" t="e">
        <f t="shared" si="36"/>
        <v>#DIV/0!</v>
      </c>
      <c r="R277" s="27" t="e">
        <f t="shared" si="37"/>
        <v>#DIV/0!</v>
      </c>
      <c r="S277" s="28"/>
    </row>
    <row r="278" spans="1:19" ht="16.5" customHeight="1" x14ac:dyDescent="0.3">
      <c r="A278" s="205" t="s">
        <v>23</v>
      </c>
      <c r="B278" s="206"/>
      <c r="C278" s="209">
        <f t="shared" ref="C278:H278" si="38">SUM(C147:C277)</f>
        <v>189</v>
      </c>
      <c r="D278" s="209">
        <f t="shared" si="38"/>
        <v>373</v>
      </c>
      <c r="E278" s="209">
        <f t="shared" si="38"/>
        <v>1854</v>
      </c>
      <c r="F278" s="209">
        <f t="shared" si="38"/>
        <v>22380</v>
      </c>
      <c r="G278" s="209">
        <f t="shared" si="38"/>
        <v>3420</v>
      </c>
      <c r="H278" s="209">
        <f t="shared" si="38"/>
        <v>18960</v>
      </c>
      <c r="I278" s="198">
        <f>H146/D278</f>
        <v>0.84718498659517427</v>
      </c>
      <c r="J278" s="198">
        <f>K278/L278</f>
        <v>0.93882828470047708</v>
      </c>
      <c r="K278" s="187">
        <f>SUM(K147:K277)</f>
        <v>526785</v>
      </c>
      <c r="L278" s="187">
        <f>SUM(L147:L277)</f>
        <v>561109</v>
      </c>
      <c r="M278" s="187">
        <f>SUM(M147:M277)</f>
        <v>470037</v>
      </c>
      <c r="N278" s="200">
        <f>SUMIF(B147:B277,A278,N147:N277)</f>
        <v>1309971.9099999999</v>
      </c>
      <c r="O278" s="202">
        <f t="shared" si="34"/>
        <v>706.56521574973021</v>
      </c>
      <c r="P278" s="187">
        <f>((K278*200000)/E278)/1000000</f>
        <v>56.826860841423951</v>
      </c>
      <c r="Q278" s="189">
        <f t="shared" si="36"/>
        <v>1.4122922252010723</v>
      </c>
      <c r="R278" s="191">
        <f t="shared" si="37"/>
        <v>3511.9890348525469</v>
      </c>
      <c r="S278" s="193"/>
    </row>
    <row r="279" spans="1:19" ht="16.5" customHeight="1" thickBot="1" x14ac:dyDescent="0.35">
      <c r="A279" s="207"/>
      <c r="B279" s="208"/>
      <c r="C279" s="210"/>
      <c r="D279" s="210"/>
      <c r="E279" s="210"/>
      <c r="F279" s="210"/>
      <c r="G279" s="210"/>
      <c r="H279" s="210"/>
      <c r="I279" s="199"/>
      <c r="J279" s="199"/>
      <c r="K279" s="188"/>
      <c r="L279" s="188"/>
      <c r="M279" s="188"/>
      <c r="N279" s="201"/>
      <c r="O279" s="188"/>
      <c r="P279" s="188"/>
      <c r="Q279" s="190"/>
      <c r="R279" s="192"/>
      <c r="S279" s="194"/>
    </row>
    <row r="280" spans="1:19" ht="16.5" customHeight="1" x14ac:dyDescent="0.3">
      <c r="A280" s="195" t="s">
        <v>1324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</row>
    <row r="281" spans="1:19" ht="16.5" customHeight="1" x14ac:dyDescent="0.3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</row>
    <row r="282" spans="1:19" ht="17.25" thickBot="1" x14ac:dyDescent="0.35">
      <c r="A282" s="196" t="s">
        <v>0</v>
      </c>
      <c r="B282" s="196"/>
      <c r="C282" s="1"/>
      <c r="D282" s="1"/>
      <c r="E282" s="1"/>
      <c r="F282" s="1"/>
      <c r="G282" s="1"/>
      <c r="H282" s="1"/>
      <c r="I282" s="2"/>
      <c r="J282" s="2"/>
      <c r="K282" s="3"/>
      <c r="L282" s="3"/>
      <c r="M282" s="3"/>
      <c r="N282" s="3"/>
      <c r="O282" s="3"/>
      <c r="P282" s="197" t="str">
        <f>P3</f>
        <v>작성자 김숙영</v>
      </c>
      <c r="Q282" s="197"/>
      <c r="R282" s="197"/>
      <c r="S282" s="197"/>
    </row>
    <row r="283" spans="1:19" ht="23.25" customHeight="1" x14ac:dyDescent="0.3">
      <c r="A283" s="173"/>
      <c r="B283" s="174"/>
      <c r="C283" s="171" t="s">
        <v>3</v>
      </c>
      <c r="D283" s="171" t="s">
        <v>4</v>
      </c>
      <c r="E283" s="179" t="s">
        <v>5</v>
      </c>
      <c r="F283" s="179" t="s">
        <v>6</v>
      </c>
      <c r="G283" s="181" t="s">
        <v>7</v>
      </c>
      <c r="H283" s="181" t="s">
        <v>8</v>
      </c>
      <c r="I283" s="185" t="s">
        <v>9</v>
      </c>
      <c r="J283" s="185" t="s">
        <v>10</v>
      </c>
      <c r="K283" s="171" t="s">
        <v>11</v>
      </c>
      <c r="L283" s="171" t="s">
        <v>12</v>
      </c>
      <c r="M283" s="171" t="s">
        <v>13</v>
      </c>
      <c r="N283" s="171" t="s">
        <v>14</v>
      </c>
      <c r="O283" s="171" t="s">
        <v>15</v>
      </c>
      <c r="P283" s="171" t="s">
        <v>16</v>
      </c>
      <c r="Q283" s="171" t="s">
        <v>17</v>
      </c>
      <c r="R283" s="171" t="s">
        <v>18</v>
      </c>
      <c r="S283" s="183" t="s">
        <v>19</v>
      </c>
    </row>
    <row r="284" spans="1:19" ht="23.25" customHeight="1" thickBot="1" x14ac:dyDescent="0.35">
      <c r="A284" s="175"/>
      <c r="B284" s="176"/>
      <c r="C284" s="172"/>
      <c r="D284" s="172"/>
      <c r="E284" s="180"/>
      <c r="F284" s="180"/>
      <c r="G284" s="182"/>
      <c r="H284" s="182"/>
      <c r="I284" s="186"/>
      <c r="J284" s="186"/>
      <c r="K284" s="172"/>
      <c r="L284" s="172"/>
      <c r="M284" s="172"/>
      <c r="N284" s="172"/>
      <c r="O284" s="172"/>
      <c r="P284" s="172"/>
      <c r="Q284" s="172"/>
      <c r="R284" s="172"/>
      <c r="S284" s="184"/>
    </row>
    <row r="285" spans="1:19" ht="16.5" customHeight="1" x14ac:dyDescent="0.3">
      <c r="A285" s="175"/>
      <c r="B285" s="176"/>
      <c r="C285" s="5"/>
      <c r="D285" s="5"/>
      <c r="E285" s="5"/>
      <c r="F285" s="5"/>
      <c r="G285" s="5"/>
      <c r="H285" s="5"/>
      <c r="I285" s="6">
        <v>0.75</v>
      </c>
      <c r="J285" s="6">
        <v>0.94499999999999995</v>
      </c>
      <c r="K285" s="5"/>
      <c r="L285" s="5"/>
      <c r="M285" s="5"/>
      <c r="N285" s="5"/>
      <c r="O285" s="5">
        <v>600</v>
      </c>
      <c r="P285" s="5">
        <v>100</v>
      </c>
      <c r="Q285" s="5">
        <v>2.7</v>
      </c>
      <c r="R285" s="5"/>
      <c r="S285" s="7" t="s">
        <v>21</v>
      </c>
    </row>
    <row r="286" spans="1:19" ht="16.5" customHeight="1" thickBot="1" x14ac:dyDescent="0.35">
      <c r="A286" s="177"/>
      <c r="B286" s="178"/>
      <c r="C286" s="9">
        <f>'9월'!C291</f>
        <v>368</v>
      </c>
      <c r="D286" s="9">
        <f>'9월'!D291</f>
        <v>750</v>
      </c>
      <c r="E286" s="9">
        <f>'9월'!E291</f>
        <v>3638</v>
      </c>
      <c r="F286" s="9">
        <f>'9월'!F291</f>
        <v>45000</v>
      </c>
      <c r="G286" s="10">
        <f>'9월'!G291/60</f>
        <v>144.16666666666666</v>
      </c>
      <c r="H286" s="10">
        <f>'9월'!H291/60</f>
        <v>605.83333333333337</v>
      </c>
      <c r="I286" s="11">
        <f>H286/'9월'!D291</f>
        <v>0.80777777777777782</v>
      </c>
      <c r="J286" s="11">
        <f>'9월'!J291</f>
        <v>0.93550494778876869</v>
      </c>
      <c r="K286" s="12">
        <f>'9월'!K291</f>
        <v>1499084</v>
      </c>
      <c r="L286" s="12">
        <f>'9월'!L291</f>
        <v>1602433</v>
      </c>
      <c r="M286" s="12">
        <f>'9월'!M291</f>
        <v>1393042</v>
      </c>
      <c r="N286" s="12">
        <f>'9월'!N291</f>
        <v>2208183.94</v>
      </c>
      <c r="O286" s="12">
        <f>'9월'!O291</f>
        <v>606.97744365035737</v>
      </c>
      <c r="P286" s="12">
        <f>'9월'!P291</f>
        <v>82.412534359538213</v>
      </c>
      <c r="Q286" s="32">
        <f>'9월'!Q291</f>
        <v>1.9987786666666667</v>
      </c>
      <c r="R286" s="32">
        <f>'9월'!R291</f>
        <v>2944.245253333333</v>
      </c>
      <c r="S286" s="17" t="s">
        <v>22</v>
      </c>
    </row>
    <row r="287" spans="1:19" ht="16.5" customHeight="1" x14ac:dyDescent="0.3">
      <c r="A287" s="134" t="s">
        <v>25</v>
      </c>
      <c r="B287" s="135"/>
      <c r="C287" s="138">
        <f>'9월'!C138</f>
        <v>179</v>
      </c>
      <c r="D287" s="140">
        <f>'9월'!D138</f>
        <v>377</v>
      </c>
      <c r="E287" s="140">
        <f>'9월'!E138</f>
        <v>1784</v>
      </c>
      <c r="F287" s="140">
        <f>'9월'!F138</f>
        <v>22620</v>
      </c>
      <c r="G287" s="140">
        <f>'9월'!G138</f>
        <v>5230</v>
      </c>
      <c r="H287" s="140">
        <f>'9월'!H138</f>
        <v>17390</v>
      </c>
      <c r="I287" s="163">
        <f>'9월'!I138</f>
        <v>0.76878868258178601</v>
      </c>
      <c r="J287" s="163">
        <f>'9월'!J138</f>
        <v>0.93371419462146266</v>
      </c>
      <c r="K287" s="165">
        <f>'9월'!K138</f>
        <v>972299</v>
      </c>
      <c r="L287" s="165">
        <f>'9월'!L138</f>
        <v>1041324</v>
      </c>
      <c r="M287" s="165">
        <f>'9월'!M138</f>
        <v>923005</v>
      </c>
      <c r="N287" s="165">
        <f>'9월'!N138</f>
        <v>898212.03</v>
      </c>
      <c r="O287" s="167">
        <f>'9월'!O138</f>
        <v>503.48207959641258</v>
      </c>
      <c r="P287" s="169">
        <f>'9월'!P138</f>
        <v>109.00213004484304</v>
      </c>
      <c r="Q287" s="159">
        <f>'9월'!Q138</f>
        <v>2.5790424403183025</v>
      </c>
      <c r="R287" s="159">
        <f>'9월'!R138</f>
        <v>2382.525278514589</v>
      </c>
      <c r="S287" s="161"/>
    </row>
    <row r="288" spans="1:19" ht="16.5" customHeight="1" thickBot="1" x14ac:dyDescent="0.35">
      <c r="A288" s="136"/>
      <c r="B288" s="137"/>
      <c r="C288" s="139"/>
      <c r="D288" s="141"/>
      <c r="E288" s="141"/>
      <c r="F288" s="141"/>
      <c r="G288" s="141"/>
      <c r="H288" s="141"/>
      <c r="I288" s="164"/>
      <c r="J288" s="164"/>
      <c r="K288" s="166"/>
      <c r="L288" s="166"/>
      <c r="M288" s="166"/>
      <c r="N288" s="166"/>
      <c r="O288" s="168"/>
      <c r="P288" s="170"/>
      <c r="Q288" s="160"/>
      <c r="R288" s="160"/>
      <c r="S288" s="162"/>
    </row>
    <row r="289" spans="1:19" ht="16.5" customHeight="1" x14ac:dyDescent="0.3">
      <c r="A289" s="134" t="s">
        <v>26</v>
      </c>
      <c r="B289" s="135"/>
      <c r="C289" s="138">
        <f>'9월'!C278</f>
        <v>189</v>
      </c>
      <c r="D289" s="140">
        <f>'9월'!D278</f>
        <v>373</v>
      </c>
      <c r="E289" s="140">
        <f>'9월'!E278</f>
        <v>1854</v>
      </c>
      <c r="F289" s="140">
        <f>'9월'!F278</f>
        <v>22380</v>
      </c>
      <c r="G289" s="140">
        <f>'9월'!G278</f>
        <v>3420</v>
      </c>
      <c r="H289" s="140">
        <f>'9월'!H278</f>
        <v>18960</v>
      </c>
      <c r="I289" s="163">
        <f>'9월'!I278</f>
        <v>0.84718498659517427</v>
      </c>
      <c r="J289" s="163">
        <f>'9월'!J278</f>
        <v>0.93882828470047708</v>
      </c>
      <c r="K289" s="165">
        <f>'9월'!K278</f>
        <v>526785</v>
      </c>
      <c r="L289" s="165">
        <f>'9월'!L278</f>
        <v>561109</v>
      </c>
      <c r="M289" s="165">
        <f>'9월'!M278</f>
        <v>470037</v>
      </c>
      <c r="N289" s="165">
        <f>'9월'!N278</f>
        <v>1309971.9099999999</v>
      </c>
      <c r="O289" s="167">
        <f>'9월'!O278</f>
        <v>706.56521574973021</v>
      </c>
      <c r="P289" s="169">
        <f>'9월'!P278</f>
        <v>56.826860841423951</v>
      </c>
      <c r="Q289" s="159">
        <f>'9월'!Q278</f>
        <v>1.4122922252010723</v>
      </c>
      <c r="R289" s="159">
        <f>'9월'!R278</f>
        <v>3511.9890348525469</v>
      </c>
      <c r="S289" s="161"/>
    </row>
    <row r="290" spans="1:19" ht="16.5" customHeight="1" thickBot="1" x14ac:dyDescent="0.35">
      <c r="A290" s="136"/>
      <c r="B290" s="137"/>
      <c r="C290" s="139"/>
      <c r="D290" s="141"/>
      <c r="E290" s="141"/>
      <c r="F290" s="141"/>
      <c r="G290" s="141"/>
      <c r="H290" s="141"/>
      <c r="I290" s="164"/>
      <c r="J290" s="164"/>
      <c r="K290" s="166"/>
      <c r="L290" s="166"/>
      <c r="M290" s="166"/>
      <c r="N290" s="166"/>
      <c r="O290" s="168"/>
      <c r="P290" s="170"/>
      <c r="Q290" s="160"/>
      <c r="R290" s="160"/>
      <c r="S290" s="162"/>
    </row>
    <row r="291" spans="1:19" ht="16.5" customHeight="1" x14ac:dyDescent="0.3">
      <c r="A291" s="152" t="s">
        <v>27</v>
      </c>
      <c r="B291" s="153"/>
      <c r="C291" s="146">
        <f t="shared" ref="C291:H291" si="39">SUM(C287:C290)</f>
        <v>368</v>
      </c>
      <c r="D291" s="146">
        <f t="shared" si="39"/>
        <v>750</v>
      </c>
      <c r="E291" s="146">
        <f t="shared" si="39"/>
        <v>3638</v>
      </c>
      <c r="F291" s="146">
        <f t="shared" si="39"/>
        <v>45000</v>
      </c>
      <c r="G291" s="146">
        <f t="shared" si="39"/>
        <v>8650</v>
      </c>
      <c r="H291" s="146">
        <f t="shared" si="39"/>
        <v>36350</v>
      </c>
      <c r="I291" s="148">
        <f>'9월'!H286/D291</f>
        <v>0.80777777777777782</v>
      </c>
      <c r="J291" s="148">
        <f>K291/L291</f>
        <v>0.93550494778876869</v>
      </c>
      <c r="K291" s="150">
        <f>SUM(K287:K290)</f>
        <v>1499084</v>
      </c>
      <c r="L291" s="150">
        <f>SUM(L287:L290)</f>
        <v>1602433</v>
      </c>
      <c r="M291" s="150">
        <f>SUM(M287:M290)</f>
        <v>1393042</v>
      </c>
      <c r="N291" s="156">
        <f>SUM(N287:N290)</f>
        <v>2208183.94</v>
      </c>
      <c r="O291" s="158">
        <f>N291/E291</f>
        <v>606.97744365035737</v>
      </c>
      <c r="P291" s="150">
        <f>((K291*200000)/E291)/1000000</f>
        <v>82.412534359538213</v>
      </c>
      <c r="Q291" s="142">
        <f>(K291/D291)/1000</f>
        <v>1.9987786666666667</v>
      </c>
      <c r="R291" s="144">
        <f>N291/D291</f>
        <v>2944.245253333333</v>
      </c>
      <c r="S291" s="33" t="s">
        <v>28</v>
      </c>
    </row>
    <row r="292" spans="1:19" ht="16.5" customHeight="1" thickBot="1" x14ac:dyDescent="0.35">
      <c r="A292" s="154"/>
      <c r="B292" s="155"/>
      <c r="C292" s="147"/>
      <c r="D292" s="147"/>
      <c r="E292" s="147"/>
      <c r="F292" s="147"/>
      <c r="G292" s="147"/>
      <c r="H292" s="147"/>
      <c r="I292" s="149"/>
      <c r="J292" s="149"/>
      <c r="K292" s="151"/>
      <c r="L292" s="151"/>
      <c r="M292" s="151"/>
      <c r="N292" s="157"/>
      <c r="O292" s="151"/>
      <c r="P292" s="151"/>
      <c r="Q292" s="143"/>
      <c r="R292" s="145"/>
      <c r="S292" s="34">
        <f>('9월'!K291/'9월'!N291/0.02466+1.44)/1.2</f>
        <v>24.141214396712599</v>
      </c>
    </row>
    <row r="293" spans="1:19" x14ac:dyDescent="0.3">
      <c r="A293" s="35"/>
      <c r="B293" s="36"/>
      <c r="S293" s="39"/>
    </row>
    <row r="294" spans="1:19" x14ac:dyDescent="0.3">
      <c r="A294" s="35"/>
      <c r="B294" s="36"/>
      <c r="S294" s="39"/>
    </row>
    <row r="295" spans="1:19" x14ac:dyDescent="0.3">
      <c r="A295" s="35"/>
      <c r="B295" s="36"/>
      <c r="S295" s="39"/>
    </row>
    <row r="296" spans="1:19" x14ac:dyDescent="0.3">
      <c r="A296" s="35"/>
      <c r="B296" s="36"/>
      <c r="S296" s="39"/>
    </row>
    <row r="297" spans="1:19" x14ac:dyDescent="0.3">
      <c r="A297" s="35"/>
      <c r="B297" s="36"/>
      <c r="S297" s="39"/>
    </row>
    <row r="298" spans="1:19" x14ac:dyDescent="0.3">
      <c r="A298" s="35"/>
      <c r="B298" s="36"/>
      <c r="S298" s="39"/>
    </row>
    <row r="299" spans="1:19" x14ac:dyDescent="0.3">
      <c r="A299" s="35"/>
      <c r="B299" s="36"/>
      <c r="C299" s="40"/>
      <c r="D299" s="40"/>
      <c r="E299" s="40"/>
      <c r="F299" s="40"/>
      <c r="G299" s="40"/>
      <c r="H299" s="40"/>
      <c r="I299" s="41"/>
      <c r="J299" s="41"/>
      <c r="K299" s="42"/>
      <c r="L299" s="43"/>
      <c r="M299" s="44"/>
      <c r="N299" s="39"/>
      <c r="O299" s="42"/>
      <c r="P299" s="45"/>
      <c r="Q299" s="46"/>
      <c r="R299" s="46"/>
      <c r="S299" s="39"/>
    </row>
    <row r="300" spans="1:19" x14ac:dyDescent="0.3">
      <c r="A300" s="35"/>
      <c r="B300" s="36"/>
      <c r="C300" s="40"/>
      <c r="D300" s="40"/>
      <c r="E300" s="40"/>
      <c r="F300" s="40"/>
      <c r="G300" s="40"/>
      <c r="H300" s="40"/>
      <c r="I300" s="41"/>
      <c r="J300" s="41"/>
      <c r="K300" s="42"/>
      <c r="L300" s="42"/>
      <c r="M300" s="44"/>
      <c r="N300" s="39"/>
      <c r="O300" s="42"/>
      <c r="P300" s="45"/>
      <c r="Q300" s="46"/>
      <c r="R300" s="46"/>
      <c r="S300" s="39"/>
    </row>
    <row r="301" spans="1:19" x14ac:dyDescent="0.3">
      <c r="A301" s="35"/>
      <c r="B301" s="36"/>
      <c r="C301" s="40"/>
      <c r="D301" s="40"/>
      <c r="E301" s="40"/>
      <c r="F301" s="40"/>
      <c r="G301" s="40"/>
      <c r="H301" s="40"/>
      <c r="I301" s="41"/>
      <c r="J301" s="41"/>
      <c r="K301" s="42"/>
      <c r="L301" s="42"/>
      <c r="M301" s="44"/>
      <c r="N301" s="39"/>
      <c r="O301" s="42"/>
      <c r="P301" s="45"/>
      <c r="Q301" s="46"/>
      <c r="R301" s="46"/>
      <c r="S301" s="39"/>
    </row>
    <row r="302" spans="1:19" x14ac:dyDescent="0.3">
      <c r="A302" s="35"/>
      <c r="B302" s="36"/>
      <c r="C302" s="40"/>
      <c r="D302" s="40"/>
      <c r="E302" s="40"/>
      <c r="F302" s="40"/>
      <c r="G302" s="40"/>
      <c r="H302" s="40"/>
      <c r="I302" s="41"/>
      <c r="J302" s="41"/>
      <c r="K302" s="42"/>
      <c r="L302" s="42"/>
      <c r="M302" s="44"/>
      <c r="N302" s="39"/>
      <c r="O302" s="42"/>
      <c r="P302" s="45"/>
      <c r="Q302" s="46"/>
      <c r="R302" s="46"/>
      <c r="S302" s="39"/>
    </row>
    <row r="303" spans="1:19" x14ac:dyDescent="0.3">
      <c r="A303" s="35"/>
      <c r="B303" s="36"/>
      <c r="C303" s="40"/>
      <c r="D303" s="40"/>
      <c r="E303" s="40"/>
      <c r="F303" s="40"/>
      <c r="G303" s="40"/>
      <c r="H303" s="40"/>
      <c r="I303" s="41"/>
      <c r="J303" s="41"/>
      <c r="K303" s="42"/>
      <c r="L303" s="42"/>
      <c r="M303" s="44"/>
      <c r="N303" s="39"/>
      <c r="O303" s="42"/>
      <c r="P303" s="45"/>
      <c r="Q303" s="46"/>
      <c r="R303" s="46"/>
      <c r="S303" s="39"/>
    </row>
    <row r="304" spans="1:19" x14ac:dyDescent="0.3">
      <c r="A304" s="35"/>
      <c r="B304" s="36"/>
      <c r="C304" s="40"/>
      <c r="D304" s="40"/>
      <c r="E304" s="40"/>
      <c r="F304" s="40"/>
      <c r="G304" s="40"/>
      <c r="H304" s="40"/>
      <c r="I304" s="41"/>
      <c r="J304" s="41"/>
      <c r="K304" s="42"/>
      <c r="L304" s="42"/>
      <c r="M304" s="44"/>
      <c r="N304" s="39"/>
      <c r="O304" s="42"/>
      <c r="P304" s="45"/>
      <c r="Q304" s="46"/>
      <c r="R304" s="46"/>
      <c r="S304" s="39"/>
    </row>
    <row r="305" spans="1:19" x14ac:dyDescent="0.3">
      <c r="A305" s="35"/>
      <c r="B305" s="36"/>
      <c r="C305" s="40"/>
      <c r="D305" s="40"/>
      <c r="E305" s="40"/>
      <c r="F305" s="40"/>
      <c r="G305" s="40"/>
      <c r="H305" s="40"/>
      <c r="I305" s="41"/>
      <c r="J305" s="41"/>
      <c r="K305" s="42"/>
      <c r="L305" s="42"/>
      <c r="M305" s="44"/>
      <c r="N305" s="39"/>
      <c r="O305" s="42"/>
      <c r="P305" s="45"/>
      <c r="Q305" s="46"/>
      <c r="R305" s="46"/>
      <c r="S305" s="39"/>
    </row>
    <row r="306" spans="1:19" x14ac:dyDescent="0.3">
      <c r="A306" s="35"/>
      <c r="B306" s="36"/>
      <c r="C306" s="40"/>
      <c r="D306" s="40"/>
      <c r="E306" s="40"/>
      <c r="F306" s="40"/>
      <c r="G306" s="40"/>
      <c r="H306" s="40"/>
      <c r="I306" s="41"/>
      <c r="J306" s="41"/>
      <c r="K306" s="42"/>
      <c r="L306" s="42"/>
      <c r="M306" s="44"/>
      <c r="N306" s="39"/>
      <c r="O306" s="42"/>
      <c r="P306" s="45"/>
      <c r="Q306" s="46"/>
      <c r="R306" s="46"/>
      <c r="S306" s="39"/>
    </row>
    <row r="307" spans="1:19" x14ac:dyDescent="0.3">
      <c r="A307" s="47"/>
      <c r="B307" s="48"/>
      <c r="C307" s="40"/>
      <c r="D307" s="40"/>
      <c r="E307" s="40"/>
      <c r="F307" s="40"/>
      <c r="G307" s="40"/>
      <c r="H307" s="40"/>
      <c r="I307" s="41"/>
      <c r="J307" s="41"/>
      <c r="K307" s="42"/>
      <c r="L307" s="42"/>
      <c r="M307" s="44"/>
      <c r="N307" s="39"/>
      <c r="O307" s="42"/>
      <c r="P307" s="45"/>
      <c r="Q307" s="46"/>
      <c r="R307" s="46"/>
      <c r="S307" s="39"/>
    </row>
    <row r="308" spans="1:19" x14ac:dyDescent="0.3">
      <c r="A308" s="49"/>
      <c r="B308" s="50"/>
      <c r="C308" s="40"/>
      <c r="D308" s="40"/>
      <c r="E308" s="40"/>
      <c r="F308" s="40"/>
      <c r="G308" s="40"/>
      <c r="H308" s="40"/>
      <c r="I308" s="41"/>
      <c r="J308" s="41"/>
      <c r="K308" s="42"/>
      <c r="L308" s="42"/>
      <c r="M308" s="44"/>
      <c r="N308" s="39"/>
      <c r="O308" s="42"/>
      <c r="P308" s="45"/>
      <c r="Q308" s="46"/>
      <c r="R308" s="46"/>
      <c r="S308" s="51"/>
    </row>
    <row r="309" spans="1:19" x14ac:dyDescent="0.3">
      <c r="A309" s="49"/>
      <c r="B309" s="50"/>
      <c r="C309" s="40"/>
      <c r="D309" s="40"/>
      <c r="E309" s="40"/>
      <c r="F309" s="40"/>
      <c r="G309" s="40"/>
      <c r="H309" s="40"/>
      <c r="I309" s="41"/>
      <c r="J309" s="41"/>
      <c r="K309" s="42"/>
      <c r="L309" s="42"/>
      <c r="M309" s="44"/>
      <c r="N309" s="39"/>
      <c r="O309" s="42"/>
      <c r="P309" s="45"/>
      <c r="Q309" s="46"/>
      <c r="R309" s="46"/>
      <c r="S309" s="51"/>
    </row>
    <row r="310" spans="1:19" x14ac:dyDescent="0.3">
      <c r="A310" s="49"/>
      <c r="B310" s="50"/>
      <c r="C310" s="40"/>
      <c r="D310" s="40"/>
      <c r="E310" s="40"/>
      <c r="F310" s="40"/>
      <c r="G310" s="40"/>
      <c r="H310" s="40"/>
      <c r="I310" s="41"/>
      <c r="J310" s="41"/>
      <c r="K310" s="42"/>
      <c r="L310" s="42"/>
      <c r="M310" s="44"/>
      <c r="N310" s="39"/>
      <c r="O310" s="42"/>
      <c r="P310" s="45"/>
      <c r="Q310" s="46"/>
      <c r="R310" s="46"/>
      <c r="S310" s="51"/>
    </row>
    <row r="311" spans="1:19" x14ac:dyDescent="0.3">
      <c r="A311" s="49"/>
      <c r="B311" s="50"/>
      <c r="C311" s="40"/>
      <c r="D311" s="40"/>
      <c r="E311" s="40"/>
      <c r="F311" s="40"/>
      <c r="G311" s="40"/>
      <c r="H311" s="40"/>
      <c r="I311" s="41"/>
      <c r="J311" s="41"/>
      <c r="K311" s="42"/>
      <c r="L311" s="42"/>
      <c r="M311" s="44"/>
      <c r="N311" s="39"/>
      <c r="O311" s="42"/>
      <c r="P311" s="45"/>
      <c r="Q311" s="46"/>
      <c r="R311" s="46"/>
      <c r="S311" s="51"/>
    </row>
    <row r="312" spans="1:19" x14ac:dyDescent="0.3">
      <c r="A312" s="49"/>
      <c r="B312" s="50"/>
      <c r="C312" s="40"/>
      <c r="D312" s="40"/>
      <c r="E312" s="40"/>
      <c r="F312" s="40"/>
      <c r="G312" s="40"/>
      <c r="H312" s="40"/>
      <c r="I312" s="41"/>
      <c r="J312" s="41"/>
      <c r="K312" s="42"/>
      <c r="L312" s="42"/>
      <c r="M312" s="44"/>
      <c r="N312" s="39"/>
      <c r="O312" s="42"/>
      <c r="P312" s="45"/>
      <c r="Q312" s="46"/>
      <c r="R312" s="46"/>
      <c r="S312" s="51"/>
    </row>
    <row r="313" spans="1:19" x14ac:dyDescent="0.3">
      <c r="A313" s="35"/>
      <c r="B313" s="36"/>
      <c r="C313" s="40"/>
      <c r="D313" s="40"/>
      <c r="E313" s="40"/>
      <c r="F313" s="40"/>
      <c r="G313" s="40"/>
      <c r="H313" s="40"/>
      <c r="I313" s="41"/>
      <c r="J313" s="41"/>
      <c r="K313" s="42"/>
      <c r="L313" s="42"/>
      <c r="M313" s="44"/>
      <c r="N313" s="39"/>
      <c r="O313" s="42"/>
      <c r="P313" s="45"/>
      <c r="Q313" s="46"/>
      <c r="R313" s="46"/>
      <c r="S313" s="39"/>
    </row>
    <row r="314" spans="1:19" x14ac:dyDescent="0.3">
      <c r="A314" s="35"/>
      <c r="B314" s="36"/>
      <c r="C314" s="52"/>
      <c r="D314" s="52"/>
      <c r="E314" s="52"/>
      <c r="F314" s="52"/>
      <c r="G314" s="52"/>
      <c r="H314" s="52"/>
      <c r="I314" s="53"/>
      <c r="J314" s="53"/>
      <c r="K314" s="54"/>
      <c r="L314" s="54"/>
      <c r="M314" s="55"/>
      <c r="N314" s="51"/>
      <c r="O314" s="56"/>
      <c r="P314" s="57"/>
      <c r="Q314" s="58"/>
      <c r="R314" s="58"/>
      <c r="S314" s="39"/>
    </row>
    <row r="315" spans="1:19" x14ac:dyDescent="0.3">
      <c r="A315" s="35"/>
      <c r="B315" s="36"/>
      <c r="C315" s="52"/>
      <c r="D315" s="52"/>
      <c r="E315" s="52"/>
      <c r="F315" s="52"/>
      <c r="G315" s="52"/>
      <c r="H315" s="52"/>
      <c r="I315" s="53"/>
      <c r="J315" s="53"/>
      <c r="K315" s="54"/>
      <c r="L315" s="54"/>
      <c r="M315" s="55"/>
      <c r="N315" s="51"/>
      <c r="O315" s="56"/>
      <c r="P315" s="57"/>
      <c r="Q315" s="58"/>
      <c r="R315" s="58"/>
      <c r="S315" s="39"/>
    </row>
    <row r="316" spans="1:19" x14ac:dyDescent="0.3">
      <c r="A316" s="35"/>
      <c r="B316" s="36"/>
      <c r="C316" s="52"/>
      <c r="D316" s="52"/>
      <c r="E316" s="52"/>
      <c r="F316" s="52"/>
      <c r="G316" s="52"/>
      <c r="H316" s="52"/>
      <c r="I316" s="53"/>
      <c r="J316" s="53"/>
      <c r="K316" s="56"/>
      <c r="L316" s="56"/>
      <c r="M316" s="55"/>
      <c r="N316" s="51"/>
      <c r="O316" s="56"/>
      <c r="P316" s="57"/>
      <c r="Q316" s="58"/>
      <c r="R316" s="58"/>
      <c r="S316" s="39"/>
    </row>
    <row r="317" spans="1:19" x14ac:dyDescent="0.3">
      <c r="A317" s="35"/>
      <c r="B317" s="36"/>
      <c r="C317" s="52"/>
      <c r="D317" s="52"/>
      <c r="E317" s="52"/>
      <c r="F317" s="52"/>
      <c r="G317" s="52"/>
      <c r="H317" s="52"/>
      <c r="I317" s="53"/>
      <c r="J317" s="53"/>
      <c r="K317" s="56"/>
      <c r="L317" s="56"/>
      <c r="M317" s="55"/>
      <c r="N317" s="51"/>
      <c r="O317" s="42"/>
      <c r="P317" s="45"/>
      <c r="Q317" s="46"/>
      <c r="R317" s="46"/>
      <c r="S317" s="39"/>
    </row>
    <row r="318" spans="1:19" x14ac:dyDescent="0.3">
      <c r="A318" s="35"/>
      <c r="B318" s="36"/>
      <c r="C318" s="52"/>
      <c r="D318" s="52"/>
      <c r="E318" s="52"/>
      <c r="F318" s="52"/>
      <c r="G318" s="52"/>
      <c r="H318" s="52"/>
      <c r="I318" s="53"/>
      <c r="J318" s="53"/>
      <c r="K318" s="56"/>
      <c r="L318" s="56"/>
      <c r="M318" s="55"/>
      <c r="N318" s="51"/>
      <c r="O318" s="42"/>
      <c r="P318" s="45"/>
      <c r="Q318" s="46"/>
      <c r="R318" s="46"/>
      <c r="S318" s="39"/>
    </row>
    <row r="319" spans="1:19" x14ac:dyDescent="0.3">
      <c r="A319" s="35"/>
      <c r="B319" s="36"/>
      <c r="C319" s="40"/>
      <c r="D319" s="40"/>
      <c r="E319" s="40"/>
      <c r="F319" s="40"/>
      <c r="G319" s="40"/>
      <c r="H319" s="40"/>
      <c r="I319" s="41"/>
      <c r="J319" s="41"/>
      <c r="K319" s="42"/>
      <c r="L319" s="42"/>
      <c r="M319" s="44"/>
      <c r="N319" s="39"/>
      <c r="O319" s="42"/>
      <c r="P319" s="45"/>
      <c r="Q319" s="46"/>
      <c r="R319" s="46"/>
      <c r="S319" s="39"/>
    </row>
    <row r="320" spans="1:19" x14ac:dyDescent="0.3">
      <c r="A320" s="35"/>
      <c r="B320" s="36"/>
      <c r="C320" s="40"/>
      <c r="D320" s="40"/>
      <c r="E320" s="40"/>
      <c r="F320" s="40"/>
      <c r="G320" s="40"/>
      <c r="H320" s="40"/>
      <c r="I320" s="41"/>
      <c r="J320" s="41"/>
      <c r="K320" s="42"/>
      <c r="L320" s="42"/>
      <c r="M320" s="44"/>
      <c r="N320" s="39"/>
      <c r="O320" s="42"/>
      <c r="P320" s="45"/>
      <c r="Q320" s="46"/>
      <c r="R320" s="46"/>
      <c r="S320" s="39"/>
    </row>
    <row r="321" spans="1:19" x14ac:dyDescent="0.3">
      <c r="A321" s="35"/>
      <c r="B321" s="36"/>
      <c r="C321" s="40"/>
      <c r="D321" s="40"/>
      <c r="E321" s="40"/>
      <c r="F321" s="40"/>
      <c r="G321" s="40"/>
      <c r="H321" s="40"/>
      <c r="I321" s="41"/>
      <c r="J321" s="41"/>
      <c r="K321" s="42"/>
      <c r="L321" s="43"/>
      <c r="M321" s="44"/>
      <c r="N321" s="39"/>
      <c r="O321" s="42"/>
      <c r="P321" s="45"/>
      <c r="Q321" s="46"/>
      <c r="R321" s="46"/>
      <c r="S321" s="39"/>
    </row>
    <row r="322" spans="1:19" x14ac:dyDescent="0.3">
      <c r="A322" s="47"/>
      <c r="B322" s="48"/>
      <c r="C322" s="40"/>
      <c r="D322" s="40"/>
      <c r="E322" s="40"/>
      <c r="F322" s="40"/>
      <c r="G322" s="40"/>
      <c r="H322" s="40"/>
      <c r="I322" s="41"/>
      <c r="J322" s="41"/>
      <c r="K322" s="42"/>
      <c r="L322" s="43"/>
      <c r="M322" s="44"/>
      <c r="N322" s="39"/>
      <c r="O322" s="42"/>
      <c r="P322" s="45"/>
      <c r="Q322" s="46"/>
      <c r="R322" s="46"/>
      <c r="S322" s="39"/>
    </row>
    <row r="323" spans="1:19" ht="16.5" customHeight="1" x14ac:dyDescent="0.3">
      <c r="A323" s="120"/>
      <c r="B323" s="59"/>
      <c r="C323" s="40"/>
      <c r="D323" s="40"/>
      <c r="E323" s="40"/>
      <c r="F323" s="40"/>
      <c r="G323" s="40"/>
      <c r="H323" s="40"/>
      <c r="I323" s="41"/>
      <c r="J323" s="41"/>
      <c r="K323" s="42"/>
      <c r="L323" s="42"/>
      <c r="M323" s="44"/>
      <c r="N323" s="39"/>
      <c r="O323" s="42"/>
      <c r="P323" s="45"/>
      <c r="Q323" s="46"/>
      <c r="R323" s="46"/>
      <c r="S323" s="59"/>
    </row>
    <row r="324" spans="1:19" ht="16.5" customHeight="1" x14ac:dyDescent="0.3">
      <c r="A324" s="121"/>
      <c r="B324" s="59"/>
      <c r="C324" s="40"/>
      <c r="D324" s="40"/>
      <c r="E324" s="40"/>
      <c r="F324" s="40"/>
      <c r="G324" s="40"/>
      <c r="H324" s="40"/>
      <c r="I324" s="41"/>
      <c r="J324" s="41"/>
      <c r="K324" s="42"/>
      <c r="L324" s="42"/>
      <c r="M324" s="44"/>
      <c r="N324" s="39"/>
      <c r="O324" s="42"/>
      <c r="P324" s="45"/>
      <c r="Q324" s="46"/>
      <c r="R324" s="46"/>
      <c r="S324" s="59"/>
    </row>
    <row r="325" spans="1:19" x14ac:dyDescent="0.3">
      <c r="A325" s="35"/>
      <c r="B325" s="36"/>
      <c r="C325" s="40"/>
      <c r="D325" s="40"/>
      <c r="E325" s="40"/>
      <c r="F325" s="40"/>
      <c r="G325" s="40"/>
      <c r="H325" s="40"/>
      <c r="I325" s="41"/>
      <c r="J325" s="41"/>
      <c r="K325" s="42"/>
      <c r="L325" s="42"/>
      <c r="M325" s="44"/>
      <c r="N325" s="39"/>
      <c r="O325" s="42"/>
      <c r="P325" s="45"/>
      <c r="Q325" s="46"/>
      <c r="R325" s="46"/>
      <c r="S325" s="60"/>
    </row>
    <row r="326" spans="1:19" ht="23.25" customHeight="1" x14ac:dyDescent="0.3">
      <c r="A326" s="122"/>
      <c r="B326" s="61"/>
      <c r="C326" s="40"/>
      <c r="D326" s="40"/>
      <c r="E326" s="40"/>
      <c r="F326" s="40"/>
      <c r="G326" s="40"/>
      <c r="H326" s="40"/>
      <c r="I326" s="41"/>
      <c r="J326" s="41"/>
      <c r="K326" s="42"/>
      <c r="L326" s="42"/>
      <c r="M326" s="44"/>
      <c r="N326" s="39"/>
      <c r="O326" s="42"/>
      <c r="P326" s="45"/>
      <c r="Q326" s="46"/>
      <c r="R326" s="46"/>
      <c r="S326" s="62"/>
    </row>
    <row r="327" spans="1:19" ht="23.25" customHeight="1" x14ac:dyDescent="0.3">
      <c r="A327" s="122"/>
      <c r="B327" s="61"/>
      <c r="C327" s="40"/>
      <c r="D327" s="40"/>
      <c r="E327" s="40"/>
      <c r="F327" s="40"/>
      <c r="G327" s="40"/>
      <c r="H327" s="40"/>
      <c r="I327" s="41"/>
      <c r="J327" s="41"/>
      <c r="K327" s="42"/>
      <c r="L327" s="42"/>
      <c r="M327" s="44"/>
      <c r="N327" s="39"/>
      <c r="O327" s="42"/>
      <c r="P327" s="45"/>
      <c r="Q327" s="46"/>
      <c r="R327" s="46"/>
      <c r="S327" s="63"/>
    </row>
    <row r="328" spans="1:19" x14ac:dyDescent="0.3">
      <c r="A328" s="35"/>
      <c r="B328" s="36"/>
      <c r="C328" s="40"/>
      <c r="D328" s="40"/>
      <c r="E328" s="40"/>
      <c r="F328" s="40"/>
      <c r="G328" s="40"/>
      <c r="H328" s="40"/>
      <c r="I328" s="41"/>
      <c r="J328" s="41"/>
      <c r="K328" s="42"/>
      <c r="L328" s="42"/>
      <c r="M328" s="44"/>
      <c r="N328" s="39"/>
      <c r="O328" s="42"/>
      <c r="P328" s="45"/>
      <c r="Q328" s="46"/>
      <c r="R328" s="46"/>
      <c r="S328" s="39"/>
    </row>
    <row r="329" spans="1:19" ht="25.5" x14ac:dyDescent="0.3">
      <c r="A329" s="35"/>
      <c r="B329" s="36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39"/>
    </row>
    <row r="330" spans="1:19" ht="25.5" x14ac:dyDescent="0.3">
      <c r="A330" s="64"/>
      <c r="B330" s="65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39"/>
    </row>
    <row r="331" spans="1:19" x14ac:dyDescent="0.3">
      <c r="A331" s="35"/>
      <c r="B331" s="36"/>
      <c r="C331" s="40"/>
      <c r="D331" s="40"/>
      <c r="E331" s="40"/>
      <c r="F331" s="40"/>
      <c r="G331" s="40"/>
      <c r="H331" s="40"/>
      <c r="I331" s="66"/>
      <c r="J331" s="66"/>
      <c r="K331" s="67"/>
      <c r="L331" s="67"/>
      <c r="M331" s="67"/>
      <c r="N331" s="67"/>
      <c r="O331" s="67"/>
      <c r="P331" s="60"/>
      <c r="Q331" s="60"/>
      <c r="R331" s="60"/>
      <c r="S331" s="39"/>
    </row>
    <row r="332" spans="1:19" x14ac:dyDescent="0.3">
      <c r="A332" s="35"/>
      <c r="B332" s="36"/>
      <c r="C332" s="68"/>
      <c r="D332" s="68"/>
      <c r="E332" s="69"/>
      <c r="F332" s="69"/>
      <c r="G332" s="70"/>
      <c r="H332" s="70"/>
      <c r="I332" s="71"/>
      <c r="J332" s="71"/>
      <c r="K332" s="68"/>
      <c r="L332" s="68"/>
      <c r="M332" s="68"/>
      <c r="N332" s="68"/>
      <c r="O332" s="68"/>
      <c r="P332" s="68"/>
      <c r="Q332" s="68"/>
      <c r="R332" s="68"/>
      <c r="S332" s="39"/>
    </row>
    <row r="333" spans="1:19" x14ac:dyDescent="0.3">
      <c r="A333" s="35"/>
      <c r="B333" s="36"/>
      <c r="C333" s="61"/>
      <c r="D333" s="61"/>
      <c r="E333" s="72"/>
      <c r="F333" s="72"/>
      <c r="G333" s="73"/>
      <c r="H333" s="73"/>
      <c r="I333" s="74"/>
      <c r="J333" s="74"/>
      <c r="K333" s="61"/>
      <c r="L333" s="61"/>
      <c r="M333" s="61"/>
      <c r="N333" s="61"/>
      <c r="O333" s="61"/>
      <c r="P333" s="61"/>
      <c r="Q333" s="61"/>
      <c r="R333" s="61"/>
      <c r="S333" s="39"/>
    </row>
    <row r="334" spans="1:19" x14ac:dyDescent="0.3">
      <c r="A334" s="35"/>
      <c r="B334" s="36"/>
      <c r="C334" s="40"/>
      <c r="D334" s="40"/>
      <c r="E334" s="40"/>
      <c r="F334" s="40"/>
      <c r="G334" s="40"/>
      <c r="H334" s="40"/>
      <c r="I334" s="41"/>
      <c r="J334" s="41"/>
      <c r="K334" s="42"/>
      <c r="L334" s="42"/>
      <c r="M334" s="44"/>
      <c r="N334" s="39"/>
      <c r="O334" s="42"/>
      <c r="P334" s="45"/>
      <c r="Q334" s="46"/>
      <c r="R334" s="46"/>
      <c r="S334" s="39"/>
    </row>
    <row r="335" spans="1:19" x14ac:dyDescent="0.3">
      <c r="A335" s="35"/>
      <c r="B335" s="36"/>
      <c r="C335" s="40"/>
      <c r="D335" s="40"/>
      <c r="E335" s="40"/>
      <c r="F335" s="40"/>
      <c r="G335" s="40"/>
      <c r="H335" s="40"/>
      <c r="I335" s="41"/>
      <c r="J335" s="41"/>
      <c r="K335" s="42"/>
      <c r="L335" s="42"/>
      <c r="M335" s="44"/>
      <c r="N335" s="39"/>
      <c r="O335" s="42"/>
      <c r="P335" s="45"/>
      <c r="Q335" s="46"/>
      <c r="R335" s="46"/>
      <c r="S335" s="39"/>
    </row>
    <row r="336" spans="1:19" x14ac:dyDescent="0.3">
      <c r="A336" s="35"/>
      <c r="B336" s="36"/>
      <c r="C336" s="40"/>
      <c r="D336" s="40"/>
      <c r="E336" s="40"/>
      <c r="F336" s="40"/>
      <c r="G336" s="40"/>
      <c r="H336" s="40"/>
      <c r="I336" s="41"/>
      <c r="J336" s="41"/>
      <c r="K336" s="42"/>
      <c r="L336" s="42"/>
      <c r="M336" s="44"/>
      <c r="N336" s="39"/>
      <c r="O336" s="42"/>
      <c r="P336" s="45"/>
      <c r="Q336" s="46"/>
      <c r="R336" s="46"/>
      <c r="S336" s="39"/>
    </row>
    <row r="337" spans="1:19" x14ac:dyDescent="0.3">
      <c r="A337" s="47"/>
      <c r="B337" s="48"/>
      <c r="C337" s="40"/>
      <c r="D337" s="40"/>
      <c r="E337" s="40"/>
      <c r="F337" s="40"/>
      <c r="G337" s="40"/>
      <c r="H337" s="40"/>
      <c r="I337" s="41"/>
      <c r="J337" s="41"/>
      <c r="K337" s="42"/>
      <c r="L337" s="42"/>
      <c r="M337" s="44"/>
      <c r="N337" s="39"/>
      <c r="O337" s="42"/>
      <c r="P337" s="45"/>
      <c r="Q337" s="46"/>
      <c r="R337" s="46"/>
      <c r="S337" s="39"/>
    </row>
    <row r="338" spans="1:19" x14ac:dyDescent="0.3">
      <c r="A338" s="35"/>
      <c r="B338" s="36"/>
      <c r="C338" s="40"/>
      <c r="D338" s="40"/>
      <c r="E338" s="40"/>
      <c r="F338" s="40"/>
      <c r="G338" s="40"/>
      <c r="H338" s="40"/>
      <c r="I338" s="41"/>
      <c r="J338" s="41"/>
      <c r="K338" s="42"/>
      <c r="L338" s="42"/>
      <c r="M338" s="44"/>
      <c r="N338" s="39"/>
      <c r="O338" s="42"/>
      <c r="P338" s="45"/>
      <c r="Q338" s="46"/>
      <c r="R338" s="46"/>
      <c r="S338" s="75"/>
    </row>
    <row r="339" spans="1:19" x14ac:dyDescent="0.3">
      <c r="A339" s="35"/>
      <c r="B339" s="36"/>
      <c r="C339" s="40"/>
      <c r="D339" s="40"/>
      <c r="E339" s="40"/>
      <c r="F339" s="40"/>
      <c r="G339" s="40"/>
      <c r="H339" s="40"/>
      <c r="I339" s="41"/>
      <c r="J339" s="41"/>
      <c r="K339" s="42"/>
      <c r="L339" s="42"/>
      <c r="M339" s="44"/>
      <c r="N339" s="39"/>
      <c r="O339" s="42"/>
      <c r="P339" s="45"/>
      <c r="Q339" s="46"/>
      <c r="R339" s="46"/>
      <c r="S339" s="75"/>
    </row>
    <row r="340" spans="1:19" x14ac:dyDescent="0.3">
      <c r="A340" s="35"/>
      <c r="B340" s="76"/>
      <c r="C340" s="40"/>
      <c r="D340" s="40"/>
      <c r="E340" s="40"/>
      <c r="F340" s="40"/>
      <c r="G340" s="40"/>
      <c r="H340" s="40"/>
      <c r="I340" s="41"/>
      <c r="J340" s="41"/>
      <c r="K340" s="42"/>
      <c r="L340" s="42"/>
      <c r="M340" s="44"/>
      <c r="N340" s="39"/>
      <c r="O340" s="42"/>
      <c r="P340" s="45"/>
      <c r="Q340" s="46"/>
      <c r="R340" s="46"/>
      <c r="S340" s="39"/>
    </row>
    <row r="341" spans="1:19" x14ac:dyDescent="0.3">
      <c r="A341" s="123"/>
      <c r="B341" s="78"/>
      <c r="C341" s="40"/>
      <c r="D341" s="40"/>
      <c r="E341" s="40"/>
      <c r="F341" s="40"/>
      <c r="G341" s="40"/>
      <c r="H341" s="40"/>
      <c r="I341" s="41"/>
      <c r="J341" s="41"/>
      <c r="K341" s="42"/>
      <c r="L341" s="42"/>
      <c r="M341" s="44"/>
      <c r="N341" s="39"/>
      <c r="O341" s="42"/>
      <c r="P341" s="45"/>
      <c r="Q341" s="46"/>
      <c r="R341" s="46"/>
      <c r="S341" s="79"/>
    </row>
    <row r="342" spans="1:19" x14ac:dyDescent="0.3">
      <c r="A342" s="123"/>
      <c r="B342" s="80"/>
      <c r="C342" s="40"/>
      <c r="D342" s="40"/>
      <c r="E342" s="40"/>
      <c r="F342" s="40"/>
      <c r="G342" s="40"/>
      <c r="H342" s="40"/>
      <c r="I342" s="41"/>
      <c r="J342" s="41"/>
      <c r="K342" s="42"/>
      <c r="L342" s="42"/>
      <c r="M342" s="44"/>
      <c r="N342" s="39"/>
      <c r="O342" s="42"/>
      <c r="P342" s="45"/>
      <c r="Q342" s="46"/>
      <c r="R342" s="46"/>
      <c r="S342" s="79"/>
    </row>
    <row r="343" spans="1:19" x14ac:dyDescent="0.3">
      <c r="A343" s="123"/>
      <c r="B343" s="80"/>
      <c r="C343" s="40"/>
      <c r="D343" s="40"/>
      <c r="E343" s="40"/>
      <c r="F343" s="40"/>
      <c r="G343" s="40"/>
      <c r="H343" s="40"/>
      <c r="I343" s="41"/>
      <c r="J343" s="41"/>
      <c r="K343" s="42"/>
      <c r="L343" s="42"/>
      <c r="M343" s="44"/>
      <c r="N343" s="39"/>
      <c r="O343" s="42"/>
      <c r="P343" s="45"/>
      <c r="Q343" s="46"/>
      <c r="R343" s="46"/>
      <c r="S343" s="79"/>
    </row>
    <row r="344" spans="1:19" x14ac:dyDescent="0.3">
      <c r="A344" s="123"/>
      <c r="B344" s="80"/>
      <c r="C344" s="36"/>
      <c r="D344" s="36"/>
      <c r="E344" s="36"/>
      <c r="F344" s="36"/>
      <c r="G344" s="36"/>
      <c r="H344" s="36"/>
      <c r="I344" s="81"/>
      <c r="J344" s="81"/>
      <c r="K344" s="43"/>
      <c r="L344" s="43"/>
      <c r="M344" s="43"/>
      <c r="N344" s="43"/>
      <c r="O344" s="82"/>
      <c r="P344" s="83"/>
      <c r="Q344" s="84"/>
      <c r="R344" s="84"/>
      <c r="S344" s="79"/>
    </row>
    <row r="345" spans="1:19" x14ac:dyDescent="0.3">
      <c r="A345" s="123"/>
      <c r="B345" s="80"/>
      <c r="C345" s="36"/>
      <c r="D345" s="36"/>
      <c r="E345" s="36"/>
      <c r="F345" s="36"/>
      <c r="G345" s="36"/>
      <c r="H345" s="36"/>
      <c r="I345" s="81"/>
      <c r="J345" s="81"/>
      <c r="K345" s="43"/>
      <c r="L345" s="43"/>
      <c r="M345" s="43"/>
      <c r="N345" s="43"/>
      <c r="O345" s="82"/>
      <c r="P345" s="83"/>
      <c r="Q345" s="84"/>
      <c r="R345" s="84"/>
      <c r="S345" s="79"/>
    </row>
    <row r="346" spans="1:19" x14ac:dyDescent="0.3">
      <c r="A346" s="123"/>
      <c r="B346" s="80"/>
      <c r="C346" s="40"/>
      <c r="D346" s="40"/>
      <c r="E346" s="40"/>
      <c r="F346" s="40"/>
      <c r="G346" s="40"/>
      <c r="H346" s="40"/>
      <c r="I346" s="66"/>
      <c r="J346" s="66"/>
      <c r="K346" s="67"/>
      <c r="L346" s="67"/>
      <c r="M346" s="67"/>
      <c r="N346" s="67"/>
      <c r="O346" s="67"/>
      <c r="P346" s="40"/>
      <c r="Q346" s="85"/>
      <c r="R346" s="85"/>
      <c r="S346" s="79"/>
    </row>
    <row r="347" spans="1:19" x14ac:dyDescent="0.3">
      <c r="A347" s="123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86"/>
      <c r="M347" s="86"/>
      <c r="N347" s="86"/>
      <c r="O347" s="86"/>
      <c r="P347" s="87"/>
      <c r="Q347" s="87"/>
      <c r="R347" s="87"/>
      <c r="S347" s="79"/>
    </row>
    <row r="348" spans="1:19" x14ac:dyDescent="0.3">
      <c r="A348" s="123"/>
      <c r="B348" s="80"/>
      <c r="C348" s="87"/>
      <c r="D348" s="87"/>
      <c r="E348" s="87"/>
      <c r="F348" s="87"/>
      <c r="G348" s="87"/>
      <c r="H348" s="87"/>
      <c r="I348" s="88"/>
      <c r="J348" s="88"/>
      <c r="K348" s="86"/>
      <c r="L348" s="86"/>
      <c r="M348" s="86"/>
      <c r="N348" s="86"/>
      <c r="O348" s="86"/>
      <c r="P348" s="87"/>
      <c r="Q348" s="87"/>
      <c r="R348" s="87"/>
      <c r="S348" s="79"/>
    </row>
    <row r="349" spans="1:19" x14ac:dyDescent="0.3">
      <c r="A349" s="123"/>
      <c r="B349" s="80"/>
      <c r="C349" s="87"/>
      <c r="D349" s="87"/>
      <c r="E349" s="87"/>
      <c r="F349" s="87"/>
      <c r="G349" s="87"/>
      <c r="H349" s="87"/>
      <c r="I349" s="88"/>
      <c r="J349" s="88"/>
      <c r="K349" s="86"/>
      <c r="L349" s="86"/>
      <c r="M349" s="86"/>
      <c r="N349" s="86"/>
      <c r="O349" s="86"/>
      <c r="P349" s="87"/>
      <c r="Q349" s="87"/>
      <c r="R349" s="87"/>
      <c r="S349" s="79"/>
    </row>
    <row r="350" spans="1:19" x14ac:dyDescent="0.3">
      <c r="A350" s="123"/>
      <c r="B350" s="80"/>
      <c r="C350" s="87"/>
      <c r="D350" s="87"/>
      <c r="E350" s="87"/>
      <c r="F350" s="87"/>
      <c r="G350" s="87"/>
      <c r="H350" s="87"/>
      <c r="I350" s="88"/>
      <c r="J350" s="88"/>
      <c r="K350" s="86"/>
      <c r="L350" s="86"/>
      <c r="M350" s="86"/>
      <c r="N350" s="86"/>
      <c r="O350" s="86"/>
      <c r="P350" s="87"/>
      <c r="Q350" s="87"/>
      <c r="R350" s="87"/>
      <c r="S350" s="79"/>
    </row>
    <row r="351" spans="1:19" x14ac:dyDescent="0.3">
      <c r="A351" s="123"/>
      <c r="B351" s="80"/>
      <c r="C351" s="87"/>
      <c r="D351" s="87"/>
      <c r="E351" s="87"/>
      <c r="F351" s="87"/>
      <c r="G351" s="87"/>
      <c r="H351" s="87"/>
      <c r="I351" s="88"/>
      <c r="J351" s="88"/>
      <c r="K351" s="86"/>
      <c r="L351" s="86"/>
      <c r="M351" s="86"/>
      <c r="N351" s="86"/>
      <c r="O351" s="86"/>
      <c r="P351" s="87"/>
      <c r="Q351" s="87"/>
      <c r="R351" s="87"/>
      <c r="S351" s="79"/>
    </row>
    <row r="352" spans="1:19" x14ac:dyDescent="0.3">
      <c r="A352" s="123"/>
      <c r="B352" s="80"/>
      <c r="C352" s="87"/>
      <c r="D352" s="87"/>
      <c r="E352" s="87"/>
      <c r="F352" s="87"/>
      <c r="G352" s="87"/>
      <c r="H352" s="87"/>
      <c r="I352" s="88"/>
      <c r="J352" s="88"/>
      <c r="K352" s="86"/>
      <c r="L352" s="86"/>
      <c r="M352" s="86"/>
      <c r="N352" s="86"/>
      <c r="O352" s="86"/>
      <c r="P352" s="87"/>
      <c r="Q352" s="87"/>
      <c r="R352" s="87"/>
      <c r="S352" s="79"/>
    </row>
    <row r="353" spans="1:19" x14ac:dyDescent="0.3">
      <c r="A353" s="123"/>
      <c r="B353" s="80"/>
      <c r="C353" s="87"/>
      <c r="D353" s="87"/>
      <c r="E353" s="87"/>
      <c r="F353" s="87"/>
      <c r="G353" s="87"/>
      <c r="H353" s="87"/>
      <c r="I353" s="88"/>
      <c r="J353" s="88"/>
      <c r="K353" s="86"/>
      <c r="L353" s="86"/>
      <c r="M353" s="86"/>
      <c r="N353" s="86"/>
      <c r="O353" s="86"/>
      <c r="P353" s="87"/>
      <c r="Q353" s="87"/>
      <c r="R353" s="87"/>
      <c r="S353" s="79"/>
    </row>
    <row r="354" spans="1:19" x14ac:dyDescent="0.3">
      <c r="A354" s="123"/>
      <c r="B354" s="80"/>
      <c r="C354" s="87"/>
      <c r="D354" s="87"/>
      <c r="E354" s="87"/>
      <c r="F354" s="87"/>
      <c r="G354" s="87"/>
      <c r="H354" s="87"/>
      <c r="I354" s="88"/>
      <c r="J354" s="88"/>
      <c r="K354" s="86"/>
      <c r="L354" s="86"/>
      <c r="M354" s="86"/>
      <c r="N354" s="86"/>
      <c r="O354" s="86"/>
      <c r="P354" s="87"/>
      <c r="Q354" s="87"/>
      <c r="R354" s="87"/>
      <c r="S354" s="79"/>
    </row>
    <row r="355" spans="1:19" x14ac:dyDescent="0.3">
      <c r="A355" s="123"/>
      <c r="B355" s="80"/>
      <c r="C355" s="87"/>
      <c r="D355" s="87"/>
      <c r="E355" s="87"/>
      <c r="F355" s="87"/>
      <c r="G355" s="87"/>
      <c r="H355" s="87"/>
      <c r="I355" s="88"/>
      <c r="J355" s="88"/>
      <c r="K355" s="86"/>
      <c r="L355" s="86"/>
      <c r="M355" s="86"/>
      <c r="N355" s="86"/>
      <c r="O355" s="86"/>
      <c r="P355" s="87"/>
      <c r="Q355" s="87"/>
      <c r="R355" s="87"/>
      <c r="S355" s="79"/>
    </row>
    <row r="356" spans="1:19" x14ac:dyDescent="0.3">
      <c r="A356" s="123"/>
      <c r="B356" s="80"/>
      <c r="C356" s="87"/>
      <c r="D356" s="87"/>
      <c r="E356" s="87"/>
      <c r="F356" s="87"/>
      <c r="G356" s="87"/>
      <c r="H356" s="87"/>
      <c r="I356" s="88"/>
      <c r="J356" s="88"/>
      <c r="K356" s="86"/>
      <c r="L356" s="86"/>
      <c r="M356" s="86"/>
      <c r="N356" s="86"/>
      <c r="O356" s="86"/>
      <c r="P356" s="87"/>
      <c r="Q356" s="87"/>
      <c r="R356" s="87"/>
      <c r="S356" s="79"/>
    </row>
    <row r="357" spans="1:19" x14ac:dyDescent="0.3">
      <c r="A357" s="123"/>
      <c r="B357" s="80"/>
      <c r="C357" s="87"/>
      <c r="D357" s="87"/>
      <c r="E357" s="87"/>
      <c r="F357" s="87"/>
      <c r="G357" s="87"/>
      <c r="H357" s="87"/>
      <c r="I357" s="88"/>
      <c r="J357" s="88"/>
      <c r="K357" s="86"/>
      <c r="L357" s="86"/>
      <c r="M357" s="86"/>
      <c r="N357" s="86"/>
      <c r="O357" s="86"/>
      <c r="P357" s="87"/>
      <c r="Q357" s="87"/>
      <c r="R357" s="87"/>
      <c r="S357" s="79"/>
    </row>
    <row r="358" spans="1:19" x14ac:dyDescent="0.3">
      <c r="A358" s="123"/>
      <c r="B358" s="80"/>
      <c r="C358" s="87"/>
      <c r="D358" s="87"/>
      <c r="E358" s="87"/>
      <c r="F358" s="87"/>
      <c r="G358" s="87"/>
      <c r="H358" s="87"/>
      <c r="I358" s="88"/>
      <c r="J358" s="88"/>
      <c r="K358" s="86"/>
      <c r="L358" s="86"/>
      <c r="M358" s="86"/>
      <c r="N358" s="86"/>
      <c r="O358" s="86"/>
      <c r="P358" s="87"/>
      <c r="Q358" s="87"/>
      <c r="R358" s="87"/>
      <c r="S358" s="79"/>
    </row>
    <row r="359" spans="1:19" ht="16.5" customHeight="1" x14ac:dyDescent="0.3">
      <c r="A359" s="123"/>
      <c r="B359" s="80"/>
      <c r="C359" s="87"/>
      <c r="D359" s="87"/>
      <c r="E359" s="87"/>
      <c r="F359" s="87"/>
      <c r="G359" s="87"/>
      <c r="H359" s="87"/>
      <c r="I359" s="88"/>
      <c r="J359" s="88"/>
      <c r="K359" s="86"/>
      <c r="L359" s="86"/>
      <c r="M359" s="86"/>
      <c r="N359" s="86"/>
      <c r="O359" s="86"/>
      <c r="P359" s="87"/>
      <c r="Q359" s="87"/>
      <c r="R359" s="87"/>
      <c r="S359" s="79"/>
    </row>
    <row r="360" spans="1:19" ht="16.5" customHeight="1" x14ac:dyDescent="0.3">
      <c r="A360" s="123"/>
      <c r="B360" s="80"/>
      <c r="C360" s="87"/>
      <c r="D360" s="87"/>
      <c r="E360" s="87"/>
      <c r="F360" s="87"/>
      <c r="G360" s="87"/>
      <c r="H360" s="87"/>
      <c r="I360" s="88"/>
      <c r="J360" s="88"/>
      <c r="K360" s="86"/>
      <c r="L360" s="86"/>
      <c r="M360" s="86"/>
      <c r="N360" s="86"/>
      <c r="O360" s="86"/>
      <c r="P360" s="87"/>
      <c r="Q360" s="87"/>
      <c r="R360" s="87"/>
      <c r="S360" s="79"/>
    </row>
    <row r="361" spans="1:19" x14ac:dyDescent="0.3">
      <c r="A361" s="123"/>
      <c r="B361" s="80"/>
      <c r="C361" s="87"/>
      <c r="D361" s="87"/>
      <c r="E361" s="87"/>
      <c r="F361" s="87"/>
      <c r="G361" s="87"/>
      <c r="H361" s="87"/>
      <c r="I361" s="88"/>
      <c r="J361" s="88"/>
      <c r="K361" s="86"/>
      <c r="L361" s="86"/>
      <c r="M361" s="86"/>
      <c r="N361" s="86"/>
      <c r="O361" s="86"/>
      <c r="P361" s="87"/>
      <c r="Q361" s="87"/>
      <c r="R361" s="87"/>
      <c r="S361" s="79"/>
    </row>
    <row r="362" spans="1:19" ht="23.25" customHeight="1" x14ac:dyDescent="0.3">
      <c r="A362" s="123"/>
      <c r="B362" s="80"/>
      <c r="C362" s="87"/>
      <c r="D362" s="87"/>
      <c r="E362" s="87"/>
      <c r="F362" s="87"/>
      <c r="G362" s="87"/>
      <c r="H362" s="87"/>
      <c r="I362" s="88"/>
      <c r="J362" s="88"/>
      <c r="K362" s="86"/>
      <c r="L362" s="86"/>
      <c r="M362" s="86"/>
      <c r="N362" s="86"/>
      <c r="O362" s="86"/>
      <c r="P362" s="87"/>
      <c r="Q362" s="87"/>
      <c r="R362" s="87"/>
      <c r="S362" s="79"/>
    </row>
    <row r="363" spans="1:19" ht="23.25" customHeight="1" x14ac:dyDescent="0.3">
      <c r="A363" s="123"/>
      <c r="B363" s="80"/>
      <c r="C363" s="87"/>
      <c r="D363" s="87"/>
      <c r="E363" s="87"/>
      <c r="F363" s="87"/>
      <c r="G363" s="87"/>
      <c r="H363" s="87"/>
      <c r="I363" s="88"/>
      <c r="J363" s="88"/>
      <c r="K363" s="86"/>
      <c r="L363" s="86"/>
      <c r="M363" s="86"/>
      <c r="N363" s="86"/>
      <c r="O363" s="86"/>
      <c r="P363" s="87"/>
      <c r="Q363" s="87"/>
      <c r="R363" s="87"/>
      <c r="S363" s="79"/>
    </row>
    <row r="364" spans="1:19" x14ac:dyDescent="0.3">
      <c r="A364" s="123"/>
      <c r="B364" s="80"/>
      <c r="C364" s="87"/>
      <c r="D364" s="87"/>
      <c r="E364" s="87"/>
      <c r="F364" s="87"/>
      <c r="G364" s="87"/>
      <c r="H364" s="87"/>
      <c r="I364" s="88"/>
      <c r="J364" s="88"/>
      <c r="K364" s="86"/>
      <c r="L364" s="86"/>
      <c r="M364" s="86"/>
      <c r="N364" s="86"/>
      <c r="O364" s="86"/>
      <c r="P364" s="87"/>
      <c r="Q364" s="87"/>
      <c r="R364" s="87"/>
      <c r="S364" s="79"/>
    </row>
    <row r="365" spans="1:19" x14ac:dyDescent="0.3">
      <c r="C365" s="87"/>
      <c r="D365" s="87"/>
      <c r="E365" s="87"/>
      <c r="F365" s="87"/>
      <c r="G365" s="87"/>
      <c r="H365" s="87"/>
      <c r="I365" s="88"/>
      <c r="J365" s="88"/>
      <c r="K365" s="86"/>
      <c r="L365" s="86"/>
      <c r="M365" s="86"/>
      <c r="N365" s="86"/>
      <c r="O365" s="86"/>
      <c r="P365" s="87"/>
      <c r="Q365" s="87"/>
      <c r="R365" s="87"/>
    </row>
    <row r="366" spans="1:19" x14ac:dyDescent="0.3">
      <c r="C366" s="87"/>
      <c r="D366" s="87"/>
      <c r="E366" s="87"/>
      <c r="F366" s="87"/>
      <c r="G366" s="87"/>
      <c r="H366" s="87"/>
      <c r="I366" s="88"/>
      <c r="J366" s="88"/>
      <c r="K366" s="86"/>
      <c r="L366" s="86"/>
      <c r="M366" s="86"/>
      <c r="N366" s="86"/>
      <c r="O366" s="86"/>
      <c r="P366" s="87"/>
      <c r="Q366" s="87"/>
      <c r="R366" s="87"/>
    </row>
    <row r="367" spans="1:19" x14ac:dyDescent="0.3">
      <c r="C367" s="87"/>
      <c r="D367" s="87"/>
      <c r="E367" s="87"/>
      <c r="F367" s="87"/>
      <c r="G367" s="87"/>
      <c r="H367" s="87"/>
      <c r="I367" s="88"/>
      <c r="J367" s="88"/>
      <c r="K367" s="86"/>
      <c r="L367" s="86"/>
      <c r="M367" s="86"/>
      <c r="N367" s="86"/>
      <c r="O367" s="86"/>
      <c r="P367" s="87"/>
      <c r="Q367" s="87"/>
      <c r="R367" s="87"/>
    </row>
    <row r="368" spans="1:19" x14ac:dyDescent="0.3">
      <c r="C368" s="87"/>
      <c r="D368" s="87"/>
      <c r="E368" s="87"/>
      <c r="F368" s="87"/>
      <c r="G368" s="87"/>
      <c r="H368" s="87"/>
      <c r="I368" s="88"/>
      <c r="J368" s="88"/>
      <c r="K368" s="86"/>
      <c r="L368" s="86"/>
      <c r="M368" s="86"/>
      <c r="N368" s="86"/>
      <c r="O368" s="86"/>
      <c r="P368" s="87"/>
      <c r="Q368" s="87"/>
      <c r="R368" s="87"/>
    </row>
    <row r="369" spans="3:18" x14ac:dyDescent="0.3">
      <c r="C369" s="87"/>
      <c r="D369" s="87"/>
      <c r="E369" s="87"/>
      <c r="F369" s="87"/>
      <c r="G369" s="87"/>
      <c r="H369" s="87"/>
      <c r="I369" s="88"/>
      <c r="J369" s="88"/>
      <c r="K369" s="86"/>
      <c r="L369" s="86"/>
      <c r="M369" s="86"/>
      <c r="N369" s="86"/>
      <c r="O369" s="86"/>
      <c r="P369" s="87"/>
      <c r="Q369" s="87"/>
      <c r="R369" s="87"/>
    </row>
    <row r="370" spans="3:18" x14ac:dyDescent="0.3">
      <c r="C370" s="87"/>
      <c r="D370" s="87"/>
      <c r="E370" s="87"/>
      <c r="F370" s="87"/>
      <c r="G370" s="87"/>
      <c r="H370" s="87"/>
      <c r="I370" s="88"/>
      <c r="J370" s="88"/>
      <c r="K370" s="86"/>
      <c r="L370" s="86"/>
      <c r="M370" s="86"/>
      <c r="N370" s="86"/>
      <c r="O370" s="86"/>
      <c r="P370" s="87"/>
      <c r="Q370" s="87"/>
      <c r="R370" s="87"/>
    </row>
  </sheetData>
  <mergeCells count="156">
    <mergeCell ref="A1:S2"/>
    <mergeCell ref="A3:B3"/>
    <mergeCell ref="P3:S3"/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H4:H5"/>
    <mergeCell ref="I4:I5"/>
    <mergeCell ref="J4:J5"/>
    <mergeCell ref="K4:K5"/>
    <mergeCell ref="L4:L5"/>
    <mergeCell ref="M4:M5"/>
    <mergeCell ref="A6:A7"/>
    <mergeCell ref="A138:B139"/>
    <mergeCell ref="C138:C139"/>
    <mergeCell ref="D138:D139"/>
    <mergeCell ref="E138:E139"/>
    <mergeCell ref="F138:F139"/>
    <mergeCell ref="N4:N5"/>
    <mergeCell ref="O4:O5"/>
    <mergeCell ref="P4:P5"/>
    <mergeCell ref="S138:S139"/>
    <mergeCell ref="A140:S141"/>
    <mergeCell ref="A142:B142"/>
    <mergeCell ref="P142:S142"/>
    <mergeCell ref="A143:A144"/>
    <mergeCell ref="B143:B144"/>
    <mergeCell ref="C143:C144"/>
    <mergeCell ref="D143:D144"/>
    <mergeCell ref="E143:E144"/>
    <mergeCell ref="F143:F144"/>
    <mergeCell ref="M138:M139"/>
    <mergeCell ref="N138:N139"/>
    <mergeCell ref="O138:O139"/>
    <mergeCell ref="P138:P139"/>
    <mergeCell ref="Q138:Q139"/>
    <mergeCell ref="R138:R139"/>
    <mergeCell ref="G138:G139"/>
    <mergeCell ref="H138:H139"/>
    <mergeCell ref="I138:I139"/>
    <mergeCell ref="J138:J139"/>
    <mergeCell ref="K138:K139"/>
    <mergeCell ref="L138:L139"/>
    <mergeCell ref="S143:S144"/>
    <mergeCell ref="M143:M144"/>
    <mergeCell ref="A145:A146"/>
    <mergeCell ref="A278:B279"/>
    <mergeCell ref="C278:C279"/>
    <mergeCell ref="D278:D279"/>
    <mergeCell ref="E278:E279"/>
    <mergeCell ref="F278:F279"/>
    <mergeCell ref="G278:G279"/>
    <mergeCell ref="H278:H279"/>
    <mergeCell ref="I278:I279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P278:P279"/>
    <mergeCell ref="Q278:Q279"/>
    <mergeCell ref="R278:R279"/>
    <mergeCell ref="S278:S279"/>
    <mergeCell ref="A280:S281"/>
    <mergeCell ref="A282:B282"/>
    <mergeCell ref="P282:S282"/>
    <mergeCell ref="J278:J279"/>
    <mergeCell ref="K278:K279"/>
    <mergeCell ref="L278:L279"/>
    <mergeCell ref="M278:M279"/>
    <mergeCell ref="N278:N279"/>
    <mergeCell ref="O278:O279"/>
    <mergeCell ref="Q283:Q284"/>
    <mergeCell ref="R283:R284"/>
    <mergeCell ref="S283:S284"/>
    <mergeCell ref="H283:H284"/>
    <mergeCell ref="I283:I284"/>
    <mergeCell ref="J283:J284"/>
    <mergeCell ref="K283:K284"/>
    <mergeCell ref="L283:L284"/>
    <mergeCell ref="M283:M284"/>
    <mergeCell ref="A287:B288"/>
    <mergeCell ref="C287:C288"/>
    <mergeCell ref="D287:D288"/>
    <mergeCell ref="E287:E288"/>
    <mergeCell ref="F287:F288"/>
    <mergeCell ref="G287:G288"/>
    <mergeCell ref="N283:N284"/>
    <mergeCell ref="O283:O284"/>
    <mergeCell ref="P283:P284"/>
    <mergeCell ref="A283:B286"/>
    <mergeCell ref="C283:C284"/>
    <mergeCell ref="D283:D284"/>
    <mergeCell ref="E283:E284"/>
    <mergeCell ref="F283:F284"/>
    <mergeCell ref="G283:G284"/>
    <mergeCell ref="N287:N288"/>
    <mergeCell ref="O287:O288"/>
    <mergeCell ref="P287:P288"/>
    <mergeCell ref="Q287:Q288"/>
    <mergeCell ref="R287:R288"/>
    <mergeCell ref="S287:S288"/>
    <mergeCell ref="H287:H288"/>
    <mergeCell ref="I287:I288"/>
    <mergeCell ref="J287:J288"/>
    <mergeCell ref="K287:K288"/>
    <mergeCell ref="L287:L288"/>
    <mergeCell ref="M287:M288"/>
    <mergeCell ref="R289:R290"/>
    <mergeCell ref="S289:S290"/>
    <mergeCell ref="H289:H290"/>
    <mergeCell ref="I289:I290"/>
    <mergeCell ref="J289:J290"/>
    <mergeCell ref="K289:K290"/>
    <mergeCell ref="L289:L290"/>
    <mergeCell ref="M289:M290"/>
    <mergeCell ref="N289:N290"/>
    <mergeCell ref="O289:O290"/>
    <mergeCell ref="P289:P290"/>
    <mergeCell ref="A289:B290"/>
    <mergeCell ref="C289:C290"/>
    <mergeCell ref="D289:D290"/>
    <mergeCell ref="E289:E290"/>
    <mergeCell ref="F289:F290"/>
    <mergeCell ref="G289:G290"/>
    <mergeCell ref="Q291:Q292"/>
    <mergeCell ref="R291:R292"/>
    <mergeCell ref="H291:H292"/>
    <mergeCell ref="I291:I292"/>
    <mergeCell ref="J291:J292"/>
    <mergeCell ref="K291:K292"/>
    <mergeCell ref="L291:L292"/>
    <mergeCell ref="M291:M292"/>
    <mergeCell ref="A291:B292"/>
    <mergeCell ref="C291:C292"/>
    <mergeCell ref="D291:D292"/>
    <mergeCell ref="E291:E292"/>
    <mergeCell ref="F291:F292"/>
    <mergeCell ref="G291:G292"/>
    <mergeCell ref="N291:N292"/>
    <mergeCell ref="O291:O292"/>
    <mergeCell ref="P291:P292"/>
    <mergeCell ref="Q289:Q290"/>
  </mergeCells>
  <phoneticPr fontId="4" type="noConversion"/>
  <printOptions horizontalCentered="1"/>
  <pageMargins left="0" right="0" top="0.59055118110236227" bottom="0.39370078740157483" header="0" footer="0"/>
  <pageSetup paperSize="9" scale="41" fitToWidth="0" orientation="landscape" r:id="rId1"/>
  <headerFooter>
    <oddFooter>&amp;C(주)TPC</oddFooter>
  </headerFooter>
  <rowBreaks count="3" manualBreakCount="3">
    <brk id="139" max="19" man="1"/>
    <brk id="279" max="19" man="1"/>
    <brk id="3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13</vt:i4>
      </vt:variant>
    </vt:vector>
  </HeadingPairs>
  <TitlesOfParts>
    <vt:vector size="26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평균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  <vt:lpstr>평균!Print_Area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TPC7507</dc:creator>
  <cp:lastModifiedBy>for</cp:lastModifiedBy>
  <cp:lastPrinted>2023-12-29T02:54:18Z</cp:lastPrinted>
  <dcterms:created xsi:type="dcterms:W3CDTF">2020-01-09T07:29:50Z</dcterms:created>
  <dcterms:modified xsi:type="dcterms:W3CDTF">2023-12-29T02:57:33Z</dcterms:modified>
</cp:coreProperties>
</file>