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8035" windowHeight="11670"/>
  </bookViews>
  <sheets>
    <sheet name="Sheet1" sheetId="1" r:id="rId1"/>
    <sheet name="Sheet2" sheetId="2" r:id="rId2"/>
    <sheet name="Sheet3" sheetId="3" r:id="rId3"/>
  </sheets>
  <calcPr calcId="125725" calcOnSave="0" concurrentCalc="0"/>
</workbook>
</file>

<file path=xl/calcChain.xml><?xml version="1.0" encoding="utf-8"?>
<calcChain xmlns="http://schemas.openxmlformats.org/spreadsheetml/2006/main">
  <c r="AM3" i="1"/>
  <c r="AJ3"/>
  <c r="AK3"/>
  <c r="AL3"/>
  <c r="AN3"/>
  <c r="AO3"/>
  <c r="V3"/>
  <c r="N3"/>
</calcChain>
</file>

<file path=xl/sharedStrings.xml><?xml version="1.0" encoding="utf-8"?>
<sst xmlns="http://schemas.openxmlformats.org/spreadsheetml/2006/main" count="42" uniqueCount="42">
  <si>
    <t>班组</t>
  </si>
  <si>
    <t>班组名称</t>
  </si>
  <si>
    <t>工号</t>
  </si>
  <si>
    <t>员工编码</t>
  </si>
  <si>
    <t>姓名</t>
  </si>
  <si>
    <t>存货名称</t>
  </si>
  <si>
    <t>类别编码</t>
  </si>
  <si>
    <t>类别名称</t>
  </si>
  <si>
    <t>开窑量</t>
  </si>
  <si>
    <t>一级品</t>
  </si>
  <si>
    <t>破损数</t>
  </si>
  <si>
    <t>单价</t>
  </si>
  <si>
    <t>一级率</t>
  </si>
  <si>
    <t>交坯数</t>
  </si>
  <si>
    <t>大裂数量</t>
  </si>
  <si>
    <t>双锅次数</t>
  </si>
  <si>
    <t>模型数</t>
  </si>
  <si>
    <t>注浆次数</t>
  </si>
  <si>
    <t>模型数2</t>
  </si>
  <si>
    <t>实际交坯率</t>
  </si>
  <si>
    <t>目标一级率</t>
  </si>
  <si>
    <t>双锅金额</t>
  </si>
  <si>
    <t>计件总额</t>
  </si>
  <si>
    <t>工资总额</t>
  </si>
  <si>
    <t>XXXX年XX月份三厂成型计件</t>
    <phoneticPr fontId="6" type="noConversion"/>
  </si>
  <si>
    <t>工段</t>
    <phoneticPr fontId="5" type="noConversion"/>
  </si>
  <si>
    <t>应交坯率</t>
    <phoneticPr fontId="8" type="noConversion"/>
  </si>
  <si>
    <t>目标一级率2</t>
    <phoneticPr fontId="8" type="noConversion"/>
  </si>
  <si>
    <t>应交坯率（产量）</t>
    <phoneticPr fontId="8" type="noConversion"/>
  </si>
  <si>
    <t>产量上浮基数比</t>
    <phoneticPr fontId="8" type="noConversion"/>
  </si>
  <si>
    <t>产量上浮单价</t>
    <phoneticPr fontId="8" type="noConversion"/>
  </si>
  <si>
    <t>质量上浮基数比</t>
    <phoneticPr fontId="8" type="noConversion"/>
  </si>
  <si>
    <t>质量下浮基数比</t>
    <phoneticPr fontId="8" type="noConversion"/>
  </si>
  <si>
    <t>质量上浮百分点</t>
    <phoneticPr fontId="8" type="noConversion"/>
  </si>
  <si>
    <t>下浮百分点</t>
    <phoneticPr fontId="8" type="noConversion"/>
  </si>
  <si>
    <t>上封顶单价（%）</t>
    <phoneticPr fontId="8" type="noConversion"/>
  </si>
  <si>
    <t>下封顶单价（%）</t>
    <phoneticPr fontId="8" type="noConversion"/>
  </si>
  <si>
    <t>双锅单价</t>
    <phoneticPr fontId="8" type="noConversion"/>
  </si>
  <si>
    <t>产量考核</t>
    <phoneticPr fontId="8" type="noConversion"/>
  </si>
  <si>
    <t>质量考核</t>
    <phoneticPr fontId="8" type="noConversion"/>
  </si>
  <si>
    <t>单价变动最后</t>
    <phoneticPr fontId="8" type="noConversion"/>
  </si>
  <si>
    <t>注浆次数2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</si>
</sst>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15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Arial"/>
      <family val="2"/>
    </font>
    <font>
      <sz val="9"/>
      <name val="等线"/>
      <family val="3"/>
      <charset val="134"/>
    </font>
    <font>
      <sz val="9"/>
      <color rgb="FF9C570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7" fillId="0" borderId="0" xfId="0" applyFont="1" applyFill="1" applyAlignment="1"/>
    <xf numFmtId="0" fontId="9" fillId="3" borderId="3" xfId="2" applyNumberFormat="1" applyFont="1" applyBorder="1" applyAlignment="1" applyProtection="1">
      <alignment horizontal="left" vertical="top" wrapText="1"/>
    </xf>
    <xf numFmtId="10" fontId="9" fillId="3" borderId="3" xfId="2" applyNumberFormat="1" applyFont="1" applyBorder="1" applyAlignment="1" applyProtection="1">
      <alignment horizontal="left" vertical="top" wrapText="1"/>
    </xf>
    <xf numFmtId="10" fontId="10" fillId="4" borderId="1" xfId="3" applyNumberFormat="1" applyFont="1" applyAlignment="1">
      <alignment horizontal="center" vertical="center" wrapText="1"/>
    </xf>
    <xf numFmtId="10" fontId="10" fillId="4" borderId="1" xfId="3" applyNumberFormat="1" applyFont="1" applyAlignment="1">
      <alignment horizontal="left" vertical="center" wrapText="1"/>
    </xf>
    <xf numFmtId="176" fontId="10" fillId="5" borderId="2" xfId="4" applyNumberFormat="1" applyFont="1" applyBorder="1" applyAlignment="1">
      <alignment horizontal="center" vertical="center" wrapText="1"/>
    </xf>
    <xf numFmtId="0" fontId="10" fillId="5" borderId="2" xfId="4" applyNumberFormat="1" applyFont="1" applyBorder="1" applyAlignment="1">
      <alignment horizontal="center" vertical="center" wrapText="1"/>
    </xf>
    <xf numFmtId="177" fontId="10" fillId="5" borderId="2" xfId="4" applyNumberFormat="1" applyFont="1" applyBorder="1" applyAlignment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left" vertical="top" wrapText="1"/>
    </xf>
    <xf numFmtId="0" fontId="1" fillId="2" borderId="3" xfId="1" applyNumberFormat="1" applyBorder="1" applyAlignment="1" applyProtection="1">
      <alignment horizontal="left" vertical="top" wrapText="1"/>
    </xf>
    <xf numFmtId="0" fontId="11" fillId="2" borderId="3" xfId="1" applyNumberFormat="1" applyFont="1" applyBorder="1" applyAlignment="1" applyProtection="1">
      <alignment horizontal="left" vertical="top" wrapText="1"/>
    </xf>
    <xf numFmtId="0" fontId="5" fillId="0" borderId="2" xfId="0" applyNumberFormat="1" applyFont="1" applyFill="1" applyBorder="1" applyAlignment="1" applyProtection="1">
      <alignment horizontal="center" vertical="top" wrapText="1"/>
    </xf>
    <xf numFmtId="0" fontId="12" fillId="0" borderId="3" xfId="0" applyNumberFormat="1" applyFont="1" applyFill="1" applyBorder="1" applyAlignment="1" applyProtection="1">
      <alignment horizontal="left" vertical="top" wrapText="1"/>
    </xf>
    <xf numFmtId="0" fontId="13" fillId="0" borderId="3" xfId="2" applyNumberFormat="1" applyFont="1" applyFill="1" applyBorder="1" applyAlignment="1" applyProtection="1">
      <alignment horizontal="left" vertical="top" wrapText="1"/>
    </xf>
    <xf numFmtId="10" fontId="13" fillId="0" borderId="3" xfId="2" applyNumberFormat="1" applyFont="1" applyFill="1" applyBorder="1" applyAlignment="1" applyProtection="1">
      <alignment horizontal="left" vertical="top" wrapText="1"/>
    </xf>
    <xf numFmtId="0" fontId="13" fillId="0" borderId="3" xfId="1" applyNumberFormat="1" applyFont="1" applyFill="1" applyBorder="1" applyAlignment="1" applyProtection="1">
      <alignment horizontal="left" vertical="top" wrapText="1"/>
    </xf>
    <xf numFmtId="10" fontId="13" fillId="0" borderId="1" xfId="3" applyNumberFormat="1" applyFont="1" applyFill="1" applyAlignment="1">
      <alignment horizontal="center" vertical="center" wrapText="1"/>
    </xf>
    <xf numFmtId="10" fontId="13" fillId="0" borderId="1" xfId="3" applyNumberFormat="1" applyFont="1" applyFill="1" applyAlignment="1">
      <alignment horizontal="left" vertical="center" wrapText="1"/>
    </xf>
    <xf numFmtId="176" fontId="13" fillId="0" borderId="2" xfId="4" applyNumberFormat="1" applyFont="1" applyFill="1" applyBorder="1" applyAlignment="1">
      <alignment horizontal="center" vertical="center" wrapText="1"/>
    </xf>
    <xf numFmtId="0" fontId="13" fillId="0" borderId="2" xfId="4" applyNumberFormat="1" applyFont="1" applyFill="1" applyBorder="1" applyAlignment="1">
      <alignment horizontal="center" vertical="center" wrapText="1"/>
    </xf>
    <xf numFmtId="177" fontId="13" fillId="0" borderId="2" xfId="4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/>
  </cellXfs>
  <cellStyles count="5">
    <cellStyle name="差" xfId="1" builtinId="27"/>
    <cellStyle name="常规" xfId="0" builtinId="0"/>
    <cellStyle name="检查单元格" xfId="3" builtinId="23"/>
    <cellStyle name="强调文字颜色 6" xfId="4" builtinId="49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4"/>
  <sheetViews>
    <sheetView tabSelected="1" topLeftCell="Q1" workbookViewId="0">
      <selection activeCell="U8" sqref="U8"/>
    </sheetView>
  </sheetViews>
  <sheetFormatPr defaultRowHeight="13.5"/>
  <sheetData>
    <row r="1" spans="1:41" s="1" customFormat="1" ht="12.75" thickBot="1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41" s="1" customFormat="1" ht="28.5" thickTop="1" thickBo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25</v>
      </c>
      <c r="G2" s="9" t="s">
        <v>5</v>
      </c>
      <c r="H2" s="9" t="s">
        <v>6</v>
      </c>
      <c r="I2" s="9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3" t="s">
        <v>12</v>
      </c>
      <c r="O2" s="2" t="s">
        <v>13</v>
      </c>
      <c r="P2" s="10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41</v>
      </c>
      <c r="V2" s="4" t="s">
        <v>19</v>
      </c>
      <c r="W2" s="5" t="s">
        <v>26</v>
      </c>
      <c r="X2" s="5" t="s">
        <v>20</v>
      </c>
      <c r="Y2" s="5" t="s">
        <v>27</v>
      </c>
      <c r="Z2" s="5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5" t="s">
        <v>37</v>
      </c>
      <c r="AJ2" s="6" t="s">
        <v>38</v>
      </c>
      <c r="AK2" s="6" t="s">
        <v>39</v>
      </c>
      <c r="AL2" s="6" t="s">
        <v>40</v>
      </c>
      <c r="AM2" s="7" t="s">
        <v>21</v>
      </c>
      <c r="AN2" s="8" t="s">
        <v>22</v>
      </c>
      <c r="AO2" s="8" t="s">
        <v>23</v>
      </c>
    </row>
    <row r="3" spans="1:41" s="22" customFormat="1" thickTop="1" thickBot="1">
      <c r="A3" s="13"/>
      <c r="B3" s="13"/>
      <c r="C3" s="13"/>
      <c r="D3" s="13"/>
      <c r="E3" s="13"/>
      <c r="F3" s="13"/>
      <c r="G3" s="13"/>
      <c r="H3" s="13"/>
      <c r="I3" s="13"/>
      <c r="J3" s="14"/>
      <c r="K3" s="14"/>
      <c r="L3" s="14"/>
      <c r="M3" s="14"/>
      <c r="N3" s="15">
        <f t="shared" ref="N3" si="0">IF(J3=0,0, K3/J3)</f>
        <v>0</v>
      </c>
      <c r="O3" s="14"/>
      <c r="P3" s="13"/>
      <c r="Q3" s="16"/>
      <c r="R3" s="16"/>
      <c r="S3" s="16"/>
      <c r="T3" s="13"/>
      <c r="U3" s="13"/>
      <c r="V3" s="17">
        <f t="shared" ref="V3" si="1">IF(R3*S3=0,0,O3/(R3*S3+T3*U3))</f>
        <v>0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9">
        <f>IF(Z3&lt;=0,0,IF(V3&lt;=Z3,0,(V3-Z3)/AA3*AB3))</f>
        <v>0</v>
      </c>
      <c r="AK3" s="19">
        <f>IF(X3&lt;=0,0,IF(AND(N3&gt;=X3,V3&gt;=W3),(N3-X3)/AC3*M3*AE3,IF(AND(N3&lt;X3,V3&gt;=W3),(N3-X3)/AD3*M3*AF3,IF(AND(N3&lt;=X3,V3&lt;=W3),(N3-X3)/AD3*M3*AF3,0))))</f>
        <v>0</v>
      </c>
      <c r="AL3" s="19">
        <f>IF(AND(AH3&lt;=0,AG3&lt;=0),(AJ3+AK3),IF(AND(AK3&lt;=-M3*AH3,AH3&lt;&gt;0),(AJ3-M3*AH3),IF(AND(AK3&gt;=M3*AG3,AG3&lt;&gt;0),(AJ3+M3*AG3),(AJ3+AK3))))</f>
        <v>0</v>
      </c>
      <c r="AM3" s="20">
        <f>Q3*AI3</f>
        <v>0</v>
      </c>
      <c r="AN3" s="21">
        <f>(M3+AL3)*K3</f>
        <v>0</v>
      </c>
      <c r="AO3" s="21">
        <f t="shared" ref="AO3" si="2">AM3+AN3</f>
        <v>0</v>
      </c>
    </row>
    <row r="4" spans="1:41" ht="14.25" thickTop="1"/>
  </sheetData>
  <mergeCells count="1">
    <mergeCell ref="A1:AK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Hao Huang</cp:lastModifiedBy>
  <dcterms:created xsi:type="dcterms:W3CDTF">2018-01-22T02:45:37Z</dcterms:created>
  <dcterms:modified xsi:type="dcterms:W3CDTF">2018-02-02T05:40:33Z</dcterms:modified>
</cp:coreProperties>
</file>