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\Desktop\DS-Classes\Classes\13 Aug\"/>
    </mc:Choice>
  </mc:AlternateContent>
  <xr:revisionPtr revIDLastSave="0" documentId="13_ncr:1_{F397DC1C-AC46-4299-9682-FEA47F569BE6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H49" i="1"/>
  <c r="H48" i="1"/>
  <c r="H47" i="1"/>
  <c r="H44" i="1"/>
  <c r="H43" i="1"/>
  <c r="H42" i="1"/>
  <c r="H37" i="1"/>
  <c r="H36" i="1"/>
  <c r="H38" i="1"/>
  <c r="H39" i="1"/>
  <c r="H33" i="1"/>
  <c r="H32" i="1"/>
  <c r="H31" i="1"/>
  <c r="H30" i="1"/>
  <c r="H29" i="1"/>
  <c r="F10" i="3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B3" i="3"/>
  <c r="B4" i="3"/>
  <c r="B5" i="3"/>
  <c r="B2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</calcChain>
</file>

<file path=xl/sharedStrings.xml><?xml version="1.0" encoding="utf-8"?>
<sst xmlns="http://schemas.openxmlformats.org/spreadsheetml/2006/main" count="826" uniqueCount="74">
  <si>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</si>
  <si>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</si>
  <si>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</si>
  <si>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</si>
  <si>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</si>
  <si>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</si>
  <si>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</si>
  <si>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</si>
  <si>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</si>
  <si>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</si>
  <si>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</si>
  <si>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</si>
  <si>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</si>
  <si>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</si>
  <si>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</si>
  <si>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</si>
  <si>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</si>
  <si>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</si>
  <si>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</si>
  <si>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</si>
  <si>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</si>
  <si>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</si>
  <si>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</si>
  <si>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</si>
  <si>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</si>
  <si>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</si>
  <si>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</si>
  <si>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</si>
  <si>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</si>
  <si>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</si>
  <si>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</si>
  <si>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</si>
  <si>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</si>
  <si>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</si>
  <si>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</si>
  <si>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</si>
  <si>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</si>
  <si>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</si>
  <si>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</si>
  <si>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</si>
  <si>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</si>
  <si>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</si>
  <si>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</si>
  <si>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</si>
  <si>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</si>
  <si>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</si>
  <si>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</si>
  <si>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</si>
  <si>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</si>
  <si>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</si>
  <si>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</si>
  <si>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</si>
  <si>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</si>
  <si>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</si>
  <si>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</si>
  <si>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</si>
  <si>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</si>
  <si>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</si>
  <si>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</si>
  <si>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</si>
  <si>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</si>
  <si>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</si>
  <si>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</si>
  <si>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</si>
  <si>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</si>
  <si>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</si>
  <si>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</si>
  <si>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</si>
  <si>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</si>
  <si>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</si>
  <si>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</si>
  <si>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</si>
  <si>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</si>
  <si>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unable to get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</si>
</sst>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B40" workbookViewId="0">
      <selection activeCell="H40" sqref="H40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6640625" bestFit="1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COUNTIF(D2:D25,"microwave")</f>
        <v>5</v>
      </c>
    </row>
    <row r="31" spans="1:8" ht="15.6" x14ac:dyDescent="0.3">
      <c r="E31" s="14" t="s">
        <v>33</v>
      </c>
      <c r="H31">
        <f>COUNTIF(F2:F25,"truck 3")</f>
        <v>8</v>
      </c>
    </row>
    <row r="32" spans="1:8" ht="15.6" x14ac:dyDescent="0.3">
      <c r="E32" s="14" t="s">
        <v>34</v>
      </c>
      <c r="H32">
        <f>COUNTIF(C2:C25,"Peter White")</f>
        <v>6</v>
      </c>
    </row>
    <row r="33" spans="5:8" ht="15.6" x14ac:dyDescent="0.3">
      <c r="E33" s="14" t="s">
        <v>26</v>
      </c>
      <c r="H33">
        <f>COUNTIFS(E2:E25,"&lt;20")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SUMIFS(E2:E25,D2:D25,"refrigerator")</f>
        <v>105</v>
      </c>
    </row>
    <row r="37" spans="5:8" ht="15.6" x14ac:dyDescent="0.3">
      <c r="E37" s="14" t="s">
        <v>24</v>
      </c>
      <c r="H37">
        <f>SUMIFS(E2:E25,D2:D25,"washing machine")</f>
        <v>164</v>
      </c>
    </row>
    <row r="38" spans="5:8" ht="15.6" x14ac:dyDescent="0.3">
      <c r="E38" s="14" t="s">
        <v>30</v>
      </c>
      <c r="H38">
        <f>SUMIFS(E2:E25,F2:F25,"truck 4")</f>
        <v>156</v>
      </c>
    </row>
    <row r="39" spans="5:8" ht="15.6" x14ac:dyDescent="0.3">
      <c r="E39" s="14" t="s">
        <v>40</v>
      </c>
      <c r="H39">
        <f>SUMIFS(E2:E25,F2:F25,"truck*")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>
        <f>SUMIFS(E2:E25,D2:D25,"microwave",G2:G25,"Boston")</f>
        <v>40</v>
      </c>
    </row>
    <row r="43" spans="5:8" ht="15.6" x14ac:dyDescent="0.3">
      <c r="E43" s="14" t="s">
        <v>36</v>
      </c>
      <c r="H43">
        <f>COUNTIFS(C2:C25,"Peter White",F2:F25,"truck 1")</f>
        <v>2</v>
      </c>
    </row>
    <row r="44" spans="5:8" ht="15.6" x14ac:dyDescent="0.3">
      <c r="E44" s="14" t="s">
        <v>37</v>
      </c>
      <c r="H44">
        <f>SUMIFS(E2:E25,G2:G25,"Boston",B2:B25,"&gt;03-02-2013")</f>
        <v>40</v>
      </c>
    </row>
    <row r="45" spans="5:8" ht="15.6" x14ac:dyDescent="0.3">
      <c r="E45" s="14" t="s">
        <v>38</v>
      </c>
      <c r="H45">
        <f>COUNTIFS(B2:B25,"&gt;03-02-2013",B2:B25,"&lt;06-02-2013")</f>
        <v>9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>
        <f>SUMIFS(E2:E25,D2:D25,"microwave",G2:G25,"NY")</f>
        <v>25</v>
      </c>
    </row>
    <row r="48" spans="5:8" ht="15.6" x14ac:dyDescent="0.3">
      <c r="E48" s="14" t="s">
        <v>29</v>
      </c>
      <c r="H48">
        <f>SUMIFS(E2:E25,G2:G25,"Pittsburgh",F2:F25,"truck 1")</f>
        <v>75</v>
      </c>
    </row>
    <row r="49" spans="5:8" ht="15.6" x14ac:dyDescent="0.3">
      <c r="E49" s="14" t="s">
        <v>39</v>
      </c>
      <c r="H49">
        <f>SUMIFS(E2:E25,B2:B25,"&gt;03-02-2013",B2:B25,"&lt;06-02-2013")</f>
        <v>194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 t="s">
        <v>73</v>
      </c>
    </row>
  </sheetData>
  <autoFilter ref="A1:G25" xr:uid="{00000000-0001-0000-0000-000000000000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13" sqref="F13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COUNTIF(B16:B241,A2)</f>
        <v>71</v>
      </c>
      <c r="C2" s="1">
        <f>SUMIF(B16:B241,A2,E16:E241)</f>
        <v>717</v>
      </c>
      <c r="D2" s="1">
        <f>COUNTIFS(D16:D241,"cash",B16:B241,A2)</f>
        <v>42</v>
      </c>
      <c r="E2" s="1">
        <f>COUNTIFS(D16:D241,"credit card",B16:B241,A2)</f>
        <v>29</v>
      </c>
      <c r="F2" s="1">
        <f>SUMIFS(E16:E241,D16:D241,"cash",B16:B241,A2)</f>
        <v>414</v>
      </c>
    </row>
    <row r="3" spans="1:6" x14ac:dyDescent="0.3">
      <c r="A3" s="6" t="s">
        <v>43</v>
      </c>
      <c r="B3" s="1">
        <f t="shared" ref="B3:B5" si="0">COUNTIF(B17:B242,A3)</f>
        <v>46</v>
      </c>
      <c r="C3" s="1">
        <f>SUMIF(B17:B242,A3,E17:E242)</f>
        <v>1934</v>
      </c>
      <c r="D3" s="1">
        <f t="shared" ref="D3:D5" si="1">COUNTIFS(D17:D242,"cash",B17:B242,A3)</f>
        <v>31</v>
      </c>
      <c r="E3" s="1">
        <f t="shared" ref="E3:E5" si="2">COUNTIFS(D17:D242,"credit card",B17:B242,A3)</f>
        <v>15</v>
      </c>
      <c r="F3" s="1">
        <f t="shared" ref="F3:F5" si="3">SUMIFS(E17:E242,D17:D242,"cash",B17:B242,A3)</f>
        <v>1350</v>
      </c>
    </row>
    <row r="4" spans="1:6" x14ac:dyDescent="0.3">
      <c r="A4" s="7" t="s">
        <v>44</v>
      </c>
      <c r="B4" s="1">
        <f t="shared" si="0"/>
        <v>50</v>
      </c>
      <c r="C4" s="1">
        <f>SUMIF(B18:B243,A4,E18:E243)</f>
        <v>1650</v>
      </c>
      <c r="D4" s="1">
        <f t="shared" si="1"/>
        <v>35</v>
      </c>
      <c r="E4" s="1">
        <f t="shared" si="2"/>
        <v>15</v>
      </c>
      <c r="F4" s="1">
        <f t="shared" si="3"/>
        <v>1155</v>
      </c>
    </row>
    <row r="5" spans="1:6" x14ac:dyDescent="0.3">
      <c r="A5" s="1" t="s">
        <v>48</v>
      </c>
      <c r="B5" s="1">
        <f t="shared" si="0"/>
        <v>32</v>
      </c>
      <c r="C5" s="1">
        <f>SUMIF(B19:B244,A5,E19:E244)</f>
        <v>1119</v>
      </c>
      <c r="D5" s="1">
        <f t="shared" si="1"/>
        <v>21</v>
      </c>
      <c r="E5" s="1">
        <f t="shared" si="2"/>
        <v>11</v>
      </c>
      <c r="F5" s="1">
        <f t="shared" si="3"/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COUNTIF(C16:C241,A9)</f>
        <v>25</v>
      </c>
      <c r="C9" s="1">
        <f>SUMIFS(E16:E241,C16:C241,A9)</f>
        <v>688</v>
      </c>
      <c r="D9" s="1">
        <f>COUNTIFS(B16:B241,"shaving",C16:C16:C241,A9)</f>
        <v>7</v>
      </c>
      <c r="E9" s="1">
        <f>COUNTIFS(C16:C241,A9,B16:B241,"Kids")</f>
        <v>1</v>
      </c>
      <c r="F9" s="1">
        <f>SUMIFS(E16:E241,C16:C241,A9,A16:A241,"&lt;=20-05-2013",A16:A241,"&gt;=10-05-2013")</f>
        <v>316</v>
      </c>
    </row>
    <row r="10" spans="1:6" x14ac:dyDescent="0.3">
      <c r="A10" s="6" t="s">
        <v>50</v>
      </c>
      <c r="B10" s="1">
        <f t="shared" ref="B10:B11" si="4">COUNTIF(C17:C242,A10)</f>
        <v>31</v>
      </c>
      <c r="C10" s="1">
        <f t="shared" ref="C10:C11" si="5">SUMIFS(E17:E242,C17:C242,A10)</f>
        <v>965</v>
      </c>
      <c r="D10" s="1">
        <f>COUNTIFS(B17:B242,"shaving",C17:C17:C242,A10)</f>
        <v>8</v>
      </c>
      <c r="E10" s="1">
        <f t="shared" ref="E10:E11" si="6">COUNTIFS(C17:C242,A10,B17:B242,"Kids")</f>
        <v>1</v>
      </c>
      <c r="F10" s="1">
        <f t="shared" ref="F10:F11" si="7">SUMIFS(E17:E242,C17:C242,A10,A17:A242,"&lt;=20-05-2013",A17:A242,"&gt;=10-05-2013")</f>
        <v>429</v>
      </c>
    </row>
    <row r="11" spans="1:6" x14ac:dyDescent="0.3">
      <c r="A11" s="6" t="s">
        <v>52</v>
      </c>
      <c r="B11" s="1">
        <f t="shared" si="4"/>
        <v>23</v>
      </c>
      <c r="C11" s="1">
        <f t="shared" si="5"/>
        <v>701</v>
      </c>
      <c r="D11" s="1">
        <f>COUNTIFS(B18:B243,"shaving",C18:C18:C243,A11)</f>
        <v>5</v>
      </c>
      <c r="E11" s="1">
        <f t="shared" si="6"/>
        <v>1</v>
      </c>
      <c r="F11" s="1">
        <f t="shared" si="7"/>
        <v>352</v>
      </c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  <ignoredErrors>
    <ignoredError sqref="F3:F5 C10:C11 F10:F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Himanshu</cp:lastModifiedBy>
  <dcterms:created xsi:type="dcterms:W3CDTF">2013-06-05T17:23:06Z</dcterms:created>
  <dcterms:modified xsi:type="dcterms:W3CDTF">2023-08-22T11:20:26Z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