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"/>
    </mc:Choice>
  </mc:AlternateContent>
  <xr:revisionPtr revIDLastSave="0" documentId="13_ncr:1_{001690B5-B578-425F-A80B-AD88C3D804D1}" xr6:coauthVersionLast="47" xr6:coauthVersionMax="47" xr10:uidLastSave="{00000000-0000-0000-0000-000000000000}"/>
  <bookViews>
    <workbookView xWindow="-120" yWindow="-120" windowWidth="24240" windowHeight="13140" xr2:uid="{8A12FDCB-AA01-404D-A7E3-0DD66D313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8" i="1" l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H7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D199" i="1"/>
  <c r="D145" i="1" s="1"/>
  <c r="AD11" i="1"/>
  <c r="H198" i="1"/>
  <c r="H197" i="1" s="1"/>
  <c r="H196" i="1" s="1"/>
  <c r="H195" i="1" s="1"/>
  <c r="H194" i="1" s="1"/>
  <c r="H193" i="1" s="1"/>
  <c r="H192" i="1" s="1"/>
  <c r="H191" i="1" s="1"/>
  <c r="H190" i="1" s="1"/>
  <c r="H189" i="1" s="1"/>
  <c r="H188" i="1" s="1"/>
  <c r="H187" i="1" s="1"/>
  <c r="H186" i="1" s="1"/>
  <c r="H185" i="1" s="1"/>
  <c r="H184" i="1" s="1"/>
  <c r="H183" i="1" s="1"/>
  <c r="H182" i="1" s="1"/>
  <c r="H181" i="1" s="1"/>
  <c r="H180" i="1" s="1"/>
  <c r="H179" i="1" s="1"/>
  <c r="H178" i="1" s="1"/>
  <c r="H177" i="1" s="1"/>
  <c r="H176" i="1" s="1"/>
  <c r="H175" i="1" s="1"/>
  <c r="H174" i="1" s="1"/>
  <c r="H173" i="1" s="1"/>
  <c r="H172" i="1" s="1"/>
  <c r="H171" i="1" s="1"/>
  <c r="H170" i="1" s="1"/>
  <c r="H169" i="1" s="1"/>
  <c r="H168" i="1" s="1"/>
  <c r="H167" i="1" s="1"/>
  <c r="H166" i="1" s="1"/>
  <c r="H165" i="1" s="1"/>
  <c r="H164" i="1" s="1"/>
  <c r="H163" i="1" s="1"/>
  <c r="H162" i="1" s="1"/>
  <c r="H161" i="1" s="1"/>
  <c r="H160" i="1" s="1"/>
  <c r="H159" i="1" s="1"/>
  <c r="H158" i="1" s="1"/>
  <c r="H157" i="1" s="1"/>
  <c r="H156" i="1" s="1"/>
  <c r="H155" i="1" s="1"/>
  <c r="H154" i="1" s="1"/>
  <c r="H153" i="1" s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6" i="1" s="1"/>
  <c r="H5" i="1" s="1"/>
  <c r="H4" i="1" s="1"/>
  <c r="H3" i="1" s="1"/>
  <c r="H2" i="1" s="1"/>
  <c r="C198" i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C183" i="1" s="1"/>
  <c r="C182" i="1" s="1"/>
  <c r="C181" i="1" s="1"/>
  <c r="C180" i="1" s="1"/>
  <c r="C179" i="1" s="1"/>
  <c r="C178" i="1" s="1"/>
  <c r="C177" i="1" s="1"/>
  <c r="C176" i="1" s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AC22" i="1"/>
  <c r="D185" i="1" l="1"/>
  <c r="D169" i="1"/>
  <c r="D153" i="1"/>
  <c r="D197" i="1"/>
  <c r="D181" i="1"/>
  <c r="D165" i="1"/>
  <c r="D149" i="1"/>
  <c r="D193" i="1"/>
  <c r="D177" i="1"/>
  <c r="D161" i="1"/>
  <c r="D2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4" i="1"/>
  <c r="D8" i="1"/>
  <c r="J8" i="1" s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189" i="1"/>
  <c r="D173" i="1"/>
  <c r="D157" i="1"/>
  <c r="D141" i="1"/>
  <c r="J199" i="1"/>
  <c r="M199" i="1"/>
  <c r="K199" i="1"/>
  <c r="L199" i="1" s="1"/>
  <c r="N199" i="1" l="1"/>
  <c r="O199" i="1" s="1"/>
  <c r="P199" i="1" s="1"/>
  <c r="K198" i="1"/>
  <c r="L198" i="1" s="1"/>
  <c r="M197" i="1"/>
  <c r="J197" i="1"/>
  <c r="M198" i="1"/>
  <c r="J198" i="1"/>
  <c r="K197" i="1"/>
  <c r="L197" i="1" l="1"/>
  <c r="N198" i="1"/>
  <c r="O198" i="1" s="1"/>
  <c r="P198" i="1" s="1"/>
  <c r="M196" i="1"/>
  <c r="J196" i="1"/>
  <c r="K196" i="1"/>
  <c r="L196" i="1" l="1"/>
  <c r="N197" i="1"/>
  <c r="O197" i="1" s="1"/>
  <c r="P197" i="1" s="1"/>
  <c r="M195" i="1"/>
  <c r="J195" i="1"/>
  <c r="K195" i="1"/>
  <c r="L195" i="1" l="1"/>
  <c r="N196" i="1"/>
  <c r="O196" i="1" s="1"/>
  <c r="P196" i="1" s="1"/>
  <c r="M194" i="1"/>
  <c r="J194" i="1"/>
  <c r="K194" i="1"/>
  <c r="L194" i="1" l="1"/>
  <c r="N195" i="1"/>
  <c r="O195" i="1" s="1"/>
  <c r="P195" i="1" s="1"/>
  <c r="M193" i="1"/>
  <c r="J193" i="1"/>
  <c r="K193" i="1"/>
  <c r="L193" i="1" l="1"/>
  <c r="N194" i="1"/>
  <c r="O194" i="1" s="1"/>
  <c r="P194" i="1" s="1"/>
  <c r="M192" i="1"/>
  <c r="J192" i="1"/>
  <c r="K192" i="1"/>
  <c r="L192" i="1" l="1"/>
  <c r="N193" i="1"/>
  <c r="O193" i="1" s="1"/>
  <c r="P193" i="1" s="1"/>
  <c r="M191" i="1"/>
  <c r="J191" i="1"/>
  <c r="K191" i="1"/>
  <c r="L191" i="1" l="1"/>
  <c r="N192" i="1"/>
  <c r="O192" i="1" s="1"/>
  <c r="P192" i="1" s="1"/>
  <c r="M190" i="1"/>
  <c r="J190" i="1"/>
  <c r="K190" i="1"/>
  <c r="L190" i="1" l="1"/>
  <c r="N191" i="1"/>
  <c r="O191" i="1" s="1"/>
  <c r="P191" i="1" s="1"/>
  <c r="M189" i="1"/>
  <c r="J189" i="1"/>
  <c r="K189" i="1"/>
  <c r="L189" i="1" l="1"/>
  <c r="N190" i="1"/>
  <c r="O190" i="1" s="1"/>
  <c r="P190" i="1" s="1"/>
  <c r="M188" i="1"/>
  <c r="J188" i="1"/>
  <c r="K188" i="1"/>
  <c r="L188" i="1" l="1"/>
  <c r="N189" i="1"/>
  <c r="O189" i="1" s="1"/>
  <c r="P189" i="1" s="1"/>
  <c r="M187" i="1"/>
  <c r="J187" i="1"/>
  <c r="K187" i="1"/>
  <c r="L187" i="1" l="1"/>
  <c r="N188" i="1"/>
  <c r="O188" i="1" s="1"/>
  <c r="P188" i="1" s="1"/>
  <c r="M186" i="1"/>
  <c r="J186" i="1"/>
  <c r="K186" i="1"/>
  <c r="L186" i="1" l="1"/>
  <c r="N187" i="1"/>
  <c r="O187" i="1" s="1"/>
  <c r="P187" i="1" s="1"/>
  <c r="M185" i="1"/>
  <c r="J185" i="1"/>
  <c r="K185" i="1"/>
  <c r="L185" i="1" l="1"/>
  <c r="N186" i="1"/>
  <c r="O186" i="1" s="1"/>
  <c r="P186" i="1" s="1"/>
  <c r="M184" i="1"/>
  <c r="J184" i="1"/>
  <c r="K184" i="1"/>
  <c r="L184" i="1" l="1"/>
  <c r="N185" i="1"/>
  <c r="O185" i="1" s="1"/>
  <c r="P185" i="1" s="1"/>
  <c r="M183" i="1"/>
  <c r="J183" i="1"/>
  <c r="K183" i="1"/>
  <c r="L183" i="1" l="1"/>
  <c r="N184" i="1"/>
  <c r="O184" i="1" s="1"/>
  <c r="P184" i="1" s="1"/>
  <c r="M182" i="1"/>
  <c r="J182" i="1"/>
  <c r="K182" i="1"/>
  <c r="L182" i="1" l="1"/>
  <c r="N183" i="1"/>
  <c r="O183" i="1" s="1"/>
  <c r="P183" i="1" s="1"/>
  <c r="M181" i="1"/>
  <c r="J181" i="1"/>
  <c r="K181" i="1"/>
  <c r="L181" i="1" l="1"/>
  <c r="N182" i="1"/>
  <c r="O182" i="1" s="1"/>
  <c r="P182" i="1" s="1"/>
  <c r="M180" i="1"/>
  <c r="J180" i="1"/>
  <c r="K180" i="1"/>
  <c r="L180" i="1" l="1"/>
  <c r="N181" i="1"/>
  <c r="O181" i="1" s="1"/>
  <c r="P181" i="1" s="1"/>
  <c r="M179" i="1"/>
  <c r="J179" i="1"/>
  <c r="K179" i="1"/>
  <c r="L179" i="1" l="1"/>
  <c r="N180" i="1"/>
  <c r="O180" i="1" s="1"/>
  <c r="P180" i="1" s="1"/>
  <c r="M178" i="1"/>
  <c r="J178" i="1"/>
  <c r="K178" i="1"/>
  <c r="L178" i="1" l="1"/>
  <c r="N179" i="1"/>
  <c r="O179" i="1" s="1"/>
  <c r="P179" i="1" s="1"/>
  <c r="M177" i="1"/>
  <c r="J177" i="1"/>
  <c r="K177" i="1"/>
  <c r="L177" i="1" l="1"/>
  <c r="N178" i="1"/>
  <c r="O178" i="1" s="1"/>
  <c r="P178" i="1" s="1"/>
  <c r="M176" i="1"/>
  <c r="J176" i="1"/>
  <c r="K176" i="1"/>
  <c r="L176" i="1" l="1"/>
  <c r="N177" i="1"/>
  <c r="O177" i="1" s="1"/>
  <c r="P177" i="1" s="1"/>
  <c r="M175" i="1"/>
  <c r="J175" i="1"/>
  <c r="K175" i="1"/>
  <c r="L175" i="1" l="1"/>
  <c r="N176" i="1"/>
  <c r="O176" i="1" s="1"/>
  <c r="P176" i="1" s="1"/>
  <c r="M174" i="1"/>
  <c r="J174" i="1"/>
  <c r="K174" i="1"/>
  <c r="L174" i="1" l="1"/>
  <c r="N175" i="1"/>
  <c r="O175" i="1" s="1"/>
  <c r="P175" i="1" s="1"/>
  <c r="M173" i="1"/>
  <c r="J173" i="1"/>
  <c r="K173" i="1"/>
  <c r="L173" i="1" l="1"/>
  <c r="N174" i="1"/>
  <c r="O174" i="1" s="1"/>
  <c r="P174" i="1" s="1"/>
  <c r="M172" i="1"/>
  <c r="J172" i="1"/>
  <c r="K172" i="1"/>
  <c r="L172" i="1" l="1"/>
  <c r="N173" i="1"/>
  <c r="O173" i="1" s="1"/>
  <c r="P173" i="1" s="1"/>
  <c r="M171" i="1"/>
  <c r="J171" i="1"/>
  <c r="K171" i="1"/>
  <c r="L171" i="1" l="1"/>
  <c r="N172" i="1"/>
  <c r="O172" i="1" s="1"/>
  <c r="P172" i="1" s="1"/>
  <c r="M170" i="1"/>
  <c r="J170" i="1"/>
  <c r="K170" i="1"/>
  <c r="L170" i="1" l="1"/>
  <c r="N171" i="1"/>
  <c r="O171" i="1" s="1"/>
  <c r="P171" i="1" s="1"/>
  <c r="M169" i="1"/>
  <c r="J169" i="1"/>
  <c r="K169" i="1"/>
  <c r="L169" i="1" l="1"/>
  <c r="N170" i="1"/>
  <c r="O170" i="1" s="1"/>
  <c r="P170" i="1" s="1"/>
  <c r="M168" i="1"/>
  <c r="J168" i="1"/>
  <c r="K168" i="1"/>
  <c r="L168" i="1" l="1"/>
  <c r="N169" i="1"/>
  <c r="O169" i="1" s="1"/>
  <c r="P169" i="1" s="1"/>
  <c r="M167" i="1"/>
  <c r="J167" i="1"/>
  <c r="K167" i="1"/>
  <c r="L167" i="1" l="1"/>
  <c r="N168" i="1"/>
  <c r="O168" i="1" s="1"/>
  <c r="P168" i="1" s="1"/>
  <c r="M166" i="1"/>
  <c r="J166" i="1"/>
  <c r="K166" i="1"/>
  <c r="L166" i="1" l="1"/>
  <c r="N167" i="1"/>
  <c r="O167" i="1" s="1"/>
  <c r="P167" i="1" s="1"/>
  <c r="M165" i="1"/>
  <c r="J165" i="1"/>
  <c r="K165" i="1"/>
  <c r="L165" i="1" l="1"/>
  <c r="N166" i="1"/>
  <c r="O166" i="1" s="1"/>
  <c r="P166" i="1" s="1"/>
  <c r="M164" i="1"/>
  <c r="J164" i="1"/>
  <c r="K164" i="1"/>
  <c r="L164" i="1" l="1"/>
  <c r="N165" i="1"/>
  <c r="O165" i="1" s="1"/>
  <c r="P165" i="1" s="1"/>
  <c r="M163" i="1"/>
  <c r="J163" i="1"/>
  <c r="K163" i="1"/>
  <c r="L163" i="1" l="1"/>
  <c r="N164" i="1"/>
  <c r="O164" i="1" s="1"/>
  <c r="P164" i="1" s="1"/>
  <c r="M162" i="1"/>
  <c r="J162" i="1"/>
  <c r="K162" i="1"/>
  <c r="L162" i="1" l="1"/>
  <c r="N163" i="1"/>
  <c r="O163" i="1" s="1"/>
  <c r="P163" i="1" s="1"/>
  <c r="M161" i="1"/>
  <c r="J161" i="1"/>
  <c r="K161" i="1"/>
  <c r="L161" i="1" l="1"/>
  <c r="N162" i="1"/>
  <c r="O162" i="1" s="1"/>
  <c r="P162" i="1" s="1"/>
  <c r="M160" i="1"/>
  <c r="J160" i="1"/>
  <c r="K160" i="1"/>
  <c r="L160" i="1" l="1"/>
  <c r="N161" i="1"/>
  <c r="O161" i="1" s="1"/>
  <c r="P161" i="1" s="1"/>
  <c r="M159" i="1"/>
  <c r="J159" i="1"/>
  <c r="K159" i="1"/>
  <c r="L159" i="1" l="1"/>
  <c r="N160" i="1"/>
  <c r="O160" i="1" s="1"/>
  <c r="P160" i="1" s="1"/>
  <c r="M158" i="1"/>
  <c r="J158" i="1"/>
  <c r="K158" i="1"/>
  <c r="L158" i="1" l="1"/>
  <c r="N159" i="1"/>
  <c r="O159" i="1" s="1"/>
  <c r="P159" i="1" s="1"/>
  <c r="M157" i="1"/>
  <c r="J157" i="1"/>
  <c r="K157" i="1"/>
  <c r="L157" i="1" l="1"/>
  <c r="N158" i="1"/>
  <c r="O158" i="1" s="1"/>
  <c r="P158" i="1" s="1"/>
  <c r="M156" i="1"/>
  <c r="J156" i="1"/>
  <c r="K156" i="1"/>
  <c r="L156" i="1" l="1"/>
  <c r="N157" i="1"/>
  <c r="O157" i="1" s="1"/>
  <c r="P157" i="1" s="1"/>
  <c r="M155" i="1"/>
  <c r="J155" i="1"/>
  <c r="K155" i="1"/>
  <c r="L155" i="1" l="1"/>
  <c r="N156" i="1"/>
  <c r="O156" i="1" s="1"/>
  <c r="P156" i="1" s="1"/>
  <c r="M154" i="1"/>
  <c r="J154" i="1"/>
  <c r="K154" i="1"/>
  <c r="L154" i="1" l="1"/>
  <c r="N155" i="1"/>
  <c r="O155" i="1" s="1"/>
  <c r="P155" i="1" s="1"/>
  <c r="M153" i="1"/>
  <c r="J153" i="1"/>
  <c r="K153" i="1"/>
  <c r="L153" i="1" l="1"/>
  <c r="N154" i="1"/>
  <c r="O154" i="1" s="1"/>
  <c r="P154" i="1" s="1"/>
  <c r="M152" i="1"/>
  <c r="J152" i="1"/>
  <c r="K152" i="1"/>
  <c r="L152" i="1" l="1"/>
  <c r="N153" i="1"/>
  <c r="O153" i="1" s="1"/>
  <c r="P153" i="1" s="1"/>
  <c r="M151" i="1"/>
  <c r="J151" i="1"/>
  <c r="K151" i="1"/>
  <c r="L151" i="1" l="1"/>
  <c r="N152" i="1"/>
  <c r="O152" i="1" s="1"/>
  <c r="P152" i="1" s="1"/>
  <c r="M150" i="1"/>
  <c r="J150" i="1"/>
  <c r="K150" i="1"/>
  <c r="L150" i="1" l="1"/>
  <c r="N151" i="1"/>
  <c r="O151" i="1" s="1"/>
  <c r="P151" i="1" s="1"/>
  <c r="M149" i="1"/>
  <c r="J149" i="1"/>
  <c r="K149" i="1"/>
  <c r="L149" i="1" l="1"/>
  <c r="N150" i="1"/>
  <c r="O150" i="1" s="1"/>
  <c r="P150" i="1" s="1"/>
  <c r="M148" i="1"/>
  <c r="J148" i="1"/>
  <c r="K148" i="1"/>
  <c r="L148" i="1" l="1"/>
  <c r="N149" i="1"/>
  <c r="O149" i="1" s="1"/>
  <c r="P149" i="1" s="1"/>
  <c r="M147" i="1"/>
  <c r="J147" i="1"/>
  <c r="K147" i="1"/>
  <c r="L147" i="1" l="1"/>
  <c r="N148" i="1"/>
  <c r="O148" i="1" s="1"/>
  <c r="P148" i="1" s="1"/>
  <c r="M146" i="1"/>
  <c r="J146" i="1"/>
  <c r="K146" i="1"/>
  <c r="L146" i="1" l="1"/>
  <c r="N147" i="1"/>
  <c r="O147" i="1" s="1"/>
  <c r="P147" i="1" s="1"/>
  <c r="M145" i="1"/>
  <c r="J145" i="1"/>
  <c r="K145" i="1"/>
  <c r="L145" i="1" l="1"/>
  <c r="N146" i="1"/>
  <c r="O146" i="1" s="1"/>
  <c r="P146" i="1" s="1"/>
  <c r="M144" i="1"/>
  <c r="J144" i="1"/>
  <c r="K144" i="1"/>
  <c r="L144" i="1" l="1"/>
  <c r="N145" i="1"/>
  <c r="O145" i="1" s="1"/>
  <c r="P145" i="1" s="1"/>
  <c r="M143" i="1"/>
  <c r="J143" i="1"/>
  <c r="K143" i="1"/>
  <c r="L143" i="1" l="1"/>
  <c r="N144" i="1"/>
  <c r="O144" i="1" s="1"/>
  <c r="P144" i="1" s="1"/>
  <c r="M142" i="1"/>
  <c r="J142" i="1"/>
  <c r="K142" i="1"/>
  <c r="L142" i="1" l="1"/>
  <c r="N143" i="1"/>
  <c r="O143" i="1" s="1"/>
  <c r="P143" i="1" s="1"/>
  <c r="M141" i="1"/>
  <c r="J141" i="1"/>
  <c r="K141" i="1"/>
  <c r="L141" i="1" l="1"/>
  <c r="N142" i="1"/>
  <c r="O142" i="1" s="1"/>
  <c r="P142" i="1" s="1"/>
  <c r="M140" i="1"/>
  <c r="J140" i="1"/>
  <c r="K140" i="1"/>
  <c r="L140" i="1" l="1"/>
  <c r="N141" i="1"/>
  <c r="O141" i="1" s="1"/>
  <c r="P141" i="1" s="1"/>
  <c r="M139" i="1"/>
  <c r="J139" i="1"/>
  <c r="K139" i="1"/>
  <c r="L139" i="1" l="1"/>
  <c r="N140" i="1"/>
  <c r="O140" i="1" s="1"/>
  <c r="P140" i="1" s="1"/>
  <c r="M138" i="1"/>
  <c r="J138" i="1"/>
  <c r="K138" i="1"/>
  <c r="L138" i="1" l="1"/>
  <c r="N139" i="1"/>
  <c r="O139" i="1" s="1"/>
  <c r="P139" i="1" s="1"/>
  <c r="M137" i="1"/>
  <c r="J137" i="1"/>
  <c r="K137" i="1"/>
  <c r="L137" i="1" l="1"/>
  <c r="N138" i="1"/>
  <c r="O138" i="1" s="1"/>
  <c r="P138" i="1" s="1"/>
  <c r="M136" i="1"/>
  <c r="J136" i="1"/>
  <c r="K136" i="1"/>
  <c r="L136" i="1" l="1"/>
  <c r="N137" i="1"/>
  <c r="O137" i="1" s="1"/>
  <c r="P137" i="1" s="1"/>
  <c r="M135" i="1"/>
  <c r="J135" i="1"/>
  <c r="K135" i="1"/>
  <c r="L135" i="1" l="1"/>
  <c r="N136" i="1"/>
  <c r="O136" i="1" s="1"/>
  <c r="P136" i="1" s="1"/>
  <c r="M134" i="1"/>
  <c r="J134" i="1"/>
  <c r="K134" i="1"/>
  <c r="L134" i="1" l="1"/>
  <c r="N135" i="1"/>
  <c r="O135" i="1" s="1"/>
  <c r="P135" i="1" s="1"/>
  <c r="M133" i="1"/>
  <c r="J133" i="1"/>
  <c r="K133" i="1"/>
  <c r="L133" i="1" l="1"/>
  <c r="N134" i="1"/>
  <c r="O134" i="1" s="1"/>
  <c r="P134" i="1" s="1"/>
  <c r="M132" i="1"/>
  <c r="J132" i="1"/>
  <c r="K132" i="1"/>
  <c r="L132" i="1" l="1"/>
  <c r="N133" i="1"/>
  <c r="O133" i="1" s="1"/>
  <c r="P133" i="1" s="1"/>
  <c r="M131" i="1"/>
  <c r="J131" i="1"/>
  <c r="K131" i="1"/>
  <c r="L131" i="1" l="1"/>
  <c r="N132" i="1"/>
  <c r="O132" i="1" s="1"/>
  <c r="P132" i="1" s="1"/>
  <c r="M130" i="1"/>
  <c r="J130" i="1"/>
  <c r="K130" i="1"/>
  <c r="L130" i="1" l="1"/>
  <c r="N131" i="1"/>
  <c r="O131" i="1" s="1"/>
  <c r="P131" i="1" s="1"/>
  <c r="M129" i="1"/>
  <c r="J129" i="1"/>
  <c r="K129" i="1"/>
  <c r="L129" i="1" l="1"/>
  <c r="N130" i="1"/>
  <c r="O130" i="1" s="1"/>
  <c r="P130" i="1" s="1"/>
  <c r="M128" i="1"/>
  <c r="J128" i="1"/>
  <c r="K128" i="1"/>
  <c r="L128" i="1" l="1"/>
  <c r="N129" i="1"/>
  <c r="O129" i="1" s="1"/>
  <c r="P129" i="1" s="1"/>
  <c r="M127" i="1"/>
  <c r="J127" i="1"/>
  <c r="K127" i="1"/>
  <c r="L127" i="1" l="1"/>
  <c r="N128" i="1"/>
  <c r="O128" i="1" s="1"/>
  <c r="P128" i="1" s="1"/>
  <c r="M126" i="1"/>
  <c r="J126" i="1"/>
  <c r="K126" i="1"/>
  <c r="L126" i="1" l="1"/>
  <c r="N127" i="1"/>
  <c r="O127" i="1" s="1"/>
  <c r="P127" i="1" s="1"/>
  <c r="M125" i="1"/>
  <c r="J125" i="1"/>
  <c r="K125" i="1"/>
  <c r="L125" i="1" l="1"/>
  <c r="N126" i="1"/>
  <c r="O126" i="1" s="1"/>
  <c r="P126" i="1" s="1"/>
  <c r="M124" i="1"/>
  <c r="J124" i="1"/>
  <c r="K124" i="1"/>
  <c r="L124" i="1" l="1"/>
  <c r="N125" i="1"/>
  <c r="O125" i="1" s="1"/>
  <c r="P125" i="1" s="1"/>
  <c r="M123" i="1"/>
  <c r="J123" i="1"/>
  <c r="K123" i="1"/>
  <c r="L123" i="1" l="1"/>
  <c r="N124" i="1"/>
  <c r="O124" i="1" s="1"/>
  <c r="P124" i="1" s="1"/>
  <c r="M122" i="1"/>
  <c r="J122" i="1"/>
  <c r="K122" i="1"/>
  <c r="L122" i="1" l="1"/>
  <c r="N123" i="1"/>
  <c r="O123" i="1" s="1"/>
  <c r="P123" i="1" s="1"/>
  <c r="M121" i="1"/>
  <c r="J121" i="1"/>
  <c r="K121" i="1"/>
  <c r="L121" i="1" l="1"/>
  <c r="N122" i="1"/>
  <c r="O122" i="1" s="1"/>
  <c r="P122" i="1" s="1"/>
  <c r="M120" i="1"/>
  <c r="J120" i="1"/>
  <c r="K120" i="1"/>
  <c r="L120" i="1" l="1"/>
  <c r="N121" i="1"/>
  <c r="O121" i="1" s="1"/>
  <c r="P121" i="1" s="1"/>
  <c r="M119" i="1"/>
  <c r="J119" i="1"/>
  <c r="K119" i="1"/>
  <c r="L119" i="1" l="1"/>
  <c r="N120" i="1"/>
  <c r="O120" i="1" s="1"/>
  <c r="P120" i="1" s="1"/>
  <c r="M118" i="1"/>
  <c r="J118" i="1"/>
  <c r="K118" i="1"/>
  <c r="L118" i="1" l="1"/>
  <c r="N119" i="1"/>
  <c r="O119" i="1" s="1"/>
  <c r="P119" i="1" s="1"/>
  <c r="M117" i="1"/>
  <c r="J117" i="1"/>
  <c r="K117" i="1"/>
  <c r="L117" i="1" l="1"/>
  <c r="N118" i="1"/>
  <c r="O118" i="1" s="1"/>
  <c r="P118" i="1" s="1"/>
  <c r="M116" i="1"/>
  <c r="J116" i="1"/>
  <c r="K116" i="1"/>
  <c r="L116" i="1" l="1"/>
  <c r="N117" i="1"/>
  <c r="O117" i="1" s="1"/>
  <c r="P117" i="1" s="1"/>
  <c r="M115" i="1"/>
  <c r="J115" i="1"/>
  <c r="K115" i="1"/>
  <c r="L115" i="1" l="1"/>
  <c r="N116" i="1"/>
  <c r="O116" i="1" s="1"/>
  <c r="P116" i="1" s="1"/>
  <c r="M114" i="1"/>
  <c r="J114" i="1"/>
  <c r="K114" i="1"/>
  <c r="L114" i="1" l="1"/>
  <c r="N115" i="1"/>
  <c r="O115" i="1" s="1"/>
  <c r="P115" i="1" s="1"/>
  <c r="M113" i="1"/>
  <c r="J113" i="1"/>
  <c r="K113" i="1"/>
  <c r="L113" i="1" l="1"/>
  <c r="N114" i="1"/>
  <c r="O114" i="1" s="1"/>
  <c r="P114" i="1" s="1"/>
  <c r="M112" i="1"/>
  <c r="J112" i="1"/>
  <c r="K112" i="1"/>
  <c r="L112" i="1" l="1"/>
  <c r="N113" i="1"/>
  <c r="O113" i="1" s="1"/>
  <c r="P113" i="1" s="1"/>
  <c r="M111" i="1"/>
  <c r="J111" i="1"/>
  <c r="K111" i="1"/>
  <c r="L111" i="1" l="1"/>
  <c r="N112" i="1"/>
  <c r="O112" i="1" s="1"/>
  <c r="P112" i="1" s="1"/>
  <c r="M110" i="1"/>
  <c r="J110" i="1"/>
  <c r="K110" i="1"/>
  <c r="L110" i="1" l="1"/>
  <c r="N111" i="1"/>
  <c r="O111" i="1" s="1"/>
  <c r="P111" i="1" s="1"/>
  <c r="M109" i="1"/>
  <c r="J109" i="1"/>
  <c r="K109" i="1"/>
  <c r="L109" i="1" l="1"/>
  <c r="N110" i="1"/>
  <c r="O110" i="1" s="1"/>
  <c r="P110" i="1" s="1"/>
  <c r="M108" i="1"/>
  <c r="J108" i="1"/>
  <c r="K108" i="1"/>
  <c r="L108" i="1" l="1"/>
  <c r="N109" i="1"/>
  <c r="O109" i="1" s="1"/>
  <c r="P109" i="1" s="1"/>
  <c r="M107" i="1"/>
  <c r="J107" i="1"/>
  <c r="K107" i="1"/>
  <c r="L107" i="1" l="1"/>
  <c r="N108" i="1"/>
  <c r="O108" i="1" s="1"/>
  <c r="P108" i="1" s="1"/>
  <c r="M106" i="1"/>
  <c r="J106" i="1"/>
  <c r="K106" i="1"/>
  <c r="L106" i="1" l="1"/>
  <c r="N107" i="1"/>
  <c r="O107" i="1" s="1"/>
  <c r="P107" i="1" s="1"/>
  <c r="M105" i="1"/>
  <c r="J105" i="1"/>
  <c r="K105" i="1"/>
  <c r="L105" i="1" l="1"/>
  <c r="N106" i="1"/>
  <c r="O106" i="1" s="1"/>
  <c r="P106" i="1" s="1"/>
  <c r="M104" i="1"/>
  <c r="J104" i="1"/>
  <c r="K104" i="1"/>
  <c r="L104" i="1" l="1"/>
  <c r="N105" i="1"/>
  <c r="O105" i="1" s="1"/>
  <c r="P105" i="1" s="1"/>
  <c r="M103" i="1"/>
  <c r="J103" i="1"/>
  <c r="K103" i="1"/>
  <c r="L103" i="1" l="1"/>
  <c r="N104" i="1"/>
  <c r="O104" i="1" s="1"/>
  <c r="P104" i="1" s="1"/>
  <c r="M102" i="1"/>
  <c r="J102" i="1"/>
  <c r="K102" i="1"/>
  <c r="L102" i="1" l="1"/>
  <c r="N103" i="1"/>
  <c r="O103" i="1" s="1"/>
  <c r="P103" i="1" s="1"/>
  <c r="M101" i="1"/>
  <c r="J101" i="1"/>
  <c r="K101" i="1"/>
  <c r="L101" i="1" l="1"/>
  <c r="N102" i="1"/>
  <c r="O102" i="1" s="1"/>
  <c r="P102" i="1" s="1"/>
  <c r="M100" i="1"/>
  <c r="J100" i="1"/>
  <c r="K100" i="1"/>
  <c r="L100" i="1" l="1"/>
  <c r="N101" i="1"/>
  <c r="O101" i="1" s="1"/>
  <c r="P101" i="1" s="1"/>
  <c r="M99" i="1"/>
  <c r="J99" i="1"/>
  <c r="K99" i="1"/>
  <c r="L99" i="1" l="1"/>
  <c r="N100" i="1"/>
  <c r="O100" i="1" s="1"/>
  <c r="P100" i="1" s="1"/>
  <c r="M98" i="1"/>
  <c r="J98" i="1"/>
  <c r="K98" i="1"/>
  <c r="L98" i="1" l="1"/>
  <c r="N99" i="1"/>
  <c r="O99" i="1" s="1"/>
  <c r="P99" i="1" s="1"/>
  <c r="M97" i="1"/>
  <c r="J97" i="1"/>
  <c r="K97" i="1"/>
  <c r="L97" i="1" l="1"/>
  <c r="N98" i="1"/>
  <c r="O98" i="1" s="1"/>
  <c r="P98" i="1" s="1"/>
  <c r="M96" i="1"/>
  <c r="J96" i="1"/>
  <c r="K96" i="1"/>
  <c r="L96" i="1" l="1"/>
  <c r="N97" i="1"/>
  <c r="O97" i="1" s="1"/>
  <c r="P97" i="1" s="1"/>
  <c r="M95" i="1"/>
  <c r="J95" i="1"/>
  <c r="K95" i="1"/>
  <c r="L95" i="1" l="1"/>
  <c r="N96" i="1"/>
  <c r="O96" i="1" s="1"/>
  <c r="P96" i="1" s="1"/>
  <c r="M94" i="1"/>
  <c r="J94" i="1"/>
  <c r="K94" i="1"/>
  <c r="L94" i="1" l="1"/>
  <c r="N95" i="1"/>
  <c r="O95" i="1" s="1"/>
  <c r="P95" i="1" s="1"/>
  <c r="M93" i="1"/>
  <c r="J93" i="1"/>
  <c r="K93" i="1"/>
  <c r="L93" i="1" l="1"/>
  <c r="N94" i="1"/>
  <c r="O94" i="1" s="1"/>
  <c r="P94" i="1" s="1"/>
  <c r="M92" i="1"/>
  <c r="J92" i="1"/>
  <c r="K92" i="1"/>
  <c r="L92" i="1" l="1"/>
  <c r="N93" i="1"/>
  <c r="O93" i="1" s="1"/>
  <c r="P93" i="1" s="1"/>
  <c r="M91" i="1"/>
  <c r="J91" i="1"/>
  <c r="K91" i="1"/>
  <c r="L91" i="1" l="1"/>
  <c r="N92" i="1"/>
  <c r="O92" i="1" s="1"/>
  <c r="P92" i="1" s="1"/>
  <c r="M90" i="1"/>
  <c r="J90" i="1"/>
  <c r="K90" i="1"/>
  <c r="L90" i="1" l="1"/>
  <c r="N91" i="1"/>
  <c r="O91" i="1" s="1"/>
  <c r="P91" i="1" s="1"/>
  <c r="M89" i="1"/>
  <c r="J89" i="1"/>
  <c r="K89" i="1"/>
  <c r="L89" i="1" l="1"/>
  <c r="N90" i="1"/>
  <c r="O90" i="1" s="1"/>
  <c r="P90" i="1" s="1"/>
  <c r="M88" i="1"/>
  <c r="J88" i="1"/>
  <c r="K88" i="1"/>
  <c r="L88" i="1" l="1"/>
  <c r="N89" i="1"/>
  <c r="O89" i="1" s="1"/>
  <c r="P89" i="1" s="1"/>
  <c r="M87" i="1"/>
  <c r="J87" i="1"/>
  <c r="K87" i="1"/>
  <c r="L87" i="1" l="1"/>
  <c r="N88" i="1"/>
  <c r="O88" i="1" s="1"/>
  <c r="P88" i="1" s="1"/>
  <c r="M86" i="1"/>
  <c r="J86" i="1"/>
  <c r="K86" i="1"/>
  <c r="L86" i="1" l="1"/>
  <c r="N87" i="1"/>
  <c r="O87" i="1" s="1"/>
  <c r="P87" i="1" s="1"/>
  <c r="M85" i="1"/>
  <c r="J85" i="1"/>
  <c r="K85" i="1"/>
  <c r="L85" i="1" l="1"/>
  <c r="N86" i="1"/>
  <c r="O86" i="1" s="1"/>
  <c r="P86" i="1" s="1"/>
  <c r="M84" i="1"/>
  <c r="J84" i="1"/>
  <c r="K84" i="1"/>
  <c r="L84" i="1" l="1"/>
  <c r="N85" i="1"/>
  <c r="O85" i="1" s="1"/>
  <c r="P85" i="1" s="1"/>
  <c r="M83" i="1"/>
  <c r="J83" i="1"/>
  <c r="K83" i="1"/>
  <c r="L83" i="1" l="1"/>
  <c r="N84" i="1"/>
  <c r="O84" i="1" s="1"/>
  <c r="P84" i="1" s="1"/>
  <c r="M82" i="1"/>
  <c r="J82" i="1"/>
  <c r="K82" i="1"/>
  <c r="L82" i="1" l="1"/>
  <c r="N83" i="1"/>
  <c r="O83" i="1" s="1"/>
  <c r="P83" i="1" s="1"/>
  <c r="M81" i="1"/>
  <c r="J81" i="1"/>
  <c r="K81" i="1"/>
  <c r="L81" i="1" l="1"/>
  <c r="N82" i="1"/>
  <c r="O82" i="1" s="1"/>
  <c r="P82" i="1" s="1"/>
  <c r="M80" i="1"/>
  <c r="J80" i="1"/>
  <c r="K80" i="1"/>
  <c r="L80" i="1" l="1"/>
  <c r="N81" i="1"/>
  <c r="O81" i="1" s="1"/>
  <c r="P81" i="1" s="1"/>
  <c r="M79" i="1"/>
  <c r="J79" i="1"/>
  <c r="K79" i="1"/>
  <c r="L79" i="1" l="1"/>
  <c r="N80" i="1"/>
  <c r="O80" i="1" s="1"/>
  <c r="P80" i="1" s="1"/>
  <c r="M78" i="1"/>
  <c r="J78" i="1"/>
  <c r="K78" i="1"/>
  <c r="L78" i="1" l="1"/>
  <c r="N79" i="1"/>
  <c r="O79" i="1" s="1"/>
  <c r="P79" i="1" s="1"/>
  <c r="M77" i="1"/>
  <c r="J77" i="1"/>
  <c r="K77" i="1"/>
  <c r="L77" i="1" l="1"/>
  <c r="N78" i="1"/>
  <c r="O78" i="1" s="1"/>
  <c r="P78" i="1" s="1"/>
  <c r="M76" i="1"/>
  <c r="J76" i="1"/>
  <c r="K76" i="1"/>
  <c r="L76" i="1" l="1"/>
  <c r="N77" i="1"/>
  <c r="O77" i="1" s="1"/>
  <c r="P77" i="1" s="1"/>
  <c r="M75" i="1"/>
  <c r="J75" i="1"/>
  <c r="K75" i="1"/>
  <c r="L75" i="1" l="1"/>
  <c r="N76" i="1"/>
  <c r="O76" i="1" s="1"/>
  <c r="P76" i="1" s="1"/>
  <c r="M74" i="1"/>
  <c r="J74" i="1"/>
  <c r="K74" i="1"/>
  <c r="L74" i="1" l="1"/>
  <c r="N75" i="1"/>
  <c r="O75" i="1" s="1"/>
  <c r="P75" i="1" s="1"/>
  <c r="M73" i="1"/>
  <c r="J73" i="1"/>
  <c r="K73" i="1"/>
  <c r="L73" i="1" l="1"/>
  <c r="N74" i="1"/>
  <c r="O74" i="1" s="1"/>
  <c r="P74" i="1" s="1"/>
  <c r="M72" i="1"/>
  <c r="J72" i="1"/>
  <c r="K72" i="1"/>
  <c r="L72" i="1" l="1"/>
  <c r="N73" i="1"/>
  <c r="O73" i="1" s="1"/>
  <c r="P73" i="1" s="1"/>
  <c r="M71" i="1"/>
  <c r="J71" i="1"/>
  <c r="K71" i="1"/>
  <c r="L71" i="1" l="1"/>
  <c r="N72" i="1"/>
  <c r="O72" i="1" s="1"/>
  <c r="P72" i="1" s="1"/>
  <c r="M70" i="1"/>
  <c r="J70" i="1"/>
  <c r="K70" i="1"/>
  <c r="L70" i="1" l="1"/>
  <c r="N71" i="1"/>
  <c r="O71" i="1" s="1"/>
  <c r="P71" i="1" s="1"/>
  <c r="M69" i="1"/>
  <c r="J69" i="1"/>
  <c r="K69" i="1"/>
  <c r="L69" i="1" l="1"/>
  <c r="N70" i="1"/>
  <c r="O70" i="1" s="1"/>
  <c r="P70" i="1" s="1"/>
  <c r="M68" i="1"/>
  <c r="J68" i="1"/>
  <c r="K68" i="1"/>
  <c r="L68" i="1" l="1"/>
  <c r="N69" i="1"/>
  <c r="O69" i="1" s="1"/>
  <c r="P69" i="1" s="1"/>
  <c r="M67" i="1"/>
  <c r="J67" i="1"/>
  <c r="K67" i="1"/>
  <c r="L67" i="1" l="1"/>
  <c r="N68" i="1"/>
  <c r="O68" i="1" s="1"/>
  <c r="P68" i="1" s="1"/>
  <c r="M66" i="1"/>
  <c r="J66" i="1"/>
  <c r="K66" i="1"/>
  <c r="L66" i="1" l="1"/>
  <c r="N67" i="1"/>
  <c r="O67" i="1" s="1"/>
  <c r="P67" i="1" s="1"/>
  <c r="M65" i="1"/>
  <c r="J65" i="1"/>
  <c r="K65" i="1"/>
  <c r="L65" i="1" l="1"/>
  <c r="N66" i="1"/>
  <c r="O66" i="1" s="1"/>
  <c r="P66" i="1" s="1"/>
  <c r="M64" i="1"/>
  <c r="J64" i="1"/>
  <c r="K64" i="1"/>
  <c r="L64" i="1" l="1"/>
  <c r="N65" i="1"/>
  <c r="O65" i="1" s="1"/>
  <c r="P65" i="1" s="1"/>
  <c r="M63" i="1"/>
  <c r="J63" i="1"/>
  <c r="K63" i="1"/>
  <c r="L63" i="1" l="1"/>
  <c r="N64" i="1"/>
  <c r="O64" i="1" s="1"/>
  <c r="P64" i="1" s="1"/>
  <c r="M62" i="1"/>
  <c r="J62" i="1"/>
  <c r="K62" i="1"/>
  <c r="L62" i="1" l="1"/>
  <c r="N63" i="1"/>
  <c r="O63" i="1" s="1"/>
  <c r="P63" i="1" s="1"/>
  <c r="M61" i="1"/>
  <c r="J61" i="1"/>
  <c r="K61" i="1"/>
  <c r="L61" i="1" l="1"/>
  <c r="N62" i="1"/>
  <c r="O62" i="1" s="1"/>
  <c r="P62" i="1" s="1"/>
  <c r="M60" i="1"/>
  <c r="J60" i="1"/>
  <c r="K60" i="1"/>
  <c r="L60" i="1" l="1"/>
  <c r="N61" i="1"/>
  <c r="O61" i="1" s="1"/>
  <c r="P61" i="1" s="1"/>
  <c r="M59" i="1"/>
  <c r="J59" i="1"/>
  <c r="K59" i="1"/>
  <c r="L59" i="1" l="1"/>
  <c r="N60" i="1"/>
  <c r="O60" i="1" s="1"/>
  <c r="P60" i="1" s="1"/>
  <c r="M58" i="1"/>
  <c r="J58" i="1"/>
  <c r="K58" i="1"/>
  <c r="L58" i="1" l="1"/>
  <c r="N59" i="1"/>
  <c r="O59" i="1" s="1"/>
  <c r="P59" i="1" s="1"/>
  <c r="M57" i="1"/>
  <c r="J57" i="1"/>
  <c r="K57" i="1"/>
  <c r="L57" i="1" l="1"/>
  <c r="N58" i="1"/>
  <c r="O58" i="1" s="1"/>
  <c r="P58" i="1" s="1"/>
  <c r="M56" i="1"/>
  <c r="J56" i="1"/>
  <c r="K56" i="1"/>
  <c r="L56" i="1" l="1"/>
  <c r="N57" i="1"/>
  <c r="O57" i="1" s="1"/>
  <c r="P57" i="1" s="1"/>
  <c r="M55" i="1"/>
  <c r="J55" i="1"/>
  <c r="K55" i="1"/>
  <c r="L55" i="1" l="1"/>
  <c r="N56" i="1"/>
  <c r="O56" i="1" s="1"/>
  <c r="P56" i="1" s="1"/>
  <c r="M54" i="1"/>
  <c r="J54" i="1"/>
  <c r="K54" i="1"/>
  <c r="L54" i="1" l="1"/>
  <c r="N55" i="1"/>
  <c r="O55" i="1" s="1"/>
  <c r="P55" i="1" s="1"/>
  <c r="M53" i="1"/>
  <c r="J53" i="1"/>
  <c r="K53" i="1"/>
  <c r="L53" i="1" l="1"/>
  <c r="N54" i="1"/>
  <c r="O54" i="1" s="1"/>
  <c r="P54" i="1" s="1"/>
  <c r="M52" i="1"/>
  <c r="J52" i="1"/>
  <c r="K52" i="1"/>
  <c r="L52" i="1" l="1"/>
  <c r="N53" i="1"/>
  <c r="O53" i="1" s="1"/>
  <c r="P53" i="1" s="1"/>
  <c r="M51" i="1"/>
  <c r="J51" i="1"/>
  <c r="K51" i="1"/>
  <c r="L51" i="1" l="1"/>
  <c r="N52" i="1"/>
  <c r="O52" i="1" s="1"/>
  <c r="P52" i="1" s="1"/>
  <c r="M50" i="1"/>
  <c r="J50" i="1"/>
  <c r="K50" i="1"/>
  <c r="L50" i="1" l="1"/>
  <c r="N51" i="1"/>
  <c r="O51" i="1" s="1"/>
  <c r="P51" i="1" s="1"/>
  <c r="M49" i="1"/>
  <c r="J49" i="1"/>
  <c r="K49" i="1"/>
  <c r="L49" i="1" l="1"/>
  <c r="N50" i="1"/>
  <c r="O50" i="1" s="1"/>
  <c r="P50" i="1" s="1"/>
  <c r="M48" i="1"/>
  <c r="J48" i="1"/>
  <c r="K48" i="1"/>
  <c r="L48" i="1" l="1"/>
  <c r="N49" i="1"/>
  <c r="O49" i="1" s="1"/>
  <c r="P49" i="1" s="1"/>
  <c r="M47" i="1"/>
  <c r="J47" i="1"/>
  <c r="K47" i="1"/>
  <c r="L47" i="1" l="1"/>
  <c r="N48" i="1"/>
  <c r="O48" i="1" s="1"/>
  <c r="P48" i="1" s="1"/>
  <c r="M46" i="1"/>
  <c r="J46" i="1"/>
  <c r="K46" i="1"/>
  <c r="L46" i="1" l="1"/>
  <c r="N47" i="1"/>
  <c r="O47" i="1" s="1"/>
  <c r="P47" i="1" s="1"/>
  <c r="M45" i="1"/>
  <c r="J45" i="1"/>
  <c r="K45" i="1"/>
  <c r="L45" i="1" l="1"/>
  <c r="N46" i="1"/>
  <c r="O46" i="1" s="1"/>
  <c r="P46" i="1" s="1"/>
  <c r="M44" i="1"/>
  <c r="J44" i="1"/>
  <c r="K44" i="1"/>
  <c r="L44" i="1" l="1"/>
  <c r="N45" i="1"/>
  <c r="O45" i="1" s="1"/>
  <c r="P45" i="1" s="1"/>
  <c r="M43" i="1"/>
  <c r="J43" i="1"/>
  <c r="K43" i="1"/>
  <c r="L43" i="1" l="1"/>
  <c r="N44" i="1"/>
  <c r="O44" i="1" s="1"/>
  <c r="P44" i="1" s="1"/>
  <c r="M42" i="1"/>
  <c r="J42" i="1"/>
  <c r="K42" i="1"/>
  <c r="L42" i="1" l="1"/>
  <c r="N43" i="1"/>
  <c r="O43" i="1" s="1"/>
  <c r="P43" i="1" s="1"/>
  <c r="M41" i="1"/>
  <c r="J41" i="1"/>
  <c r="K41" i="1"/>
  <c r="L41" i="1" l="1"/>
  <c r="N42" i="1"/>
  <c r="O42" i="1" s="1"/>
  <c r="P42" i="1" s="1"/>
  <c r="M40" i="1"/>
  <c r="J40" i="1"/>
  <c r="K40" i="1"/>
  <c r="L40" i="1" l="1"/>
  <c r="N41" i="1"/>
  <c r="O41" i="1" s="1"/>
  <c r="P41" i="1" s="1"/>
  <c r="M39" i="1"/>
  <c r="J39" i="1"/>
  <c r="K39" i="1"/>
  <c r="L39" i="1" l="1"/>
  <c r="N40" i="1"/>
  <c r="O40" i="1" s="1"/>
  <c r="P40" i="1" s="1"/>
  <c r="M38" i="1"/>
  <c r="J38" i="1"/>
  <c r="K38" i="1"/>
  <c r="L38" i="1" l="1"/>
  <c r="N39" i="1"/>
  <c r="O39" i="1" s="1"/>
  <c r="P39" i="1" s="1"/>
  <c r="M37" i="1"/>
  <c r="J37" i="1"/>
  <c r="K37" i="1"/>
  <c r="L37" i="1" l="1"/>
  <c r="N38" i="1"/>
  <c r="O38" i="1" s="1"/>
  <c r="P38" i="1" s="1"/>
  <c r="M36" i="1"/>
  <c r="J36" i="1"/>
  <c r="K36" i="1"/>
  <c r="L36" i="1" l="1"/>
  <c r="N37" i="1"/>
  <c r="O37" i="1" s="1"/>
  <c r="P37" i="1" s="1"/>
  <c r="M35" i="1"/>
  <c r="J35" i="1"/>
  <c r="K35" i="1"/>
  <c r="L35" i="1" l="1"/>
  <c r="N36" i="1"/>
  <c r="O36" i="1" s="1"/>
  <c r="P36" i="1" s="1"/>
  <c r="M34" i="1"/>
  <c r="J34" i="1"/>
  <c r="K34" i="1"/>
  <c r="L34" i="1" l="1"/>
  <c r="N35" i="1"/>
  <c r="O35" i="1" s="1"/>
  <c r="P35" i="1" s="1"/>
  <c r="M33" i="1"/>
  <c r="J33" i="1"/>
  <c r="K33" i="1"/>
  <c r="L33" i="1" l="1"/>
  <c r="N34" i="1"/>
  <c r="O34" i="1" s="1"/>
  <c r="P34" i="1" s="1"/>
  <c r="M32" i="1"/>
  <c r="J32" i="1"/>
  <c r="K32" i="1"/>
  <c r="L32" i="1" l="1"/>
  <c r="N33" i="1"/>
  <c r="O33" i="1" s="1"/>
  <c r="P33" i="1" s="1"/>
  <c r="M31" i="1"/>
  <c r="J31" i="1"/>
  <c r="K31" i="1"/>
  <c r="L31" i="1" l="1"/>
  <c r="N32" i="1"/>
  <c r="O32" i="1" s="1"/>
  <c r="P32" i="1" s="1"/>
  <c r="M30" i="1"/>
  <c r="J30" i="1"/>
  <c r="K30" i="1"/>
  <c r="L30" i="1" l="1"/>
  <c r="N31" i="1"/>
  <c r="O31" i="1" s="1"/>
  <c r="P31" i="1" s="1"/>
  <c r="M29" i="1"/>
  <c r="J29" i="1"/>
  <c r="K29" i="1"/>
  <c r="L29" i="1" l="1"/>
  <c r="N30" i="1"/>
  <c r="O30" i="1" s="1"/>
  <c r="P30" i="1" s="1"/>
  <c r="M28" i="1"/>
  <c r="J28" i="1"/>
  <c r="K28" i="1"/>
  <c r="L28" i="1" l="1"/>
  <c r="N29" i="1"/>
  <c r="O29" i="1" s="1"/>
  <c r="P29" i="1" s="1"/>
  <c r="M27" i="1"/>
  <c r="J27" i="1"/>
  <c r="K27" i="1"/>
  <c r="L27" i="1" l="1"/>
  <c r="N28" i="1"/>
  <c r="O28" i="1" s="1"/>
  <c r="P28" i="1" s="1"/>
  <c r="M26" i="1"/>
  <c r="J26" i="1"/>
  <c r="K26" i="1"/>
  <c r="L26" i="1" l="1"/>
  <c r="N27" i="1"/>
  <c r="O27" i="1" s="1"/>
  <c r="P27" i="1" s="1"/>
  <c r="M25" i="1"/>
  <c r="J25" i="1"/>
  <c r="K25" i="1"/>
  <c r="L25" i="1" l="1"/>
  <c r="N26" i="1"/>
  <c r="O26" i="1" s="1"/>
  <c r="P26" i="1" s="1"/>
  <c r="M24" i="1"/>
  <c r="J24" i="1"/>
  <c r="K24" i="1"/>
  <c r="L24" i="1" l="1"/>
  <c r="N25" i="1"/>
  <c r="O25" i="1" s="1"/>
  <c r="P25" i="1" s="1"/>
  <c r="M23" i="1"/>
  <c r="J23" i="1"/>
  <c r="K23" i="1"/>
  <c r="L23" i="1" l="1"/>
  <c r="N24" i="1"/>
  <c r="O24" i="1" s="1"/>
  <c r="P24" i="1" s="1"/>
  <c r="M22" i="1"/>
  <c r="J22" i="1"/>
  <c r="K22" i="1"/>
  <c r="L22" i="1" l="1"/>
  <c r="N23" i="1"/>
  <c r="O23" i="1" s="1"/>
  <c r="P23" i="1" s="1"/>
  <c r="M21" i="1"/>
  <c r="J21" i="1"/>
  <c r="K21" i="1"/>
  <c r="L21" i="1" l="1"/>
  <c r="N22" i="1"/>
  <c r="O22" i="1" s="1"/>
  <c r="P22" i="1" s="1"/>
  <c r="M20" i="1"/>
  <c r="J20" i="1"/>
  <c r="K20" i="1"/>
  <c r="L20" i="1" l="1"/>
  <c r="N21" i="1"/>
  <c r="O21" i="1" s="1"/>
  <c r="P21" i="1" s="1"/>
  <c r="M19" i="1"/>
  <c r="J19" i="1"/>
  <c r="K19" i="1"/>
  <c r="L19" i="1" l="1"/>
  <c r="N20" i="1"/>
  <c r="O20" i="1" s="1"/>
  <c r="P20" i="1" s="1"/>
  <c r="M18" i="1"/>
  <c r="J18" i="1"/>
  <c r="K18" i="1"/>
  <c r="L18" i="1" l="1"/>
  <c r="N19" i="1"/>
  <c r="O19" i="1" s="1"/>
  <c r="P19" i="1" s="1"/>
  <c r="M17" i="1"/>
  <c r="J17" i="1"/>
  <c r="K17" i="1"/>
  <c r="L17" i="1" l="1"/>
  <c r="N18" i="1"/>
  <c r="O18" i="1" s="1"/>
  <c r="P18" i="1" s="1"/>
  <c r="M16" i="1"/>
  <c r="J16" i="1"/>
  <c r="K16" i="1"/>
  <c r="L16" i="1" l="1"/>
  <c r="N17" i="1"/>
  <c r="O17" i="1" s="1"/>
  <c r="P17" i="1" s="1"/>
  <c r="M15" i="1"/>
  <c r="J15" i="1"/>
  <c r="K15" i="1"/>
  <c r="L15" i="1" l="1"/>
  <c r="N16" i="1"/>
  <c r="O16" i="1" s="1"/>
  <c r="P16" i="1" s="1"/>
  <c r="M14" i="1"/>
  <c r="J14" i="1"/>
  <c r="K14" i="1"/>
  <c r="L14" i="1" l="1"/>
  <c r="N15" i="1"/>
  <c r="O15" i="1" s="1"/>
  <c r="P15" i="1" s="1"/>
  <c r="M13" i="1"/>
  <c r="J13" i="1"/>
  <c r="K13" i="1"/>
  <c r="L13" i="1" l="1"/>
  <c r="N14" i="1"/>
  <c r="O14" i="1" s="1"/>
  <c r="P14" i="1" s="1"/>
  <c r="M12" i="1"/>
  <c r="J12" i="1"/>
  <c r="K12" i="1"/>
  <c r="L12" i="1" l="1"/>
  <c r="N13" i="1"/>
  <c r="O13" i="1" s="1"/>
  <c r="P13" i="1" s="1"/>
  <c r="M11" i="1"/>
  <c r="J11" i="1"/>
  <c r="K11" i="1"/>
  <c r="L11" i="1" l="1"/>
  <c r="N12" i="1"/>
  <c r="O12" i="1" s="1"/>
  <c r="P12" i="1" s="1"/>
  <c r="M10" i="1"/>
  <c r="J10" i="1"/>
  <c r="K10" i="1"/>
  <c r="L10" i="1" l="1"/>
  <c r="N11" i="1"/>
  <c r="O11" i="1" s="1"/>
  <c r="P11" i="1" s="1"/>
  <c r="M9" i="1"/>
  <c r="J9" i="1"/>
  <c r="K9" i="1"/>
  <c r="L9" i="1" l="1"/>
  <c r="N10" i="1"/>
  <c r="O10" i="1" s="1"/>
  <c r="P10" i="1" s="1"/>
  <c r="M8" i="1"/>
  <c r="K8" i="1"/>
  <c r="L8" i="1" l="1"/>
  <c r="N9" i="1"/>
  <c r="O9" i="1" s="1"/>
  <c r="P9" i="1" s="1"/>
  <c r="M7" i="1"/>
  <c r="J7" i="1"/>
  <c r="K7" i="1"/>
  <c r="L7" i="1" l="1"/>
  <c r="N8" i="1"/>
  <c r="O8" i="1" s="1"/>
  <c r="P8" i="1" s="1"/>
  <c r="M6" i="1"/>
  <c r="J6" i="1"/>
  <c r="K6" i="1"/>
  <c r="L6" i="1" l="1"/>
  <c r="N7" i="1"/>
  <c r="O7" i="1" s="1"/>
  <c r="P7" i="1" s="1"/>
  <c r="M5" i="1"/>
  <c r="J5" i="1"/>
  <c r="K5" i="1"/>
  <c r="L5" i="1" l="1"/>
  <c r="N6" i="1"/>
  <c r="O6" i="1" s="1"/>
  <c r="P6" i="1" s="1"/>
  <c r="M4" i="1"/>
  <c r="J4" i="1"/>
  <c r="K4" i="1"/>
  <c r="L4" i="1" l="1"/>
  <c r="N5" i="1"/>
  <c r="O5" i="1" s="1"/>
  <c r="P5" i="1" s="1"/>
  <c r="M3" i="1"/>
  <c r="J3" i="1"/>
  <c r="K3" i="1"/>
  <c r="L3" i="1" l="1"/>
  <c r="N4" i="1"/>
  <c r="O4" i="1" s="1"/>
  <c r="P4" i="1" s="1"/>
  <c r="K2" i="1"/>
  <c r="M2" i="1"/>
  <c r="J2" i="1"/>
  <c r="L2" i="1" l="1"/>
  <c r="N2" i="1" s="1"/>
  <c r="N3" i="1"/>
  <c r="O3" i="1" s="1"/>
  <c r="P3" i="1" s="1"/>
  <c r="O2" i="1" l="1"/>
  <c r="P2" i="1" s="1"/>
</calcChain>
</file>

<file path=xl/sharedStrings.xml><?xml version="1.0" encoding="utf-8"?>
<sst xmlns="http://schemas.openxmlformats.org/spreadsheetml/2006/main" count="244" uniqueCount="244">
  <si>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</si>
  <si>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</si>
  <si>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</si>
  <si>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</si>
  <si>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</si>
  <si>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</si>
  <si>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</si>
  <si>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</si>
  <si>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</si>
  <si>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</si>
  <si>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</si>
  <si>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</si>
  <si>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</si>
  <si>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</si>
  <si>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</si>
  <si>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</si>
  <si>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</si>
  <si>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</si>
  <si>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</si>
  <si>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</si>
  <si>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</si>
  <si>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</si>
  <si>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</si>
  <si>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</si>
  <si>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</si>
  <si>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</si>
  <si>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</si>
  <si>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</si>
  <si>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</si>
  <si>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</si>
  <si>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</si>
  <si>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</si>
  <si>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</si>
  <si>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</si>
  <si>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</si>
  <si>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</si>
  <si>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</si>
  <si>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</si>
  <si>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</si>
  <si>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</si>
  <si>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</si>
  <si>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</si>
  <si>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</si>
  <si>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</si>
  <si>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</si>
  <si>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</si>
  <si>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</si>
  <si>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</si>
  <si>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</si>
  <si>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</si>
  <si>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</si>
  <si>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</si>
  <si>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</si>
  <si>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</si>
  <si>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</si>
  <si>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</si>
  <si>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</si>
  <si>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</si>
  <si>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</si>
  <si>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</si>
  <si>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</si>
  <si>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</si>
  <si>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</si>
  <si>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</si>
  <si>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</si>
  <si>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</si>
  <si>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</si>
  <si>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</si>
  <si>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</si>
  <si>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</si>
  <si>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</si>
  <si>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</si>
  <si>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</si>
  <si>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</si>
  <si>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</si>
  <si>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</si>
  <si>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</si>
  <si>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</si>
  <si>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</si>
  <si>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</si>
  <si>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</si>
  <si>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</si>
  <si>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</si>
  <si>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</si>
  <si>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</si>
  <si>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</si>
  <si>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</si>
  <si>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</si>
  <si>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</si>
  <si>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</si>
  <si>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</si>
  <si>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</si>
  <si>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</si>
  <si>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</si>
  <si>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</si>
  <si>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</si>
  <si>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</si>
  <si>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</si>
  <si>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</si>
  <si>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</si>
  <si>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</si>
  <si>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</si>
  <si>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</si>
  <si>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</si>
  <si>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</si>
  <si>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</si>
  <si>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</si>
  <si>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</si>
  <si>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</si>
  <si>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</si>
  <si>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</si>
  <si>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</si>
  <si>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</si>
  <si>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</si>
  <si>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</si>
  <si>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</si>
  <si>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</si>
  <si>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</si>
  <si>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</si>
  <si>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</si>
  <si>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</si>
  <si>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</si>
  <si>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</si>
  <si>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</si>
  <si>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</si>
  <si>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</si>
  <si>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</si>
  <si>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</si>
  <si>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</si>
  <si>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</si>
  <si>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</si>
  <si>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</si>
  <si>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</si>
  <si>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</si>
  <si>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</si>
  <si>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</si>
  <si>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</si>
  <si>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</si>
  <si>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</si>
  <si>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</si>
  <si>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</si>
  <si>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</si>
  <si>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</si>
  <si>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</si>
  <si>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</si>
  <si>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</si>
  <si>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</si>
  <si>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</si>
  <si>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</si>
  <si>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</si>
  <si>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</si>
  <si>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</si>
  <si>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</si>
  <si>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</si>
  <si>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</si>
  <si>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</si>
  <si>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</si>
  <si>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</si>
  <si>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</si>
  <si>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</si>
  <si>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</si>
  <si>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</si>
  <si>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</si>
  <si>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</si>
  <si>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</si>
  <si>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</si>
  <si>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</si>
  <si>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</si>
  <si>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</si>
  <si>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</si>
  <si>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</si>
  <si>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</si>
  <si>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</si>
  <si>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</si>
  <si>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</si>
  <si>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</si>
  <si>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</si>
  <si>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</si>
  <si>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</si>
  <si>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</si>
  <si>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</si>
  <si>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</si>
  <si>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</si>
  <si>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</si>
  <si>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</si>
  <si>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</si>
  <si>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</si>
  <si>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</si>
  <si>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</si>
  <si>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</si>
  <si>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</si>
  <si>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</si>
  <si>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</si>
  <si>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</si>
  <si>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</si>
  <si>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</si>
  <si>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</si>
  <si>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</si>
  <si>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Quarter</t>
  </si>
  <si>
    <t>Input variables</t>
  </si>
  <si>
    <t>1 Bed</t>
  </si>
  <si>
    <t>2 Bed</t>
  </si>
  <si>
    <t>3 Bed</t>
  </si>
  <si>
    <t>Property Size</t>
  </si>
  <si>
    <t>3 digit postcode</t>
  </si>
  <si>
    <t>Profession</t>
  </si>
  <si>
    <t>Family size</t>
  </si>
  <si>
    <t>Family after tax income (monthly)</t>
  </si>
  <si>
    <t>Current savings</t>
  </si>
  <si>
    <t>Age of head of household</t>
  </si>
  <si>
    <t xml:space="preserve">Property </t>
  </si>
  <si>
    <t>Family</t>
  </si>
  <si>
    <t>Percentage of income spent on consumption</t>
  </si>
  <si>
    <t>Market variables</t>
  </si>
  <si>
    <t>Mortgage rate</t>
  </si>
  <si>
    <t>Mortgage term (years)</t>
  </si>
  <si>
    <t>LTV</t>
  </si>
  <si>
    <t>Mortgage payment (monthly)</t>
  </si>
  <si>
    <t>LONDON HOUSE PRICES (£)</t>
  </si>
  <si>
    <t>Date</t>
  </si>
  <si>
    <t>Inflation</t>
  </si>
  <si>
    <t>House price index</t>
  </si>
  <si>
    <t>Adjusted inflation</t>
  </si>
  <si>
    <t>Monthly</t>
  </si>
  <si>
    <t>Quarterly</t>
  </si>
  <si>
    <t>Simulated house prices</t>
  </si>
  <si>
    <t>Simulated date</t>
  </si>
  <si>
    <t>Simulated rent (quarterly)</t>
  </si>
  <si>
    <t>Simulated rent (monthly)</t>
  </si>
  <si>
    <t>Simulated savings while renting</t>
  </si>
  <si>
    <t>Simulated income (quarterly)</t>
  </si>
  <si>
    <t>Required deposit HO</t>
  </si>
  <si>
    <t>Affordability HO dummy</t>
  </si>
  <si>
    <t>Sum dummy</t>
  </si>
  <si>
    <t>Home ownership dummy</t>
  </si>
  <si>
    <t>BoE interest rates</t>
  </si>
  <si>
    <t>Simulated variable mortgage rates</t>
  </si>
  <si>
    <t>Simulated mortgage payments in each month</t>
  </si>
  <si>
    <t>Wealth for HO</t>
  </si>
  <si>
    <t>Required deposit SO</t>
  </si>
  <si>
    <t>Affordability SO dummy</t>
  </si>
  <si>
    <t>Sum dummy SO</t>
  </si>
  <si>
    <t>SO dummy</t>
  </si>
  <si>
    <t>Wealth for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</si>
</sst>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27">
    <xf numFmtId="0" fontId="0" fillId="0" borderId="0" xfId="0"/>
    <xf numFmtId="0" fontId="3" fillId="0" borderId="0" xfId="0" applyFont="1"/>
    <xf numFmtId="1" fontId="2" fillId="0" borderId="1" xfId="1" applyNumberFormat="1" applyFont="1" applyBorder="1" applyAlignment="1">
      <alignment horizontal="left"/>
    </xf>
    <xf numFmtId="1" fontId="2" fillId="0" borderId="2" xfId="1" applyNumberFormat="1" applyFont="1" applyBorder="1" applyAlignment="1">
      <alignment horizontal="left"/>
    </xf>
    <xf numFmtId="1" fontId="2" fillId="0" borderId="3" xfId="1" applyNumberFormat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4" xfId="1" applyFont="1" applyBorder="1" applyAlignment="1">
      <alignment horizontal="left"/>
    </xf>
    <xf numFmtId="0" fontId="2" fillId="0" borderId="5" xfId="1" applyFont="1" applyBorder="1" applyAlignment="1">
      <alignment horizontal="left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8" fontId="0" fillId="0" borderId="0" xfId="0" applyNumberFormat="1"/>
    <xf numFmtId="1" fontId="2" fillId="0" borderId="0" xfId="1" applyNumberFormat="1" applyFont="1" applyAlignment="1">
      <alignment horizontal="left"/>
    </xf>
    <xf numFmtId="9" fontId="2" fillId="0" borderId="1" xfId="2" applyFont="1" applyBorder="1" applyAlignment="1">
      <alignment horizontal="left"/>
    </xf>
    <xf numFmtId="0" fontId="2" fillId="0" borderId="0" xfId="1" applyFont="1" applyAlignment="1">
      <alignment horizontal="left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6" fillId="0" borderId="0" xfId="3" applyNumberFormat="1" applyFont="1"/>
    <xf numFmtId="10" fontId="0" fillId="0" borderId="0" xfId="3" applyNumberFormat="1" applyFont="1"/>
    <xf numFmtId="10" fontId="7" fillId="0" borderId="0" xfId="3" applyNumberFormat="1" applyFont="1"/>
    <xf numFmtId="0" fontId="6" fillId="4" borderId="0" xfId="0" applyFont="1" applyFill="1"/>
    <xf numFmtId="0" fontId="6" fillId="0" borderId="0" xfId="0" applyFont="1"/>
    <xf numFmtId="2" fontId="7" fillId="0" borderId="0" xfId="3" applyNumberFormat="1" applyFont="1"/>
    <xf numFmtId="0" fontId="5" fillId="0" borderId="0" xfId="0" applyFont="1"/>
  </cellXfs>
  <cellStyles count="5">
    <cellStyle name="Normal" xfId="0" builtinId="0"/>
    <cellStyle name="Normal 2" xfId="1" xr:uid="{D424A826-02A8-4D4D-8256-7A759B354BE5}"/>
    <cellStyle name="Normal 3" xfId="4" xr:uid="{78323284-21ED-44B5-A79B-97EB0BDCD0C0}"/>
    <cellStyle name="Percent" xfId="3" builtinId="5"/>
    <cellStyle name="Percent 2" xfId="2" xr:uid="{FC717584-EC22-48CA-A40A-DB3A5C2FF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CB69-1366-43A4-8094-9DEC442FBC38}">
  <dimension ref="A1:AE1000"/>
  <sheetViews>
    <sheetView tabSelected="1" topLeftCell="O1" zoomScaleNormal="100" workbookViewId="0">
      <pane ySplit="1" topLeftCell="A2" activePane="bottomLeft" state="frozen"/>
      <selection activeCell="H1" sqref="H1"/>
      <selection pane="bottomLeft" activeCell="Z8" sqref="Z8"/>
    </sheetView>
  </sheetViews>
  <sheetFormatPr defaultRowHeight="15" x14ac:dyDescent="0.25"/>
  <cols>
    <col min="1" max="1" width="11.5703125" customWidth="1"/>
    <col min="2" max="2" width="25" bestFit="1" customWidth="1"/>
    <col min="3" max="4" width="25" customWidth="1"/>
    <col min="5" max="7" width="15.28515625" customWidth="1"/>
    <col min="8" max="8" width="21.5703125" customWidth="1"/>
    <col min="9" max="9" width="27.5703125" bestFit="1" customWidth="1"/>
    <col min="10" max="10" width="25.7109375" customWidth="1"/>
    <col min="11" max="11" width="24.5703125" bestFit="1" customWidth="1"/>
    <col min="12" max="12" width="29.5703125" customWidth="1"/>
    <col min="13" max="16" width="23.5703125" customWidth="1"/>
    <col min="17" max="17" width="23.5703125" style="21" customWidth="1"/>
    <col min="18" max="18" width="22.85546875" customWidth="1"/>
    <col min="19" max="19" width="20.85546875" customWidth="1"/>
    <col min="20" max="20" width="14.28515625" bestFit="1" customWidth="1"/>
    <col min="21" max="21" width="21" bestFit="1" customWidth="1"/>
    <col min="22" max="22" width="23.42578125" bestFit="1" customWidth="1"/>
    <col min="23" max="23" width="16.42578125" bestFit="1" customWidth="1"/>
    <col min="24" max="24" width="11.5703125" bestFit="1" customWidth="1"/>
    <col min="25" max="25" width="14.28515625" bestFit="1" customWidth="1"/>
    <col min="28" max="28" width="18.7109375" customWidth="1"/>
  </cols>
  <sheetData>
    <row r="1" spans="1:31" x14ac:dyDescent="0.25">
      <c r="A1" t="s">
        <v>198</v>
      </c>
      <c r="B1" t="s">
        <v>218</v>
      </c>
      <c r="C1" t="s">
        <v>221</v>
      </c>
      <c r="D1" t="s">
        <v>225</v>
      </c>
      <c r="E1" t="s">
        <v>219</v>
      </c>
      <c r="F1" t="s">
        <v>226</v>
      </c>
      <c r="G1" t="s">
        <v>220</v>
      </c>
      <c r="H1" t="s">
        <v>222</v>
      </c>
      <c r="I1" t="s">
        <v>230</v>
      </c>
      <c r="J1" t="s">
        <v>228</v>
      </c>
      <c r="K1" t="s">
        <v>227</v>
      </c>
      <c r="L1" t="s">
        <v>229</v>
      </c>
      <c r="M1" t="s">
        <v>231</v>
      </c>
      <c r="N1" t="s">
        <v>232</v>
      </c>
      <c r="O1" t="s">
        <v>233</v>
      </c>
      <c r="P1" t="s">
        <v>234</v>
      </c>
      <c r="Q1" s="20" t="s">
        <v>235</v>
      </c>
      <c r="R1" s="23" t="s">
        <v>236</v>
      </c>
      <c r="S1" s="24" t="s">
        <v>237</v>
      </c>
      <c r="T1" s="26" t="s">
        <v>238</v>
      </c>
      <c r="U1" s="26" t="s">
        <v>239</v>
      </c>
      <c r="V1" s="26" t="s">
        <v>240</v>
      </c>
      <c r="W1" s="26" t="s">
        <v>241</v>
      </c>
      <c r="X1" s="26" t="s">
        <v>242</v>
      </c>
      <c r="Y1" s="26" t="s">
        <v>243</v>
      </c>
      <c r="AB1" t="s">
        <v>199</v>
      </c>
    </row>
    <row r="2" spans="1:31" x14ac:dyDescent="0.25">
      <c r="A2" s="6" t="s">
        <v>197</v>
      </c>
      <c r="B2">
        <v>511293</v>
      </c>
      <c r="C2" s="18">
        <f t="shared" ref="C2:C65" si="0">C3*B2/B3</f>
        <v>3979.5532378580306</v>
      </c>
      <c r="D2" s="18">
        <f t="shared" ref="D2:D66" si="1">$D$199*C2/$C$199</f>
        <v>20347177.136441458</v>
      </c>
      <c r="E2" s="17">
        <v>45017</v>
      </c>
      <c r="F2" s="17">
        <f t="shared" ref="F2:F65" si="2">DATE(YEAR(E2)+50, MONTH(E2), DAY(E2))</f>
        <v>63280</v>
      </c>
      <c r="G2" s="19">
        <v>128.9</v>
      </c>
      <c r="H2">
        <f t="shared" ref="H2:H65" si="3">H3*G2/G3</f>
        <v>1104.2464689799722</v>
      </c>
      <c r="I2">
        <f>I3*(1*H2/H3)</f>
        <v>110424.64689799731</v>
      </c>
      <c r="J2">
        <f>D2*0.045/12</f>
        <v>76301.91426165546</v>
      </c>
      <c r="K2">
        <f>0.045*D2/4</f>
        <v>228905.74278496639</v>
      </c>
      <c r="L2">
        <f>$AD$13+I2*(1-$AC$15)-K2+L3</f>
        <v>-9141875.4341525156</v>
      </c>
      <c r="M2">
        <f t="shared" ref="M2:M65" si="4">0.05*D2</f>
        <v>1017358.856822073</v>
      </c>
      <c r="N2">
        <f t="shared" ref="N2:N65" si="5">IF(L2&gt;=M2, 1, 0)</f>
        <v>0</v>
      </c>
      <c r="O2">
        <f>SUM($N2:N$199)</f>
        <v>42</v>
      </c>
      <c r="P2">
        <f t="shared" ref="P2:P65" si="6">IF(O2=0,0,1)</f>
        <v>1</v>
      </c>
      <c r="Q2" s="21">
        <v>0.04</v>
      </c>
      <c r="R2" s="21">
        <f>Q2+0.003</f>
        <v>4.3000000000000003E-2</v>
      </c>
      <c r="S2" s="25">
        <f>ABS(PMT(R2/3,$AC$19*12,$AC$20*B2))</f>
        <v>7003.8205443250545</v>
      </c>
    </row>
    <row r="3" spans="1:31" x14ac:dyDescent="0.25">
      <c r="A3" s="6" t="s">
        <v>196</v>
      </c>
      <c r="B3">
        <v>528000</v>
      </c>
      <c r="C3" s="18">
        <f t="shared" si="0"/>
        <v>4109.5890410958882</v>
      </c>
      <c r="D3" s="18">
        <f t="shared" si="1"/>
        <v>21012041.095890399</v>
      </c>
      <c r="E3" s="17">
        <v>44927</v>
      </c>
      <c r="F3" s="17">
        <f t="shared" si="2"/>
        <v>63190</v>
      </c>
      <c r="G3" s="19">
        <v>125.9</v>
      </c>
      <c r="H3">
        <f t="shared" si="3"/>
        <v>1078.5463960013849</v>
      </c>
      <c r="I3">
        <f t="shared" ref="I3:I66" si="7">I4*(1*H3/H4)</f>
        <v>107854.63960013859</v>
      </c>
      <c r="J3">
        <f t="shared" ref="J3:J66" si="8">D3*0.045/12</f>
        <v>78795.154109588984</v>
      </c>
      <c r="K3">
        <f t="shared" ref="K3:K66" si="9">0.045*D3/4</f>
        <v>236385.46232876697</v>
      </c>
      <c r="L3">
        <f>$AD$13+I3*(1-$AC$15)-K3+L4</f>
        <v>-8984745.7118512467</v>
      </c>
      <c r="M3">
        <f t="shared" si="4"/>
        <v>1050602.0547945199</v>
      </c>
      <c r="N3">
        <f t="shared" si="5"/>
        <v>0</v>
      </c>
      <c r="O3">
        <f>SUM($N3:N$199)</f>
        <v>42</v>
      </c>
      <c r="P3">
        <f t="shared" si="6"/>
        <v>1</v>
      </c>
      <c r="Q3" s="21">
        <v>0.03</v>
      </c>
      <c r="R3" s="21">
        <f t="shared" ref="R3:R66" si="10">Q3+0.003</f>
        <v>3.3000000000000002E-2</v>
      </c>
      <c r="S3" s="25">
        <f t="shared" ref="S3:S66" si="11">ABS(PMT(R3/3,$AC$19*12,$AC$20*B3))</f>
        <v>5627.2169325856385</v>
      </c>
      <c r="AB3" s="1" t="s">
        <v>210</v>
      </c>
    </row>
    <row r="4" spans="1:31" x14ac:dyDescent="0.25">
      <c r="A4" s="7" t="s">
        <v>195</v>
      </c>
      <c r="B4">
        <v>534545</v>
      </c>
      <c r="C4" s="18">
        <f t="shared" si="0"/>
        <v>4160.530821917806</v>
      </c>
      <c r="D4" s="18">
        <f t="shared" si="1"/>
        <v>21272502.855308209</v>
      </c>
      <c r="E4" s="17">
        <v>44835</v>
      </c>
      <c r="F4" s="17">
        <f t="shared" si="2"/>
        <v>63098</v>
      </c>
      <c r="G4" s="19">
        <v>124.8</v>
      </c>
      <c r="H4">
        <f t="shared" si="3"/>
        <v>1069.1230359092363</v>
      </c>
      <c r="I4">
        <f t="shared" si="7"/>
        <v>106912.30359092374</v>
      </c>
      <c r="J4">
        <f t="shared" si="8"/>
        <v>79771.885707405789</v>
      </c>
      <c r="K4">
        <f t="shared" si="9"/>
        <v>239315.65712221735</v>
      </c>
      <c r="L4">
        <f>$AD$13+I4*(1-$AC$15)-K4+L5</f>
        <v>-8818465.7652625702</v>
      </c>
      <c r="M4">
        <f t="shared" si="4"/>
        <v>1063625.1427654105</v>
      </c>
      <c r="N4">
        <f t="shared" si="5"/>
        <v>0</v>
      </c>
      <c r="O4">
        <f>SUM($N4:N$199)</f>
        <v>42</v>
      </c>
      <c r="P4">
        <f t="shared" si="6"/>
        <v>1</v>
      </c>
      <c r="Q4" s="21">
        <v>1.7500000000000002E-2</v>
      </c>
      <c r="R4" s="21">
        <f t="shared" si="10"/>
        <v>2.0500000000000001E-2</v>
      </c>
      <c r="S4" s="25">
        <f t="shared" si="11"/>
        <v>3797.2298508961017</v>
      </c>
      <c r="AB4" t="s">
        <v>203</v>
      </c>
      <c r="AC4" t="s">
        <v>200</v>
      </c>
      <c r="AD4" t="s">
        <v>201</v>
      </c>
      <c r="AE4" t="s">
        <v>202</v>
      </c>
    </row>
    <row r="5" spans="1:31" x14ac:dyDescent="0.25">
      <c r="A5" s="7" t="s">
        <v>194</v>
      </c>
      <c r="B5">
        <v>540399</v>
      </c>
      <c r="C5" s="18">
        <f t="shared" si="0"/>
        <v>4206.0943337484405</v>
      </c>
      <c r="D5" s="18">
        <f t="shared" si="1"/>
        <v>21505465.901852414</v>
      </c>
      <c r="E5" s="17">
        <v>44743</v>
      </c>
      <c r="F5" s="17">
        <f t="shared" si="2"/>
        <v>63006</v>
      </c>
      <c r="G5" s="19">
        <v>121.8</v>
      </c>
      <c r="H5">
        <f t="shared" si="3"/>
        <v>1043.4229629306487</v>
      </c>
      <c r="I5">
        <f t="shared" si="7"/>
        <v>104342.29629306498</v>
      </c>
      <c r="J5">
        <f t="shared" si="8"/>
        <v>80645.49713194654</v>
      </c>
      <c r="K5">
        <f t="shared" si="9"/>
        <v>241936.49139583964</v>
      </c>
      <c r="L5">
        <f>$AD$13+I5*(1-$AC$15)-K5+L6</f>
        <v>-8648643.1054744534</v>
      </c>
      <c r="M5">
        <f t="shared" si="4"/>
        <v>1075273.2950926207</v>
      </c>
      <c r="N5">
        <f t="shared" si="5"/>
        <v>0</v>
      </c>
      <c r="O5">
        <f>SUM($N5:N$199)</f>
        <v>42</v>
      </c>
      <c r="P5">
        <f t="shared" si="6"/>
        <v>1</v>
      </c>
      <c r="Q5" s="21">
        <v>0.01</v>
      </c>
      <c r="R5" s="21">
        <f t="shared" si="10"/>
        <v>1.3000000000000001E-2</v>
      </c>
      <c r="S5" s="25">
        <f t="shared" si="11"/>
        <v>2819.020224234348</v>
      </c>
      <c r="AB5" t="s">
        <v>204</v>
      </c>
    </row>
    <row r="6" spans="1:31" x14ac:dyDescent="0.25">
      <c r="A6" s="5" t="s">
        <v>193</v>
      </c>
      <c r="B6">
        <v>518333</v>
      </c>
      <c r="C6" s="18">
        <f t="shared" si="0"/>
        <v>4034.3477584059747</v>
      </c>
      <c r="D6" s="18">
        <f t="shared" si="1"/>
        <v>20627337.684386659</v>
      </c>
      <c r="E6" s="17">
        <v>44652</v>
      </c>
      <c r="F6" s="17">
        <f t="shared" si="2"/>
        <v>62915</v>
      </c>
      <c r="G6" s="19">
        <v>119.7</v>
      </c>
      <c r="H6">
        <f t="shared" si="3"/>
        <v>1025.4329118456376</v>
      </c>
      <c r="I6">
        <f t="shared" si="7"/>
        <v>102543.29118456386</v>
      </c>
      <c r="J6">
        <f t="shared" si="8"/>
        <v>77352.516316449968</v>
      </c>
      <c r="K6">
        <f t="shared" si="9"/>
        <v>232057.5489493499</v>
      </c>
      <c r="L6">
        <f>$AD$13+I6*(1-$AC$15)-K6+L7</f>
        <v>-8474529.1066691056</v>
      </c>
      <c r="M6">
        <f t="shared" si="4"/>
        <v>1031366.8842193331</v>
      </c>
      <c r="N6">
        <f t="shared" si="5"/>
        <v>0</v>
      </c>
      <c r="O6">
        <f>SUM($N6:N$199)</f>
        <v>42</v>
      </c>
      <c r="P6">
        <f t="shared" si="6"/>
        <v>1</v>
      </c>
      <c r="Q6" s="21">
        <v>5.0000000000000001E-3</v>
      </c>
      <c r="R6" s="21">
        <f t="shared" si="10"/>
        <v>8.0000000000000002E-3</v>
      </c>
      <c r="S6" s="25">
        <f t="shared" si="11"/>
        <v>2129.5375526322109</v>
      </c>
    </row>
    <row r="7" spans="1:31" x14ac:dyDescent="0.25">
      <c r="A7" s="6" t="s">
        <v>192</v>
      </c>
      <c r="B7">
        <v>507230</v>
      </c>
      <c r="C7" s="18">
        <f t="shared" si="0"/>
        <v>3947.9296388542934</v>
      </c>
      <c r="D7" s="18">
        <f t="shared" si="1"/>
        <v>20185487.888387281</v>
      </c>
      <c r="E7" s="17">
        <v>44562</v>
      </c>
      <c r="F7" s="17">
        <f t="shared" si="2"/>
        <v>62824</v>
      </c>
      <c r="G7" s="19">
        <v>115.5</v>
      </c>
      <c r="H7">
        <f>H8*G7/G8</f>
        <v>989.4528096756153</v>
      </c>
      <c r="I7">
        <f t="shared" si="7"/>
        <v>98945.280967561615</v>
      </c>
      <c r="J7">
        <f t="shared" si="8"/>
        <v>75695.579581452301</v>
      </c>
      <c r="K7">
        <f t="shared" si="9"/>
        <v>227086.7387443569</v>
      </c>
      <c r="L7">
        <f>$AD$13+I7*(1-$AC$15)-K7+L8</f>
        <v>-8309124.6969897216</v>
      </c>
      <c r="M7">
        <f t="shared" si="4"/>
        <v>1009274.3944193642</v>
      </c>
      <c r="N7">
        <f t="shared" si="5"/>
        <v>0</v>
      </c>
      <c r="O7">
        <f>SUM($N7:N$199)</f>
        <v>42</v>
      </c>
      <c r="P7">
        <f t="shared" si="6"/>
        <v>1</v>
      </c>
      <c r="Q7" s="21">
        <v>2.5000000000000001E-3</v>
      </c>
      <c r="R7" s="21">
        <f t="shared" si="10"/>
        <v>5.4999999999999997E-3</v>
      </c>
      <c r="S7" s="25">
        <f t="shared" si="11"/>
        <v>1829.6587490874367</v>
      </c>
      <c r="AB7" s="1" t="s">
        <v>211</v>
      </c>
    </row>
    <row r="8" spans="1:31" x14ac:dyDescent="0.25">
      <c r="A8" s="7" t="s">
        <v>191</v>
      </c>
      <c r="B8">
        <v>500980</v>
      </c>
      <c r="C8" s="18">
        <f t="shared" si="0"/>
        <v>3899.2839352428364</v>
      </c>
      <c r="D8" s="18">
        <f t="shared" si="1"/>
        <v>19936765.811021157</v>
      </c>
      <c r="E8" s="17">
        <v>44470</v>
      </c>
      <c r="F8" s="17">
        <f t="shared" si="2"/>
        <v>62732</v>
      </c>
      <c r="G8" s="19">
        <v>114.1</v>
      </c>
      <c r="H8">
        <f t="shared" si="3"/>
        <v>977.45944228560779</v>
      </c>
      <c r="I8">
        <f t="shared" si="7"/>
        <v>97745.944228560853</v>
      </c>
      <c r="J8">
        <f>D8*0.045/12</f>
        <v>74762.871791329337</v>
      </c>
      <c r="K8">
        <f t="shared" si="9"/>
        <v>224288.615373988</v>
      </c>
      <c r="L8">
        <f>$AD$13+I8*(1-$AC$15)-K8+L9</f>
        <v>-8146352.3908742797</v>
      </c>
      <c r="M8">
        <f t="shared" si="4"/>
        <v>996838.2905510579</v>
      </c>
      <c r="N8">
        <f t="shared" si="5"/>
        <v>0</v>
      </c>
      <c r="O8">
        <f>SUM($N8:N$199)</f>
        <v>42</v>
      </c>
      <c r="P8">
        <f t="shared" si="6"/>
        <v>1</v>
      </c>
      <c r="Q8" s="21">
        <v>2.5000000000000001E-3</v>
      </c>
      <c r="R8" s="21">
        <f t="shared" si="10"/>
        <v>5.4999999999999997E-3</v>
      </c>
      <c r="S8" s="25">
        <f t="shared" si="11"/>
        <v>1807.1140116275142</v>
      </c>
      <c r="AB8" t="s">
        <v>205</v>
      </c>
    </row>
    <row r="9" spans="1:31" x14ac:dyDescent="0.25">
      <c r="A9" s="7" t="s">
        <v>190</v>
      </c>
      <c r="B9">
        <v>509935</v>
      </c>
      <c r="C9" s="18">
        <f t="shared" si="0"/>
        <v>3968.983499377332</v>
      </c>
      <c r="D9" s="18">
        <f t="shared" si="1"/>
        <v>20293134.803471342</v>
      </c>
      <c r="E9" s="17">
        <v>44378</v>
      </c>
      <c r="F9" s="17">
        <f t="shared" si="2"/>
        <v>62640</v>
      </c>
      <c r="G9" s="19">
        <v>112</v>
      </c>
      <c r="H9">
        <f t="shared" si="3"/>
        <v>959.46939120059665</v>
      </c>
      <c r="I9">
        <f t="shared" si="7"/>
        <v>95946.939120059731</v>
      </c>
      <c r="J9">
        <f t="shared" si="8"/>
        <v>76099.255513017531</v>
      </c>
      <c r="K9">
        <f t="shared" si="9"/>
        <v>228297.76653905259</v>
      </c>
      <c r="L9">
        <f>$AD$13+I9*(1-$AC$15)-K9+L10</f>
        <v>-7985598.6392488563</v>
      </c>
      <c r="M9">
        <f t="shared" si="4"/>
        <v>1014656.7401735671</v>
      </c>
      <c r="N9">
        <f t="shared" si="5"/>
        <v>0</v>
      </c>
      <c r="O9">
        <f>SUM($N9:N$199)</f>
        <v>42</v>
      </c>
      <c r="P9">
        <f t="shared" si="6"/>
        <v>1</v>
      </c>
      <c r="Q9" s="21">
        <v>2.5000000000000001E-3</v>
      </c>
      <c r="R9" s="21">
        <f t="shared" si="10"/>
        <v>5.4999999999999997E-3</v>
      </c>
      <c r="S9" s="25">
        <f t="shared" si="11"/>
        <v>1839.4161114600911</v>
      </c>
      <c r="AB9" t="s">
        <v>206</v>
      </c>
    </row>
    <row r="10" spans="1:31" x14ac:dyDescent="0.25">
      <c r="A10" s="5" t="s">
        <v>189</v>
      </c>
      <c r="B10">
        <v>482576</v>
      </c>
      <c r="C10" s="18">
        <f t="shared" si="0"/>
        <v>3756.0398505603957</v>
      </c>
      <c r="D10" s="18">
        <f t="shared" si="1"/>
        <v>19204368.833125766</v>
      </c>
      <c r="E10" s="17">
        <v>44287</v>
      </c>
      <c r="F10" s="17">
        <f t="shared" si="2"/>
        <v>62549</v>
      </c>
      <c r="G10" s="19">
        <v>110.9</v>
      </c>
      <c r="H10">
        <f t="shared" si="3"/>
        <v>950.04603110844801</v>
      </c>
      <c r="I10">
        <f t="shared" si="7"/>
        <v>95004.603110844881</v>
      </c>
      <c r="J10">
        <f t="shared" si="8"/>
        <v>72016.383124221626</v>
      </c>
      <c r="K10">
        <f t="shared" si="9"/>
        <v>216049.14937266486</v>
      </c>
      <c r="L10">
        <f>$AD$13+I10*(1-$AC$15)-K10+L11</f>
        <v>-7819666.3831378426</v>
      </c>
      <c r="M10">
        <f t="shared" si="4"/>
        <v>960218.44165628834</v>
      </c>
      <c r="N10">
        <f t="shared" si="5"/>
        <v>0</v>
      </c>
      <c r="O10">
        <f>SUM($N10:N$199)</f>
        <v>42</v>
      </c>
      <c r="P10">
        <f t="shared" si="6"/>
        <v>1</v>
      </c>
      <c r="Q10" s="21">
        <v>2.5000000000000001E-3</v>
      </c>
      <c r="R10" s="21">
        <f t="shared" si="10"/>
        <v>5.4999999999999997E-3</v>
      </c>
      <c r="S10" s="25">
        <f t="shared" si="11"/>
        <v>1740.7278759135279</v>
      </c>
      <c r="AC10" t="s">
        <v>223</v>
      </c>
      <c r="AD10" t="s">
        <v>224</v>
      </c>
    </row>
    <row r="11" spans="1:31" x14ac:dyDescent="0.25">
      <c r="A11" s="6" t="s">
        <v>188</v>
      </c>
      <c r="B11">
        <v>486562</v>
      </c>
      <c r="C11" s="18">
        <f t="shared" si="0"/>
        <v>3787.0641344956384</v>
      </c>
      <c r="D11" s="18">
        <f t="shared" si="1"/>
        <v>19362993.825186785</v>
      </c>
      <c r="E11" s="17">
        <v>44197</v>
      </c>
      <c r="F11" s="17">
        <f t="shared" si="2"/>
        <v>62459</v>
      </c>
      <c r="G11" s="19">
        <v>109.5</v>
      </c>
      <c r="H11">
        <f t="shared" si="3"/>
        <v>938.0526637184405</v>
      </c>
      <c r="I11">
        <f t="shared" si="7"/>
        <v>93805.266371844133</v>
      </c>
      <c r="J11">
        <f t="shared" si="8"/>
        <v>72611.226844450444</v>
      </c>
      <c r="K11">
        <f t="shared" si="9"/>
        <v>217833.68053335132</v>
      </c>
      <c r="L11">
        <f>$AD$13+I11*(1-$AC$15)-K11+L12</f>
        <v>-7665370.225787227</v>
      </c>
      <c r="M11">
        <f t="shared" si="4"/>
        <v>968149.69125933934</v>
      </c>
      <c r="N11">
        <f t="shared" si="5"/>
        <v>0</v>
      </c>
      <c r="O11">
        <f>SUM($N11:N$199)</f>
        <v>42</v>
      </c>
      <c r="P11">
        <f t="shared" si="6"/>
        <v>1</v>
      </c>
      <c r="Q11" s="21">
        <v>2.5000000000000001E-3</v>
      </c>
      <c r="R11" s="21">
        <f t="shared" si="10"/>
        <v>5.4999999999999997E-3</v>
      </c>
      <c r="S11" s="25">
        <f t="shared" si="11"/>
        <v>1755.1060076759679</v>
      </c>
      <c r="AB11" s="11" t="s">
        <v>207</v>
      </c>
      <c r="AC11">
        <v>3000</v>
      </c>
      <c r="AD11">
        <f>AC11*4</f>
        <v>12000</v>
      </c>
    </row>
    <row r="12" spans="1:31" x14ac:dyDescent="0.25">
      <c r="A12" s="7" t="s">
        <v>187</v>
      </c>
      <c r="B12">
        <v>480857</v>
      </c>
      <c r="C12" s="18">
        <f t="shared" si="0"/>
        <v>3742.6603362391006</v>
      </c>
      <c r="D12" s="18">
        <f t="shared" si="1"/>
        <v>19135960.312966987</v>
      </c>
      <c r="E12" s="17">
        <v>44105</v>
      </c>
      <c r="F12" s="17">
        <f t="shared" si="2"/>
        <v>62367</v>
      </c>
      <c r="G12" s="19">
        <v>109.3</v>
      </c>
      <c r="H12">
        <f t="shared" si="3"/>
        <v>936.339325519868</v>
      </c>
      <c r="I12">
        <f t="shared" si="7"/>
        <v>93633.932551986887</v>
      </c>
      <c r="J12">
        <f t="shared" si="8"/>
        <v>71759.851173626201</v>
      </c>
      <c r="K12">
        <f t="shared" si="9"/>
        <v>215279.5535208786</v>
      </c>
      <c r="L12">
        <f>$AD$13+I12*(1-$AC$15)-K12+L13</f>
        <v>-7508509.968395574</v>
      </c>
      <c r="M12">
        <f t="shared" si="4"/>
        <v>956798.01564834942</v>
      </c>
      <c r="N12">
        <f t="shared" si="5"/>
        <v>0</v>
      </c>
      <c r="O12">
        <f>SUM($N12:N$199)</f>
        <v>42</v>
      </c>
      <c r="P12">
        <f t="shared" si="6"/>
        <v>1</v>
      </c>
      <c r="Q12" s="21">
        <v>2.5000000000000001E-3</v>
      </c>
      <c r="R12" s="21">
        <f t="shared" si="10"/>
        <v>5.4999999999999997E-3</v>
      </c>
      <c r="S12" s="25">
        <f t="shared" si="11"/>
        <v>1734.5271713225507</v>
      </c>
      <c r="AB12" s="11" t="s">
        <v>209</v>
      </c>
    </row>
    <row r="13" spans="1:31" x14ac:dyDescent="0.25">
      <c r="A13" s="7" t="s">
        <v>186</v>
      </c>
      <c r="B13">
        <v>475448</v>
      </c>
      <c r="C13" s="18">
        <f t="shared" si="0"/>
        <v>3700.5603985056009</v>
      </c>
      <c r="D13" s="18">
        <f t="shared" si="1"/>
        <v>18920706.278331243</v>
      </c>
      <c r="E13" s="17">
        <v>44013</v>
      </c>
      <c r="F13" s="17">
        <f t="shared" si="2"/>
        <v>62275</v>
      </c>
      <c r="G13" s="19">
        <v>109.1</v>
      </c>
      <c r="H13">
        <f t="shared" si="3"/>
        <v>934.6259873212955</v>
      </c>
      <c r="I13">
        <f t="shared" si="7"/>
        <v>93462.598732129627</v>
      </c>
      <c r="J13">
        <f t="shared" si="8"/>
        <v>70952.648543742151</v>
      </c>
      <c r="K13">
        <f t="shared" si="9"/>
        <v>212857.94563122647</v>
      </c>
      <c r="L13">
        <f>$AD$13+I13*(1-$AC$15)-K13+L14</f>
        <v>-7354092.4710334865</v>
      </c>
      <c r="M13">
        <f t="shared" si="4"/>
        <v>946035.31391656213</v>
      </c>
      <c r="N13">
        <f t="shared" si="5"/>
        <v>0</v>
      </c>
      <c r="O13">
        <f>SUM($N13:N$199)</f>
        <v>42</v>
      </c>
      <c r="P13">
        <f t="shared" si="6"/>
        <v>1</v>
      </c>
      <c r="Q13" s="21">
        <v>2.5000000000000001E-3</v>
      </c>
      <c r="R13" s="21">
        <f t="shared" si="10"/>
        <v>5.4999999999999997E-3</v>
      </c>
      <c r="S13" s="25">
        <f t="shared" si="11"/>
        <v>1715.0160537352356</v>
      </c>
      <c r="AB13" s="11" t="s">
        <v>208</v>
      </c>
    </row>
    <row r="14" spans="1:31" x14ac:dyDescent="0.25">
      <c r="A14" s="5" t="s">
        <v>185</v>
      </c>
      <c r="B14">
        <v>460266</v>
      </c>
      <c r="C14" s="18">
        <f t="shared" si="0"/>
        <v>3582.3941469489387</v>
      </c>
      <c r="D14" s="18">
        <f t="shared" si="1"/>
        <v>18316530.505759638</v>
      </c>
      <c r="E14" s="17">
        <v>43922</v>
      </c>
      <c r="F14" s="17">
        <f t="shared" si="2"/>
        <v>62184</v>
      </c>
      <c r="G14" s="19">
        <v>108.7</v>
      </c>
      <c r="H14">
        <f t="shared" si="3"/>
        <v>931.19931092415061</v>
      </c>
      <c r="I14">
        <f t="shared" si="7"/>
        <v>93119.931092415136</v>
      </c>
      <c r="J14">
        <f t="shared" si="8"/>
        <v>68686.989396598641</v>
      </c>
      <c r="K14">
        <f t="shared" si="9"/>
        <v>206060.96818979591</v>
      </c>
      <c r="L14">
        <f>$AD$13+I14*(1-$AC$15)-K14+L15</f>
        <v>-7201985.2145781443</v>
      </c>
      <c r="M14">
        <f t="shared" si="4"/>
        <v>915826.52528798196</v>
      </c>
      <c r="N14">
        <f t="shared" si="5"/>
        <v>0</v>
      </c>
      <c r="O14">
        <f>SUM($N14:N$199)</f>
        <v>42</v>
      </c>
      <c r="P14">
        <f t="shared" si="6"/>
        <v>1</v>
      </c>
      <c r="Q14" s="21">
        <v>2.5000000000000001E-3</v>
      </c>
      <c r="R14" s="21">
        <f t="shared" si="10"/>
        <v>5.4999999999999997E-3</v>
      </c>
      <c r="S14" s="25">
        <f t="shared" si="11"/>
        <v>1660.2521810765886</v>
      </c>
    </row>
    <row r="15" spans="1:31" x14ac:dyDescent="0.25">
      <c r="A15" s="6" t="s">
        <v>184</v>
      </c>
      <c r="B15">
        <v>458363</v>
      </c>
      <c r="C15" s="18">
        <f t="shared" si="0"/>
        <v>3567.5825031133222</v>
      </c>
      <c r="D15" s="18">
        <f t="shared" si="1"/>
        <v>18240799.607643198</v>
      </c>
      <c r="E15" s="17">
        <v>43831</v>
      </c>
      <c r="F15" s="17">
        <f t="shared" si="2"/>
        <v>62094</v>
      </c>
      <c r="G15" s="19">
        <v>108.5</v>
      </c>
      <c r="H15">
        <f t="shared" si="3"/>
        <v>929.48597272557811</v>
      </c>
      <c r="I15">
        <f t="shared" si="7"/>
        <v>92948.597272557876</v>
      </c>
      <c r="J15">
        <f t="shared" si="8"/>
        <v>68402.998528661992</v>
      </c>
      <c r="K15">
        <f t="shared" si="9"/>
        <v>205208.99558598598</v>
      </c>
      <c r="L15">
        <f>$AD$13+I15*(1-$AC$15)-K15+L16</f>
        <v>-7056452.2015984179</v>
      </c>
      <c r="M15">
        <f t="shared" si="4"/>
        <v>912039.98038215993</v>
      </c>
      <c r="N15">
        <f t="shared" si="5"/>
        <v>0</v>
      </c>
      <c r="O15">
        <f>SUM($N15:N$199)</f>
        <v>42</v>
      </c>
      <c r="P15">
        <f t="shared" si="6"/>
        <v>1</v>
      </c>
      <c r="Q15" s="21">
        <v>7.4999999999999997E-3</v>
      </c>
      <c r="R15" s="21">
        <f t="shared" si="10"/>
        <v>1.0499999999999999E-2</v>
      </c>
      <c r="S15" s="25">
        <f t="shared" si="11"/>
        <v>2129.4000985511029</v>
      </c>
      <c r="AB15" s="12" t="s">
        <v>212</v>
      </c>
      <c r="AC15" s="10">
        <v>0.35</v>
      </c>
      <c r="AD15">
        <v>5000</v>
      </c>
    </row>
    <row r="16" spans="1:31" x14ac:dyDescent="0.25">
      <c r="A16" s="7" t="s">
        <v>183</v>
      </c>
      <c r="B16">
        <v>460686</v>
      </c>
      <c r="C16" s="18">
        <f t="shared" si="0"/>
        <v>3585.6631382316286</v>
      </c>
      <c r="D16" s="18">
        <f t="shared" si="1"/>
        <v>18333244.629358642</v>
      </c>
      <c r="E16" s="17">
        <v>43739</v>
      </c>
      <c r="F16" s="17">
        <f t="shared" si="2"/>
        <v>62002</v>
      </c>
      <c r="G16" s="19">
        <v>108.4</v>
      </c>
      <c r="H16">
        <f t="shared" si="3"/>
        <v>928.62930362629197</v>
      </c>
      <c r="I16">
        <f t="shared" si="7"/>
        <v>92862.930362629253</v>
      </c>
      <c r="J16">
        <f t="shared" si="8"/>
        <v>68749.6673600949</v>
      </c>
      <c r="K16">
        <f t="shared" si="9"/>
        <v>206249.0020802847</v>
      </c>
      <c r="L16">
        <f>$AD$13+I16*(1-$AC$15)-K16+L17</f>
        <v>-6911659.7942395946</v>
      </c>
      <c r="M16">
        <f t="shared" si="4"/>
        <v>916662.23146793211</v>
      </c>
      <c r="N16">
        <f t="shared" si="5"/>
        <v>0</v>
      </c>
      <c r="O16">
        <f>SUM($N16:N$199)</f>
        <v>42</v>
      </c>
      <c r="P16">
        <f t="shared" si="6"/>
        <v>1</v>
      </c>
      <c r="Q16" s="21">
        <v>7.4999999999999997E-3</v>
      </c>
      <c r="R16" s="21">
        <f t="shared" si="10"/>
        <v>1.0499999999999999E-2</v>
      </c>
      <c r="S16" s="25">
        <f t="shared" si="11"/>
        <v>2140.1919740491999</v>
      </c>
    </row>
    <row r="17" spans="1:29" x14ac:dyDescent="0.25">
      <c r="A17" s="7" t="s">
        <v>182</v>
      </c>
      <c r="B17">
        <v>465722</v>
      </c>
      <c r="C17" s="18">
        <f t="shared" si="0"/>
        <v>3624.8599003735962</v>
      </c>
      <c r="D17" s="18">
        <f t="shared" si="1"/>
        <v>18533654.930417169</v>
      </c>
      <c r="E17" s="17">
        <v>43647</v>
      </c>
      <c r="F17" s="17">
        <f t="shared" si="2"/>
        <v>61910</v>
      </c>
      <c r="G17" s="19">
        <v>108.2</v>
      </c>
      <c r="H17">
        <f t="shared" si="3"/>
        <v>926.91596542771947</v>
      </c>
      <c r="I17">
        <f t="shared" si="7"/>
        <v>92691.596542772008</v>
      </c>
      <c r="J17">
        <f t="shared" si="8"/>
        <v>69501.205989064372</v>
      </c>
      <c r="K17">
        <f t="shared" si="9"/>
        <v>208503.61796719313</v>
      </c>
      <c r="L17">
        <f>$AD$13+I17*(1-$AC$15)-K17+L18</f>
        <v>-6765771.6968950192</v>
      </c>
      <c r="M17">
        <f t="shared" si="4"/>
        <v>926682.74652085849</v>
      </c>
      <c r="N17">
        <f t="shared" si="5"/>
        <v>0</v>
      </c>
      <c r="O17">
        <f>SUM($N17:N$199)</f>
        <v>42</v>
      </c>
      <c r="P17">
        <f t="shared" si="6"/>
        <v>1</v>
      </c>
      <c r="Q17" s="21">
        <v>7.4999999999999997E-3</v>
      </c>
      <c r="R17" s="21">
        <f t="shared" si="10"/>
        <v>1.0499999999999999E-2</v>
      </c>
      <c r="S17" s="25">
        <f t="shared" si="11"/>
        <v>2163.5875336740028</v>
      </c>
      <c r="AB17" s="1" t="s">
        <v>213</v>
      </c>
    </row>
    <row r="18" spans="1:29" x14ac:dyDescent="0.25">
      <c r="A18" s="5" t="s">
        <v>181</v>
      </c>
      <c r="B18">
        <v>455594</v>
      </c>
      <c r="C18" s="18">
        <f t="shared" si="0"/>
        <v>3546.0305105853026</v>
      </c>
      <c r="D18" s="18">
        <f t="shared" si="1"/>
        <v>18130605.778486911</v>
      </c>
      <c r="E18" s="17">
        <v>43556</v>
      </c>
      <c r="F18" s="17">
        <f t="shared" si="2"/>
        <v>61819</v>
      </c>
      <c r="G18" s="19">
        <v>107.8</v>
      </c>
      <c r="H18">
        <f t="shared" si="3"/>
        <v>923.48928903057435</v>
      </c>
      <c r="I18">
        <f t="shared" si="7"/>
        <v>92348.928903057502</v>
      </c>
      <c r="J18">
        <f t="shared" si="8"/>
        <v>67989.771669325914</v>
      </c>
      <c r="K18">
        <f t="shared" si="9"/>
        <v>203969.31500797774</v>
      </c>
      <c r="L18">
        <f>$AD$13+I18*(1-$AC$15)-K18+L19</f>
        <v>-6617517.6166806277</v>
      </c>
      <c r="M18">
        <f t="shared" si="4"/>
        <v>906530.28892434563</v>
      </c>
      <c r="N18">
        <f t="shared" si="5"/>
        <v>0</v>
      </c>
      <c r="O18">
        <f>SUM($N18:N$199)</f>
        <v>42</v>
      </c>
      <c r="P18">
        <f t="shared" si="6"/>
        <v>1</v>
      </c>
      <c r="Q18" s="21">
        <v>7.4999999999999997E-3</v>
      </c>
      <c r="R18" s="21">
        <f t="shared" si="10"/>
        <v>1.0499999999999999E-2</v>
      </c>
      <c r="S18" s="25">
        <f t="shared" si="11"/>
        <v>2116.5362572879822</v>
      </c>
      <c r="AB18" t="s">
        <v>214</v>
      </c>
      <c r="AC18" s="10">
        <v>0.06</v>
      </c>
    </row>
    <row r="19" spans="1:29" x14ac:dyDescent="0.25">
      <c r="A19" s="6" t="s">
        <v>180</v>
      </c>
      <c r="B19">
        <v>466988</v>
      </c>
      <c r="C19" s="18">
        <f t="shared" si="0"/>
        <v>3634.713574097133</v>
      </c>
      <c r="D19" s="18">
        <f t="shared" si="1"/>
        <v>18584036.074408457</v>
      </c>
      <c r="E19" s="17">
        <v>43466</v>
      </c>
      <c r="F19" s="17">
        <f t="shared" si="2"/>
        <v>61729</v>
      </c>
      <c r="G19" s="19">
        <v>106.7</v>
      </c>
      <c r="H19">
        <f t="shared" si="3"/>
        <v>914.06592893842571</v>
      </c>
      <c r="I19">
        <f t="shared" si="7"/>
        <v>91406.592893842637</v>
      </c>
      <c r="J19">
        <f t="shared" si="8"/>
        <v>69690.135279031718</v>
      </c>
      <c r="K19">
        <f t="shared" si="9"/>
        <v>209070.40583709514</v>
      </c>
      <c r="L19">
        <f>$AD$13+I19*(1-$AC$15)-K19+L20</f>
        <v>-6473575.105459637</v>
      </c>
      <c r="M19">
        <f t="shared" si="4"/>
        <v>929201.8037204229</v>
      </c>
      <c r="N19">
        <f t="shared" si="5"/>
        <v>0</v>
      </c>
      <c r="O19">
        <f>SUM($N19:N$199)</f>
        <v>42</v>
      </c>
      <c r="P19">
        <f t="shared" si="6"/>
        <v>1</v>
      </c>
      <c r="Q19" s="21">
        <v>7.4999999999999997E-3</v>
      </c>
      <c r="R19" s="21">
        <f t="shared" si="10"/>
        <v>1.0499999999999999E-2</v>
      </c>
      <c r="S19" s="25">
        <f t="shared" si="11"/>
        <v>2169.4689432222553</v>
      </c>
      <c r="AB19" t="s">
        <v>215</v>
      </c>
      <c r="AC19">
        <v>30</v>
      </c>
    </row>
    <row r="20" spans="1:29" x14ac:dyDescent="0.25">
      <c r="A20" s="7" t="s">
        <v>179</v>
      </c>
      <c r="B20">
        <v>468544</v>
      </c>
      <c r="C20" s="18">
        <f t="shared" si="0"/>
        <v>3646.8244084682415</v>
      </c>
      <c r="D20" s="18">
        <f t="shared" si="1"/>
        <v>18645957.922789525</v>
      </c>
      <c r="E20" s="17">
        <v>43374</v>
      </c>
      <c r="F20" s="17">
        <f t="shared" si="2"/>
        <v>61637</v>
      </c>
      <c r="G20" s="19">
        <v>106.9</v>
      </c>
      <c r="H20">
        <f t="shared" si="3"/>
        <v>915.77926713699821</v>
      </c>
      <c r="I20">
        <f t="shared" si="7"/>
        <v>91577.926713699882</v>
      </c>
      <c r="J20">
        <f t="shared" si="8"/>
        <v>69922.342210460716</v>
      </c>
      <c r="K20">
        <f t="shared" si="9"/>
        <v>209767.02663138215</v>
      </c>
      <c r="L20">
        <f>$AD$13+I20*(1-$AC$15)-K20+L21</f>
        <v>-6323918.9850035394</v>
      </c>
      <c r="M20">
        <f t="shared" si="4"/>
        <v>932297.89613947633</v>
      </c>
      <c r="N20">
        <f t="shared" si="5"/>
        <v>0</v>
      </c>
      <c r="O20">
        <f>SUM($N20:N$199)</f>
        <v>42</v>
      </c>
      <c r="P20">
        <f t="shared" si="6"/>
        <v>1</v>
      </c>
      <c r="Q20" s="21">
        <v>7.4999999999999997E-3</v>
      </c>
      <c r="R20" s="21">
        <f t="shared" si="10"/>
        <v>1.0499999999999999E-2</v>
      </c>
      <c r="S20" s="25">
        <f t="shared" si="11"/>
        <v>2176.6975950840888</v>
      </c>
      <c r="AB20" t="s">
        <v>216</v>
      </c>
      <c r="AC20" s="10">
        <v>0.95</v>
      </c>
    </row>
    <row r="21" spans="1:29" x14ac:dyDescent="0.25">
      <c r="A21" s="7" t="s">
        <v>178</v>
      </c>
      <c r="B21">
        <v>468845</v>
      </c>
      <c r="C21" s="18">
        <f t="shared" si="0"/>
        <v>3649.167185554169</v>
      </c>
      <c r="D21" s="18">
        <f t="shared" si="1"/>
        <v>18657936.378035475</v>
      </c>
      <c r="E21" s="17">
        <v>43282</v>
      </c>
      <c r="F21" s="17">
        <f t="shared" si="2"/>
        <v>61545</v>
      </c>
      <c r="G21" s="19">
        <v>106.3</v>
      </c>
      <c r="H21">
        <f t="shared" si="3"/>
        <v>910.63925254128071</v>
      </c>
      <c r="I21">
        <f t="shared" si="7"/>
        <v>91063.925254128131</v>
      </c>
      <c r="J21">
        <f t="shared" si="8"/>
        <v>69967.261417633024</v>
      </c>
      <c r="K21">
        <f t="shared" si="9"/>
        <v>209901.78425289909</v>
      </c>
      <c r="L21">
        <f>$AD$13+I21*(1-$AC$15)-K21+L22</f>
        <v>-6173677.6107360618</v>
      </c>
      <c r="M21">
        <f t="shared" si="4"/>
        <v>932896.81890177377</v>
      </c>
      <c r="N21">
        <f t="shared" si="5"/>
        <v>0</v>
      </c>
      <c r="O21">
        <f>SUM($N21:N$199)</f>
        <v>42</v>
      </c>
      <c r="P21">
        <f t="shared" si="6"/>
        <v>1</v>
      </c>
      <c r="Q21" s="21">
        <v>5.0000000000000001E-3</v>
      </c>
      <c r="R21" s="21">
        <f t="shared" si="10"/>
        <v>8.0000000000000002E-3</v>
      </c>
      <c r="S21" s="25">
        <f t="shared" si="11"/>
        <v>1926.2193104892972</v>
      </c>
    </row>
    <row r="22" spans="1:29" x14ac:dyDescent="0.25">
      <c r="A22" s="5" t="s">
        <v>177</v>
      </c>
      <c r="B22">
        <v>473776</v>
      </c>
      <c r="C22" s="18">
        <f t="shared" si="0"/>
        <v>3687.5466998754646</v>
      </c>
      <c r="D22" s="18">
        <f t="shared" si="1"/>
        <v>18854168.148194257</v>
      </c>
      <c r="E22" s="17">
        <v>43191</v>
      </c>
      <c r="F22" s="17">
        <f t="shared" si="2"/>
        <v>61454</v>
      </c>
      <c r="G22" s="19">
        <v>105.8</v>
      </c>
      <c r="H22">
        <f t="shared" si="3"/>
        <v>906.35590704484957</v>
      </c>
      <c r="I22">
        <f t="shared" si="7"/>
        <v>90635.590704485017</v>
      </c>
      <c r="J22">
        <f t="shared" si="8"/>
        <v>70703.130555728465</v>
      </c>
      <c r="K22">
        <f t="shared" si="9"/>
        <v>212109.39166718538</v>
      </c>
      <c r="L22">
        <f>$AD$13+I22*(1-$AC$15)-K22+L23</f>
        <v>-6022967.3778983457</v>
      </c>
      <c r="M22">
        <f t="shared" si="4"/>
        <v>942708.40740971291</v>
      </c>
      <c r="N22">
        <f t="shared" si="5"/>
        <v>0</v>
      </c>
      <c r="O22">
        <f>SUM($N22:N$199)</f>
        <v>42</v>
      </c>
      <c r="P22">
        <f t="shared" si="6"/>
        <v>1</v>
      </c>
      <c r="Q22" s="21">
        <v>5.0000000000000001E-3</v>
      </c>
      <c r="R22" s="21">
        <f t="shared" si="10"/>
        <v>8.0000000000000002E-3</v>
      </c>
      <c r="S22" s="25">
        <f t="shared" si="11"/>
        <v>1946.4780045566811</v>
      </c>
      <c r="AB22" t="s">
        <v>217</v>
      </c>
      <c r="AC22" s="13">
        <f>PMT(AC18/12,AC19*12,AC20*B107)</f>
        <v>-458.12465020130753</v>
      </c>
    </row>
    <row r="23" spans="1:29" x14ac:dyDescent="0.25">
      <c r="A23" s="6" t="s">
        <v>176</v>
      </c>
      <c r="B23">
        <v>470922</v>
      </c>
      <c r="C23" s="18">
        <f t="shared" si="0"/>
        <v>3665.3331257783288</v>
      </c>
      <c r="D23" s="18">
        <f t="shared" si="1"/>
        <v>18740591.698785793</v>
      </c>
      <c r="E23" s="17">
        <v>43101</v>
      </c>
      <c r="F23" s="17">
        <f t="shared" si="2"/>
        <v>61363</v>
      </c>
      <c r="G23" s="19">
        <v>104.8</v>
      </c>
      <c r="H23">
        <f t="shared" si="3"/>
        <v>897.78921605198707</v>
      </c>
      <c r="I23">
        <f t="shared" si="7"/>
        <v>89778.921605198775</v>
      </c>
      <c r="J23">
        <f t="shared" si="8"/>
        <v>70277.218870446712</v>
      </c>
      <c r="K23">
        <f t="shared" si="9"/>
        <v>210831.65661134015</v>
      </c>
      <c r="L23">
        <f>$AD$13+I23*(1-$AC$15)-K23+L24</f>
        <v>-5869771.1201890754</v>
      </c>
      <c r="M23">
        <f t="shared" si="4"/>
        <v>937029.58493928972</v>
      </c>
      <c r="N23">
        <f t="shared" si="5"/>
        <v>0</v>
      </c>
      <c r="O23">
        <f>SUM($N23:N$199)</f>
        <v>42</v>
      </c>
      <c r="P23">
        <f t="shared" si="6"/>
        <v>1</v>
      </c>
      <c r="Q23" s="21">
        <v>5.0000000000000001E-3</v>
      </c>
      <c r="R23" s="21">
        <f t="shared" si="10"/>
        <v>8.0000000000000002E-3</v>
      </c>
      <c r="S23" s="25">
        <f t="shared" si="11"/>
        <v>1934.7525304402109</v>
      </c>
    </row>
    <row r="24" spans="1:29" x14ac:dyDescent="0.25">
      <c r="A24" s="7" t="s">
        <v>175</v>
      </c>
      <c r="B24">
        <v>471761</v>
      </c>
      <c r="C24" s="18">
        <f t="shared" si="0"/>
        <v>3671.8633250311309</v>
      </c>
      <c r="D24" s="18">
        <f t="shared" si="1"/>
        <v>18773980.150451418</v>
      </c>
      <c r="E24" s="17">
        <v>43009</v>
      </c>
      <c r="F24" s="17">
        <f t="shared" si="2"/>
        <v>61271</v>
      </c>
      <c r="G24" s="19">
        <v>104.7</v>
      </c>
      <c r="H24">
        <f t="shared" si="3"/>
        <v>896.93254695270093</v>
      </c>
      <c r="I24">
        <f t="shared" si="7"/>
        <v>89693.254695270152</v>
      </c>
      <c r="J24">
        <f t="shared" si="8"/>
        <v>70402.425564192818</v>
      </c>
      <c r="K24">
        <f t="shared" si="9"/>
        <v>211207.27669257845</v>
      </c>
      <c r="L24">
        <f>$AD$13+I24*(1-$AC$15)-K24+L25</f>
        <v>-5717295.762621114</v>
      </c>
      <c r="M24">
        <f t="shared" si="4"/>
        <v>938699.0075225709</v>
      </c>
      <c r="N24">
        <f t="shared" si="5"/>
        <v>0</v>
      </c>
      <c r="O24">
        <f>SUM($N24:N$199)</f>
        <v>42</v>
      </c>
      <c r="P24">
        <f t="shared" si="6"/>
        <v>1</v>
      </c>
      <c r="Q24" s="21">
        <v>2.5000000000000001E-3</v>
      </c>
      <c r="R24" s="21">
        <f t="shared" si="10"/>
        <v>5.4999999999999997E-3</v>
      </c>
      <c r="S24" s="25">
        <f t="shared" si="11"/>
        <v>1701.716462212878</v>
      </c>
    </row>
    <row r="25" spans="1:29" x14ac:dyDescent="0.25">
      <c r="A25" s="7" t="s">
        <v>174</v>
      </c>
      <c r="B25">
        <v>478142</v>
      </c>
      <c r="C25" s="18">
        <f t="shared" si="0"/>
        <v>3721.5286425902841</v>
      </c>
      <c r="D25" s="18">
        <f t="shared" si="1"/>
        <v>19027915.442559142</v>
      </c>
      <c r="E25" s="17">
        <v>42917</v>
      </c>
      <c r="F25" s="17">
        <f t="shared" si="2"/>
        <v>61179</v>
      </c>
      <c r="G25" s="19">
        <v>103.9</v>
      </c>
      <c r="H25">
        <f t="shared" si="3"/>
        <v>890.07919415841104</v>
      </c>
      <c r="I25">
        <f t="shared" si="7"/>
        <v>89007.919415841156</v>
      </c>
      <c r="J25">
        <f t="shared" si="8"/>
        <v>71354.682909596784</v>
      </c>
      <c r="K25">
        <f t="shared" si="9"/>
        <v>214064.04872879034</v>
      </c>
      <c r="L25">
        <f>$AD$13+I25*(1-$AC$15)-K25+L26</f>
        <v>-5564389.1014804617</v>
      </c>
      <c r="M25">
        <f t="shared" si="4"/>
        <v>951395.77212795708</v>
      </c>
      <c r="N25">
        <f t="shared" si="5"/>
        <v>0</v>
      </c>
      <c r="O25">
        <f>SUM($N25:N$199)</f>
        <v>42</v>
      </c>
      <c r="P25">
        <f t="shared" si="6"/>
        <v>1</v>
      </c>
      <c r="Q25" s="21">
        <v>2.5000000000000001E-3</v>
      </c>
      <c r="R25" s="21">
        <f t="shared" si="10"/>
        <v>5.4999999999999997E-3</v>
      </c>
      <c r="S25" s="25">
        <f t="shared" si="11"/>
        <v>1724.7337373699606</v>
      </c>
    </row>
    <row r="26" spans="1:29" x14ac:dyDescent="0.25">
      <c r="A26" s="5" t="s">
        <v>173</v>
      </c>
      <c r="B26">
        <v>478782</v>
      </c>
      <c r="C26" s="18">
        <f t="shared" si="0"/>
        <v>3726.509962640097</v>
      </c>
      <c r="D26" s="18">
        <f t="shared" si="1"/>
        <v>19053384.583281431</v>
      </c>
      <c r="E26" s="17">
        <v>42826</v>
      </c>
      <c r="F26" s="17">
        <f t="shared" si="2"/>
        <v>61088</v>
      </c>
      <c r="G26" s="19">
        <v>103.4</v>
      </c>
      <c r="H26">
        <f t="shared" si="3"/>
        <v>885.79584866197979</v>
      </c>
      <c r="I26">
        <f t="shared" si="7"/>
        <v>88579.584866198027</v>
      </c>
      <c r="J26">
        <f t="shared" si="8"/>
        <v>71450.192187305365</v>
      </c>
      <c r="K26">
        <f t="shared" si="9"/>
        <v>214350.5765619161</v>
      </c>
      <c r="L26">
        <f>$AD$13+I26*(1-$AC$15)-K26+L27</f>
        <v>-5408180.2003719676</v>
      </c>
      <c r="M26">
        <f t="shared" si="4"/>
        <v>952669.22916407161</v>
      </c>
      <c r="N26">
        <f t="shared" si="5"/>
        <v>0</v>
      </c>
      <c r="O26">
        <f>SUM($N26:N$199)</f>
        <v>42</v>
      </c>
      <c r="P26">
        <f t="shared" si="6"/>
        <v>1</v>
      </c>
      <c r="Q26" s="21">
        <v>2.5000000000000001E-3</v>
      </c>
      <c r="R26" s="21">
        <f t="shared" si="10"/>
        <v>5.4999999999999997E-3</v>
      </c>
      <c r="S26" s="25">
        <f t="shared" si="11"/>
        <v>1727.0423184858566</v>
      </c>
    </row>
    <row r="27" spans="1:29" x14ac:dyDescent="0.25">
      <c r="A27" s="6" t="s">
        <v>172</v>
      </c>
      <c r="B27">
        <v>473073</v>
      </c>
      <c r="C27" s="18">
        <f t="shared" si="0"/>
        <v>3682.0750311332476</v>
      </c>
      <c r="D27" s="18">
        <f t="shared" si="1"/>
        <v>18826191.888932116</v>
      </c>
      <c r="E27" s="17">
        <v>42736</v>
      </c>
      <c r="F27" s="17">
        <f t="shared" si="2"/>
        <v>60998</v>
      </c>
      <c r="G27" s="19">
        <v>102.3</v>
      </c>
      <c r="H27">
        <f t="shared" si="3"/>
        <v>876.37248856983103</v>
      </c>
      <c r="I27">
        <f t="shared" si="7"/>
        <v>87637.248856983162</v>
      </c>
      <c r="J27">
        <f t="shared" si="8"/>
        <v>70598.219583495433</v>
      </c>
      <c r="K27">
        <f t="shared" si="9"/>
        <v>211794.6587504863</v>
      </c>
      <c r="L27">
        <f>$AD$13+I27*(1-$AC$15)-K27+L28</f>
        <v>-5251406.3539730804</v>
      </c>
      <c r="M27">
        <f t="shared" si="4"/>
        <v>941309.59444660589</v>
      </c>
      <c r="N27">
        <f t="shared" si="5"/>
        <v>0</v>
      </c>
      <c r="O27">
        <f>SUM($N27:N$199)</f>
        <v>42</v>
      </c>
      <c r="P27">
        <f t="shared" si="6"/>
        <v>1</v>
      </c>
      <c r="Q27" s="21">
        <v>2.5000000000000001E-3</v>
      </c>
      <c r="R27" s="21">
        <f t="shared" si="10"/>
        <v>5.4999999999999997E-3</v>
      </c>
      <c r="S27" s="25">
        <f t="shared" si="11"/>
        <v>1706.449053500465</v>
      </c>
    </row>
    <row r="28" spans="1:29" x14ac:dyDescent="0.25">
      <c r="A28" s="7" t="s">
        <v>171</v>
      </c>
      <c r="B28">
        <v>474736</v>
      </c>
      <c r="C28" s="18">
        <f t="shared" si="0"/>
        <v>3695.0186799501839</v>
      </c>
      <c r="D28" s="18">
        <f t="shared" si="1"/>
        <v>18892371.859277695</v>
      </c>
      <c r="E28" s="17">
        <v>42644</v>
      </c>
      <c r="F28" s="17">
        <f t="shared" si="2"/>
        <v>60906</v>
      </c>
      <c r="G28" s="19">
        <v>101.9</v>
      </c>
      <c r="H28">
        <f t="shared" si="3"/>
        <v>872.94581217268615</v>
      </c>
      <c r="I28">
        <f t="shared" si="7"/>
        <v>87294.581217268671</v>
      </c>
      <c r="J28">
        <f t="shared" si="8"/>
        <v>70846.394472291358</v>
      </c>
      <c r="K28">
        <f t="shared" si="9"/>
        <v>212539.18341687406</v>
      </c>
      <c r="L28">
        <f>$AD$13+I28*(1-$AC$15)-K28+L29</f>
        <v>-5096575.9069796335</v>
      </c>
      <c r="M28">
        <f t="shared" si="4"/>
        <v>944618.59296388482</v>
      </c>
      <c r="N28">
        <f t="shared" si="5"/>
        <v>0</v>
      </c>
      <c r="O28">
        <f>SUM($N28:N$199)</f>
        <v>42</v>
      </c>
      <c r="P28">
        <f t="shared" si="6"/>
        <v>1</v>
      </c>
      <c r="Q28" s="21">
        <v>2.5000000000000001E-3</v>
      </c>
      <c r="R28" s="21">
        <f t="shared" si="10"/>
        <v>5.4999999999999997E-3</v>
      </c>
      <c r="S28" s="25">
        <f t="shared" si="11"/>
        <v>1712.4477572438011</v>
      </c>
    </row>
    <row r="29" spans="1:29" x14ac:dyDescent="0.25">
      <c r="A29" s="7" t="s">
        <v>170</v>
      </c>
      <c r="B29">
        <v>472384</v>
      </c>
      <c r="C29" s="18">
        <f t="shared" si="0"/>
        <v>3676.7123287671202</v>
      </c>
      <c r="D29" s="18">
        <f t="shared" si="1"/>
        <v>18798772.767123271</v>
      </c>
      <c r="E29" s="17">
        <v>42552</v>
      </c>
      <c r="F29" s="17">
        <f t="shared" si="2"/>
        <v>60814</v>
      </c>
      <c r="G29" s="19">
        <v>101.2</v>
      </c>
      <c r="H29">
        <f t="shared" si="3"/>
        <v>866.94912847768239</v>
      </c>
      <c r="I29">
        <f t="shared" si="7"/>
        <v>86694.912847768297</v>
      </c>
      <c r="J29">
        <f t="shared" si="8"/>
        <v>70495.397876712261</v>
      </c>
      <c r="K29">
        <f t="shared" si="9"/>
        <v>211486.19363013678</v>
      </c>
      <c r="L29">
        <f>$AD$13+I29*(1-$AC$15)-K29+L30</f>
        <v>-4940778.201353984</v>
      </c>
      <c r="M29">
        <f t="shared" si="4"/>
        <v>939938.63835616363</v>
      </c>
      <c r="N29">
        <f t="shared" si="5"/>
        <v>0</v>
      </c>
      <c r="O29">
        <f>SUM($N29:N$199)</f>
        <v>42</v>
      </c>
      <c r="P29">
        <f t="shared" si="6"/>
        <v>1</v>
      </c>
      <c r="Q29" s="21">
        <v>1.4999999999999999E-2</v>
      </c>
      <c r="R29" s="21">
        <f t="shared" si="10"/>
        <v>1.7999999999999999E-2</v>
      </c>
      <c r="S29" s="25">
        <f t="shared" si="11"/>
        <v>3046.1625506402479</v>
      </c>
    </row>
    <row r="30" spans="1:29" x14ac:dyDescent="0.25">
      <c r="A30" s="5" t="s">
        <v>169</v>
      </c>
      <c r="B30">
        <v>455984</v>
      </c>
      <c r="C30" s="18">
        <f t="shared" si="0"/>
        <v>3549.066002490657</v>
      </c>
      <c r="D30" s="18">
        <f t="shared" si="1"/>
        <v>18146126.036114555</v>
      </c>
      <c r="E30" s="17">
        <v>42461</v>
      </c>
      <c r="F30" s="17">
        <f t="shared" si="2"/>
        <v>60723</v>
      </c>
      <c r="G30" s="19">
        <v>100.8</v>
      </c>
      <c r="H30">
        <f t="shared" si="3"/>
        <v>863.52245208053739</v>
      </c>
      <c r="I30">
        <f t="shared" si="7"/>
        <v>86352.245208053806</v>
      </c>
      <c r="J30">
        <f t="shared" si="8"/>
        <v>68047.972635429571</v>
      </c>
      <c r="K30">
        <f t="shared" si="9"/>
        <v>204143.91790628873</v>
      </c>
      <c r="L30">
        <f>$AD$13+I30*(1-$AC$15)-K30+L31</f>
        <v>-4785643.7010748964</v>
      </c>
      <c r="M30">
        <f t="shared" si="4"/>
        <v>907306.30180572777</v>
      </c>
      <c r="N30">
        <f t="shared" si="5"/>
        <v>0</v>
      </c>
      <c r="O30">
        <f>SUM($N30:N$199)</f>
        <v>42</v>
      </c>
      <c r="P30">
        <f t="shared" si="6"/>
        <v>1</v>
      </c>
      <c r="Q30" s="21">
        <v>1.4999999999999999E-2</v>
      </c>
      <c r="R30" s="21">
        <f t="shared" si="10"/>
        <v>1.7999999999999999E-2</v>
      </c>
      <c r="S30" s="25">
        <f t="shared" si="11"/>
        <v>2940.4073476052167</v>
      </c>
    </row>
    <row r="31" spans="1:29" x14ac:dyDescent="0.25">
      <c r="A31" s="6" t="s">
        <v>168</v>
      </c>
      <c r="B31">
        <v>456229</v>
      </c>
      <c r="C31" s="18">
        <f t="shared" si="0"/>
        <v>3550.9729140722261</v>
      </c>
      <c r="D31" s="18">
        <f t="shared" si="1"/>
        <v>18155875.941547308</v>
      </c>
      <c r="E31" s="17">
        <v>42370</v>
      </c>
      <c r="F31" s="17">
        <f t="shared" si="2"/>
        <v>60633</v>
      </c>
      <c r="G31" s="19">
        <v>100.1</v>
      </c>
      <c r="H31">
        <f t="shared" si="3"/>
        <v>857.52576838553352</v>
      </c>
      <c r="I31">
        <f t="shared" si="7"/>
        <v>85752.576838553417</v>
      </c>
      <c r="J31">
        <f t="shared" si="8"/>
        <v>68084.534780802394</v>
      </c>
      <c r="K31">
        <f t="shared" si="9"/>
        <v>204253.6043424072</v>
      </c>
      <c r="L31">
        <f>$AD$13+I31*(1-$AC$15)-K31+L32</f>
        <v>-4637628.7425538423</v>
      </c>
      <c r="M31">
        <f t="shared" si="4"/>
        <v>907793.79707736545</v>
      </c>
      <c r="N31">
        <f t="shared" si="5"/>
        <v>0</v>
      </c>
      <c r="O31">
        <f>SUM($N31:N$199)</f>
        <v>42</v>
      </c>
      <c r="P31">
        <f t="shared" si="6"/>
        <v>1</v>
      </c>
      <c r="Q31" s="21">
        <v>1.4999999999999999E-2</v>
      </c>
      <c r="R31" s="21">
        <f t="shared" si="10"/>
        <v>1.7999999999999999E-2</v>
      </c>
      <c r="S31" s="25">
        <f t="shared" si="11"/>
        <v>2941.9872271627523</v>
      </c>
    </row>
    <row r="32" spans="1:29" x14ac:dyDescent="0.25">
      <c r="A32" s="7" t="s">
        <v>167</v>
      </c>
      <c r="B32">
        <v>443399</v>
      </c>
      <c r="C32" s="18">
        <f t="shared" si="0"/>
        <v>3451.1130136986271</v>
      </c>
      <c r="D32" s="18">
        <f t="shared" si="1"/>
        <v>17645299.261130121</v>
      </c>
      <c r="E32" s="17">
        <v>42278</v>
      </c>
      <c r="F32" s="17">
        <f t="shared" si="2"/>
        <v>60541</v>
      </c>
      <c r="G32" s="19">
        <v>100.4</v>
      </c>
      <c r="H32">
        <f t="shared" si="3"/>
        <v>860.09577568339239</v>
      </c>
      <c r="I32">
        <f t="shared" si="7"/>
        <v>86009.5775683393</v>
      </c>
      <c r="J32">
        <f t="shared" si="8"/>
        <v>66169.872229237953</v>
      </c>
      <c r="K32">
        <f t="shared" si="9"/>
        <v>198509.61668771386</v>
      </c>
      <c r="L32">
        <f>$AD$13+I32*(1-$AC$15)-K32+L33</f>
        <v>-4489114.3131564949</v>
      </c>
      <c r="M32">
        <f t="shared" si="4"/>
        <v>882264.96305650612</v>
      </c>
      <c r="N32">
        <f t="shared" si="5"/>
        <v>0</v>
      </c>
      <c r="O32">
        <f>SUM($N32:N$199)</f>
        <v>42</v>
      </c>
      <c r="P32">
        <f t="shared" si="6"/>
        <v>1</v>
      </c>
      <c r="Q32" s="21">
        <v>1.4999999999999999E-2</v>
      </c>
      <c r="R32" s="21">
        <f t="shared" si="10"/>
        <v>1.7999999999999999E-2</v>
      </c>
      <c r="S32" s="25">
        <f t="shared" si="11"/>
        <v>2859.2531262518105</v>
      </c>
    </row>
    <row r="33" spans="1:19" x14ac:dyDescent="0.25">
      <c r="A33" s="7" t="s">
        <v>166</v>
      </c>
      <c r="B33">
        <v>429711</v>
      </c>
      <c r="C33" s="18">
        <f t="shared" si="0"/>
        <v>3344.5750311332472</v>
      </c>
      <c r="D33" s="18">
        <f t="shared" si="1"/>
        <v>17100578.013932113</v>
      </c>
      <c r="E33" s="17">
        <v>42186</v>
      </c>
      <c r="F33" s="17">
        <f t="shared" si="2"/>
        <v>60449</v>
      </c>
      <c r="G33" s="19">
        <v>100.2</v>
      </c>
      <c r="H33">
        <f t="shared" si="3"/>
        <v>858.38243748481977</v>
      </c>
      <c r="I33">
        <f t="shared" si="7"/>
        <v>85838.24374848204</v>
      </c>
      <c r="J33">
        <f t="shared" si="8"/>
        <v>64127.167552245424</v>
      </c>
      <c r="K33">
        <f t="shared" si="9"/>
        <v>192381.50265673627</v>
      </c>
      <c r="L33">
        <f>$AD$13+I33*(1-$AC$15)-K33+L34</f>
        <v>-4346510.9218882015</v>
      </c>
      <c r="M33">
        <f t="shared" si="4"/>
        <v>855028.90069660568</v>
      </c>
      <c r="N33">
        <f t="shared" si="5"/>
        <v>0</v>
      </c>
      <c r="O33">
        <f>SUM($N33:N$199)</f>
        <v>42</v>
      </c>
      <c r="P33">
        <f t="shared" si="6"/>
        <v>1</v>
      </c>
      <c r="Q33" s="21">
        <v>1.4999999999999999E-2</v>
      </c>
      <c r="R33" s="21">
        <f t="shared" si="10"/>
        <v>1.7999999999999999E-2</v>
      </c>
      <c r="S33" s="25">
        <f t="shared" si="11"/>
        <v>2770.9862226454993</v>
      </c>
    </row>
    <row r="34" spans="1:19" x14ac:dyDescent="0.25">
      <c r="A34" s="5" t="s">
        <v>165</v>
      </c>
      <c r="B34">
        <v>408780</v>
      </c>
      <c r="C34" s="18">
        <f t="shared" si="0"/>
        <v>3181.662515566622</v>
      </c>
      <c r="D34" s="18">
        <f t="shared" si="1"/>
        <v>16267617.725716049</v>
      </c>
      <c r="E34" s="17">
        <v>42095</v>
      </c>
      <c r="F34" s="17">
        <f t="shared" si="2"/>
        <v>60358</v>
      </c>
      <c r="G34" s="19">
        <v>100</v>
      </c>
      <c r="H34">
        <f t="shared" si="3"/>
        <v>856.66909928624727</v>
      </c>
      <c r="I34">
        <f t="shared" si="7"/>
        <v>85666.909928624795</v>
      </c>
      <c r="J34">
        <f t="shared" si="8"/>
        <v>61003.566471435181</v>
      </c>
      <c r="K34">
        <f t="shared" si="9"/>
        <v>183010.69941430553</v>
      </c>
      <c r="L34">
        <f>$AD$13+I34*(1-$AC$15)-K34+L35</f>
        <v>-4209924.2776679788</v>
      </c>
      <c r="M34">
        <f t="shared" si="4"/>
        <v>813380.88628580247</v>
      </c>
      <c r="N34">
        <f t="shared" si="5"/>
        <v>0</v>
      </c>
      <c r="O34">
        <f>SUM($N34:N$199)</f>
        <v>42</v>
      </c>
      <c r="P34">
        <f t="shared" si="6"/>
        <v>1</v>
      </c>
      <c r="Q34" s="21">
        <v>1.4999999999999999E-2</v>
      </c>
      <c r="R34" s="21">
        <f t="shared" si="10"/>
        <v>1.7999999999999999E-2</v>
      </c>
      <c r="S34" s="25">
        <f t="shared" si="11"/>
        <v>2636.0129205280459</v>
      </c>
    </row>
    <row r="35" spans="1:19" x14ac:dyDescent="0.25">
      <c r="A35" s="6" t="s">
        <v>164</v>
      </c>
      <c r="B35">
        <v>406730</v>
      </c>
      <c r="C35" s="18">
        <f t="shared" si="0"/>
        <v>3165.7067247820637</v>
      </c>
      <c r="D35" s="18">
        <f t="shared" si="1"/>
        <v>16186036.884339957</v>
      </c>
      <c r="E35" s="17">
        <v>42005</v>
      </c>
      <c r="F35" s="17">
        <f t="shared" si="2"/>
        <v>60268</v>
      </c>
      <c r="G35" s="19">
        <v>99.4</v>
      </c>
      <c r="H35">
        <f t="shared" si="3"/>
        <v>851.52908469052988</v>
      </c>
      <c r="I35">
        <f t="shared" si="7"/>
        <v>85152.908469053058</v>
      </c>
      <c r="J35">
        <f t="shared" si="8"/>
        <v>60697.638316274832</v>
      </c>
      <c r="K35">
        <f t="shared" si="9"/>
        <v>182092.9149488245</v>
      </c>
      <c r="L35">
        <f>$AD$13+I35*(1-$AC$15)-K35+L36</f>
        <v>-4082597.0697072796</v>
      </c>
      <c r="M35">
        <f t="shared" si="4"/>
        <v>809301.84421699785</v>
      </c>
      <c r="N35">
        <f t="shared" si="5"/>
        <v>0</v>
      </c>
      <c r="O35">
        <f>SUM($N35:N$199)</f>
        <v>42</v>
      </c>
      <c r="P35">
        <f t="shared" si="6"/>
        <v>1</v>
      </c>
      <c r="Q35" s="21">
        <v>1.4999999999999999E-2</v>
      </c>
      <c r="R35" s="21">
        <f t="shared" si="10"/>
        <v>1.7999999999999999E-2</v>
      </c>
      <c r="S35" s="25">
        <f t="shared" si="11"/>
        <v>2622.7935201486671</v>
      </c>
    </row>
    <row r="36" spans="1:19" x14ac:dyDescent="0.25">
      <c r="A36" s="7" t="s">
        <v>163</v>
      </c>
      <c r="B36">
        <v>401072</v>
      </c>
      <c r="C36" s="18">
        <f t="shared" si="0"/>
        <v>3121.6687422166842</v>
      </c>
      <c r="D36" s="18">
        <f t="shared" si="1"/>
        <v>15960873.76214195</v>
      </c>
      <c r="E36" s="17">
        <v>41913</v>
      </c>
      <c r="F36" s="17">
        <f t="shared" si="2"/>
        <v>60176</v>
      </c>
      <c r="G36" s="19">
        <v>100</v>
      </c>
      <c r="H36">
        <f t="shared" si="3"/>
        <v>856.66909928624727</v>
      </c>
      <c r="I36">
        <f t="shared" si="7"/>
        <v>85666.909928624795</v>
      </c>
      <c r="J36">
        <f t="shared" si="8"/>
        <v>59853.276608032313</v>
      </c>
      <c r="K36">
        <f t="shared" si="9"/>
        <v>179559.82982409693</v>
      </c>
      <c r="L36">
        <f>$AD$13+I36*(1-$AC$15)-K36+L37</f>
        <v>-3955853.5452633398</v>
      </c>
      <c r="M36">
        <f t="shared" si="4"/>
        <v>798043.68810709752</v>
      </c>
      <c r="N36">
        <f t="shared" si="5"/>
        <v>0</v>
      </c>
      <c r="O36">
        <f>SUM($N36:N$199)</f>
        <v>42</v>
      </c>
      <c r="P36">
        <f t="shared" si="6"/>
        <v>1</v>
      </c>
      <c r="Q36" s="21">
        <v>1.4999999999999999E-2</v>
      </c>
      <c r="R36" s="21">
        <f t="shared" si="10"/>
        <v>1.7999999999999999E-2</v>
      </c>
      <c r="S36" s="25">
        <f t="shared" si="11"/>
        <v>2586.3079751015812</v>
      </c>
    </row>
    <row r="37" spans="1:19" x14ac:dyDescent="0.25">
      <c r="A37" s="7" t="s">
        <v>162</v>
      </c>
      <c r="B37">
        <v>400404</v>
      </c>
      <c r="C37" s="18">
        <f t="shared" si="0"/>
        <v>3116.4694894146915</v>
      </c>
      <c r="D37" s="18">
        <f t="shared" si="1"/>
        <v>15934290.346513059</v>
      </c>
      <c r="E37" s="17">
        <v>41821</v>
      </c>
      <c r="F37" s="17">
        <f t="shared" si="2"/>
        <v>60084</v>
      </c>
      <c r="G37" s="19">
        <v>99.8</v>
      </c>
      <c r="H37">
        <f t="shared" si="3"/>
        <v>854.95576108767477</v>
      </c>
      <c r="I37">
        <f t="shared" si="7"/>
        <v>85495.576108767535</v>
      </c>
      <c r="J37">
        <f t="shared" si="8"/>
        <v>59753.588799423967</v>
      </c>
      <c r="K37">
        <f t="shared" si="9"/>
        <v>179260.7663982719</v>
      </c>
      <c r="L37">
        <f>$AD$13+I37*(1-$AC$15)-K37+L38</f>
        <v>-3831977.2068928489</v>
      </c>
      <c r="M37">
        <f t="shared" si="4"/>
        <v>796714.517325653</v>
      </c>
      <c r="N37">
        <f t="shared" si="5"/>
        <v>0</v>
      </c>
      <c r="O37">
        <f>SUM($N37:N$199)</f>
        <v>42</v>
      </c>
      <c r="P37">
        <f t="shared" si="6"/>
        <v>1</v>
      </c>
      <c r="Q37" s="21">
        <v>1.4999999999999999E-2</v>
      </c>
      <c r="R37" s="21">
        <f t="shared" si="10"/>
        <v>1.7999999999999999E-2</v>
      </c>
      <c r="S37" s="25">
        <f t="shared" si="11"/>
        <v>2582.0003851243009</v>
      </c>
    </row>
    <row r="38" spans="1:19" x14ac:dyDescent="0.25">
      <c r="A38" s="5" t="s">
        <v>161</v>
      </c>
      <c r="B38">
        <v>362699</v>
      </c>
      <c r="C38" s="18">
        <f t="shared" si="0"/>
        <v>2822.9996886674935</v>
      </c>
      <c r="D38" s="18">
        <f t="shared" si="1"/>
        <v>14433799.798178688</v>
      </c>
      <c r="E38" s="17">
        <v>41730</v>
      </c>
      <c r="F38" s="17">
        <f t="shared" si="2"/>
        <v>59993</v>
      </c>
      <c r="G38" s="19">
        <v>99.7</v>
      </c>
      <c r="H38">
        <f t="shared" si="3"/>
        <v>854.09909198838852</v>
      </c>
      <c r="I38">
        <f t="shared" si="7"/>
        <v>85409.909198838912</v>
      </c>
      <c r="J38">
        <f t="shared" si="8"/>
        <v>54126.749243170081</v>
      </c>
      <c r="K38">
        <f t="shared" si="9"/>
        <v>162380.24772951024</v>
      </c>
      <c r="L38">
        <f>$AD$13+I38*(1-$AC$15)-K38+L39</f>
        <v>-3708288.564965276</v>
      </c>
      <c r="M38">
        <f t="shared" si="4"/>
        <v>721689.98990893445</v>
      </c>
      <c r="N38">
        <f t="shared" si="5"/>
        <v>0</v>
      </c>
      <c r="O38">
        <f>SUM($N38:N$199)</f>
        <v>42</v>
      </c>
      <c r="P38">
        <f t="shared" si="6"/>
        <v>1</v>
      </c>
      <c r="Q38" s="21">
        <v>1.4999999999999999E-2</v>
      </c>
      <c r="R38" s="21">
        <f t="shared" si="10"/>
        <v>1.7999999999999999E-2</v>
      </c>
      <c r="S38" s="25">
        <f t="shared" si="11"/>
        <v>2338.8601454635791</v>
      </c>
    </row>
    <row r="39" spans="1:19" x14ac:dyDescent="0.25">
      <c r="A39" s="6" t="s">
        <v>160</v>
      </c>
      <c r="B39">
        <v>345186</v>
      </c>
      <c r="C39" s="18">
        <f t="shared" si="0"/>
        <v>2686.6905354919022</v>
      </c>
      <c r="D39" s="18">
        <f t="shared" si="1"/>
        <v>13736860.639632611</v>
      </c>
      <c r="E39" s="17">
        <v>41640</v>
      </c>
      <c r="F39" s="17">
        <f t="shared" si="2"/>
        <v>59902</v>
      </c>
      <c r="G39" s="19">
        <v>99</v>
      </c>
      <c r="H39">
        <f t="shared" si="3"/>
        <v>848.10240829338477</v>
      </c>
      <c r="I39">
        <f t="shared" si="7"/>
        <v>84810.240829338538</v>
      </c>
      <c r="J39">
        <f t="shared" si="8"/>
        <v>51513.227398622286</v>
      </c>
      <c r="K39">
        <f t="shared" si="9"/>
        <v>154539.68219586686</v>
      </c>
      <c r="L39">
        <f>$AD$13+I39*(1-$AC$15)-K39+L40</f>
        <v>-3601424.7582150111</v>
      </c>
      <c r="M39">
        <f t="shared" si="4"/>
        <v>686843.0319816306</v>
      </c>
      <c r="N39">
        <f t="shared" si="5"/>
        <v>0</v>
      </c>
      <c r="O39">
        <f>SUM($N39:N$199)</f>
        <v>42</v>
      </c>
      <c r="P39">
        <f t="shared" si="6"/>
        <v>1</v>
      </c>
      <c r="Q39" s="21">
        <v>1.4999999999999999E-2</v>
      </c>
      <c r="R39" s="21">
        <f t="shared" si="10"/>
        <v>1.7999999999999999E-2</v>
      </c>
      <c r="S39" s="25">
        <f t="shared" si="11"/>
        <v>2225.9277752957437</v>
      </c>
    </row>
    <row r="40" spans="1:19" x14ac:dyDescent="0.25">
      <c r="A40" s="7" t="s">
        <v>159</v>
      </c>
      <c r="B40">
        <v>331338</v>
      </c>
      <c r="C40" s="18">
        <f t="shared" si="0"/>
        <v>2578.9072229140693</v>
      </c>
      <c r="D40" s="18">
        <f t="shared" si="1"/>
        <v>13185772.107254034</v>
      </c>
      <c r="E40" s="17">
        <v>41548</v>
      </c>
      <c r="F40" s="17">
        <f t="shared" si="2"/>
        <v>59810</v>
      </c>
      <c r="G40" s="19">
        <v>98.9</v>
      </c>
      <c r="H40">
        <f t="shared" si="3"/>
        <v>847.24573919409852</v>
      </c>
      <c r="I40">
        <f t="shared" si="7"/>
        <v>84724.573919409915</v>
      </c>
      <c r="J40">
        <f t="shared" si="8"/>
        <v>49446.645402202623</v>
      </c>
      <c r="K40">
        <f t="shared" si="9"/>
        <v>148339.93620660788</v>
      </c>
      <c r="L40">
        <f>$AD$13+I40*(1-$AC$15)-K40+L41</f>
        <v>-3502011.7325582141</v>
      </c>
      <c r="M40">
        <f t="shared" si="4"/>
        <v>659288.6053627017</v>
      </c>
      <c r="N40">
        <f t="shared" si="5"/>
        <v>0</v>
      </c>
      <c r="O40">
        <f>SUM($N40:N$199)</f>
        <v>42</v>
      </c>
      <c r="P40">
        <f t="shared" si="6"/>
        <v>1</v>
      </c>
      <c r="Q40" s="21">
        <v>1.4999999999999999E-2</v>
      </c>
      <c r="R40" s="21">
        <f t="shared" si="10"/>
        <v>1.7999999999999999E-2</v>
      </c>
      <c r="S40" s="25">
        <f t="shared" si="11"/>
        <v>2136.6291136110417</v>
      </c>
    </row>
    <row r="41" spans="1:19" x14ac:dyDescent="0.25">
      <c r="A41" s="7" t="s">
        <v>158</v>
      </c>
      <c r="B41">
        <v>318214</v>
      </c>
      <c r="C41" s="18">
        <f t="shared" si="0"/>
        <v>2476.7590286425875</v>
      </c>
      <c r="D41" s="18">
        <f t="shared" si="1"/>
        <v>12663495.540317545</v>
      </c>
      <c r="E41" s="17">
        <v>41456</v>
      </c>
      <c r="F41" s="17">
        <f t="shared" si="2"/>
        <v>59718</v>
      </c>
      <c r="G41" s="19">
        <v>98.4</v>
      </c>
      <c r="H41">
        <f t="shared" si="3"/>
        <v>842.96239369766738</v>
      </c>
      <c r="I41">
        <f t="shared" si="7"/>
        <v>84296.239369766801</v>
      </c>
      <c r="J41">
        <f t="shared" si="8"/>
        <v>47488.108276190789</v>
      </c>
      <c r="K41">
        <f t="shared" si="9"/>
        <v>142464.32482857237</v>
      </c>
      <c r="L41">
        <f>$AD$13+I41*(1-$AC$15)-K41+L42</f>
        <v>-3408742.7693992229</v>
      </c>
      <c r="M41">
        <f t="shared" si="4"/>
        <v>633174.77701587731</v>
      </c>
      <c r="N41">
        <f t="shared" si="5"/>
        <v>0</v>
      </c>
      <c r="O41">
        <f>SUM($N41:N$199)</f>
        <v>42</v>
      </c>
      <c r="P41">
        <f t="shared" si="6"/>
        <v>1</v>
      </c>
      <c r="Q41" s="21">
        <v>1.4999999999999999E-2</v>
      </c>
      <c r="R41" s="21">
        <f t="shared" si="10"/>
        <v>1.7999999999999999E-2</v>
      </c>
      <c r="S41" s="25">
        <f t="shared" si="11"/>
        <v>2051.9991572310573</v>
      </c>
    </row>
    <row r="42" spans="1:19" x14ac:dyDescent="0.25">
      <c r="A42" s="5" t="s">
        <v>157</v>
      </c>
      <c r="B42">
        <v>306919</v>
      </c>
      <c r="C42" s="18">
        <f t="shared" si="0"/>
        <v>2388.8465130759628</v>
      </c>
      <c r="D42" s="18">
        <f t="shared" si="1"/>
        <v>12214005.002101483</v>
      </c>
      <c r="E42" s="17">
        <v>41365</v>
      </c>
      <c r="F42" s="17">
        <f t="shared" si="2"/>
        <v>59627</v>
      </c>
      <c r="G42" s="19">
        <v>98.1</v>
      </c>
      <c r="H42">
        <f t="shared" si="3"/>
        <v>840.39238639980863</v>
      </c>
      <c r="I42">
        <f t="shared" si="7"/>
        <v>84039.238639980933</v>
      </c>
      <c r="J42">
        <f t="shared" si="8"/>
        <v>45802.518757880556</v>
      </c>
      <c r="K42">
        <f t="shared" si="9"/>
        <v>137407.55627364168</v>
      </c>
      <c r="L42">
        <f>$AD$13+I42*(1-$AC$15)-K42+L43</f>
        <v>-3321071.0001609991</v>
      </c>
      <c r="M42">
        <f t="shared" si="4"/>
        <v>610700.25010507414</v>
      </c>
      <c r="N42">
        <f t="shared" si="5"/>
        <v>0</v>
      </c>
      <c r="O42">
        <f>SUM($N42:N$199)</f>
        <v>42</v>
      </c>
      <c r="P42">
        <f t="shared" si="6"/>
        <v>1</v>
      </c>
      <c r="Q42" s="21">
        <v>1.4999999999999999E-2</v>
      </c>
      <c r="R42" s="21">
        <f t="shared" si="10"/>
        <v>1.7999999999999999E-2</v>
      </c>
      <c r="S42" s="25">
        <f t="shared" si="11"/>
        <v>1979.1634853846749</v>
      </c>
    </row>
    <row r="43" spans="1:19" x14ac:dyDescent="0.25">
      <c r="A43" s="6" t="s">
        <v>156</v>
      </c>
      <c r="B43">
        <v>300361</v>
      </c>
      <c r="C43" s="18">
        <f t="shared" si="0"/>
        <v>2337.803549190533</v>
      </c>
      <c r="D43" s="18">
        <f t="shared" si="1"/>
        <v>11953025.900762752</v>
      </c>
      <c r="E43" s="17">
        <v>41275</v>
      </c>
      <c r="F43" s="17">
        <f t="shared" si="2"/>
        <v>59537</v>
      </c>
      <c r="G43" s="19">
        <v>97.4</v>
      </c>
      <c r="H43">
        <f t="shared" si="3"/>
        <v>834.39570270480499</v>
      </c>
      <c r="I43">
        <f t="shared" si="7"/>
        <v>83439.570270480574</v>
      </c>
      <c r="J43">
        <f t="shared" si="8"/>
        <v>44823.847127860317</v>
      </c>
      <c r="K43">
        <f t="shared" si="9"/>
        <v>134471.54138358094</v>
      </c>
      <c r="L43">
        <f>$AD$13+I43*(1-$AC$15)-K43+L44</f>
        <v>-3238288.9490033449</v>
      </c>
      <c r="M43">
        <f t="shared" si="4"/>
        <v>597651.29503813758</v>
      </c>
      <c r="N43">
        <f t="shared" si="5"/>
        <v>0</v>
      </c>
      <c r="O43">
        <f>SUM($N43:N$199)</f>
        <v>42</v>
      </c>
      <c r="P43">
        <f t="shared" si="6"/>
        <v>1</v>
      </c>
      <c r="Q43" s="21">
        <v>1.4999999999999999E-2</v>
      </c>
      <c r="R43" s="21">
        <f t="shared" si="10"/>
        <v>1.7999999999999999E-2</v>
      </c>
      <c r="S43" s="25">
        <f t="shared" si="11"/>
        <v>1936.8743011466424</v>
      </c>
    </row>
    <row r="44" spans="1:19" x14ac:dyDescent="0.25">
      <c r="A44" s="7" t="s">
        <v>155</v>
      </c>
      <c r="B44">
        <v>301168</v>
      </c>
      <c r="C44" s="18">
        <f t="shared" si="0"/>
        <v>2344.0846824408445</v>
      </c>
      <c r="D44" s="18">
        <f t="shared" si="1"/>
        <v>11985140.895392267</v>
      </c>
      <c r="E44" s="17">
        <v>41183</v>
      </c>
      <c r="F44" s="17">
        <f t="shared" si="2"/>
        <v>59445</v>
      </c>
      <c r="G44" s="19">
        <v>97</v>
      </c>
      <c r="H44">
        <f t="shared" si="3"/>
        <v>830.96902630765999</v>
      </c>
      <c r="I44">
        <f t="shared" si="7"/>
        <v>83096.902630766082</v>
      </c>
      <c r="J44">
        <f t="shared" si="8"/>
        <v>44944.278357720999</v>
      </c>
      <c r="K44">
        <f t="shared" si="9"/>
        <v>134832.83507316301</v>
      </c>
      <c r="L44">
        <f>$AD$13+I44*(1-$AC$15)-K44+L45</f>
        <v>-3158053.1282955762</v>
      </c>
      <c r="M44">
        <f t="shared" si="4"/>
        <v>599257.04476961342</v>
      </c>
      <c r="N44">
        <f t="shared" si="5"/>
        <v>0</v>
      </c>
      <c r="O44">
        <f>SUM($N44:N$199)</f>
        <v>42</v>
      </c>
      <c r="P44">
        <f t="shared" si="6"/>
        <v>1</v>
      </c>
      <c r="Q44" s="21">
        <v>1.4999999999999999E-2</v>
      </c>
      <c r="R44" s="21">
        <f t="shared" si="10"/>
        <v>1.7999999999999999E-2</v>
      </c>
      <c r="S44" s="25">
        <f t="shared" si="11"/>
        <v>1942.0782309545248</v>
      </c>
    </row>
    <row r="45" spans="1:19" x14ac:dyDescent="0.25">
      <c r="A45" s="7" t="s">
        <v>154</v>
      </c>
      <c r="B45">
        <v>302399</v>
      </c>
      <c r="C45" s="18">
        <f t="shared" si="0"/>
        <v>2353.6659402241571</v>
      </c>
      <c r="D45" s="18">
        <f t="shared" si="1"/>
        <v>12034129.195750298</v>
      </c>
      <c r="E45" s="17">
        <v>41091</v>
      </c>
      <c r="F45" s="17">
        <f t="shared" si="2"/>
        <v>59353</v>
      </c>
      <c r="G45" s="19">
        <v>96.1</v>
      </c>
      <c r="H45">
        <f t="shared" si="3"/>
        <v>823.25900441408373</v>
      </c>
      <c r="I45">
        <f t="shared" si="7"/>
        <v>82325.900441408448</v>
      </c>
      <c r="J45">
        <f t="shared" si="8"/>
        <v>45127.984484063614</v>
      </c>
      <c r="K45">
        <f t="shared" si="9"/>
        <v>135383.95345219085</v>
      </c>
      <c r="L45">
        <f>$AD$13+I45*(1-$AC$15)-K45+L46</f>
        <v>-3077233.2799324114</v>
      </c>
      <c r="M45">
        <f t="shared" si="4"/>
        <v>601706.45978751488</v>
      </c>
      <c r="N45">
        <f t="shared" si="5"/>
        <v>0</v>
      </c>
      <c r="O45">
        <f>SUM($N45:N$199)</f>
        <v>42</v>
      </c>
      <c r="P45">
        <f t="shared" si="6"/>
        <v>1</v>
      </c>
      <c r="Q45" s="21">
        <v>1.4999999999999999E-2</v>
      </c>
      <c r="R45" s="21">
        <f t="shared" si="10"/>
        <v>1.7999999999999999E-2</v>
      </c>
      <c r="S45" s="25">
        <f t="shared" si="11"/>
        <v>1950.0163196701419</v>
      </c>
    </row>
    <row r="46" spans="1:19" x14ac:dyDescent="0.25">
      <c r="A46" s="5" t="s">
        <v>153</v>
      </c>
      <c r="B46">
        <v>293375</v>
      </c>
      <c r="C46" s="18">
        <f t="shared" si="0"/>
        <v>2283.429327521791</v>
      </c>
      <c r="D46" s="18">
        <f t="shared" si="1"/>
        <v>11675014.31156599</v>
      </c>
      <c r="E46" s="17">
        <v>41000</v>
      </c>
      <c r="F46" s="17">
        <f t="shared" si="2"/>
        <v>59262</v>
      </c>
      <c r="G46" s="19">
        <v>95.8</v>
      </c>
      <c r="H46">
        <f t="shared" si="3"/>
        <v>820.68899711622498</v>
      </c>
      <c r="I46">
        <f t="shared" si="7"/>
        <v>82068.89971162258</v>
      </c>
      <c r="J46">
        <f t="shared" si="8"/>
        <v>43781.303668372457</v>
      </c>
      <c r="K46">
        <f t="shared" si="9"/>
        <v>131343.91100511738</v>
      </c>
      <c r="L46">
        <f>$AD$13+I46*(1-$AC$15)-K46+L47</f>
        <v>-2995361.1617671358</v>
      </c>
      <c r="M46">
        <f t="shared" si="4"/>
        <v>583750.71557829948</v>
      </c>
      <c r="N46">
        <f t="shared" si="5"/>
        <v>0</v>
      </c>
      <c r="O46">
        <f>SUM($N46:N$199)</f>
        <v>42</v>
      </c>
      <c r="P46">
        <f t="shared" si="6"/>
        <v>1</v>
      </c>
      <c r="Q46" s="21">
        <v>1.4999999999999999E-2</v>
      </c>
      <c r="R46" s="21">
        <f t="shared" si="10"/>
        <v>1.7999999999999999E-2</v>
      </c>
      <c r="S46" s="25">
        <f t="shared" si="11"/>
        <v>1891.8251640489152</v>
      </c>
    </row>
    <row r="47" spans="1:19" x14ac:dyDescent="0.25">
      <c r="A47" s="6" t="s">
        <v>152</v>
      </c>
      <c r="B47">
        <v>298216</v>
      </c>
      <c r="C47" s="18">
        <f t="shared" si="0"/>
        <v>2321.1083437110815</v>
      </c>
      <c r="D47" s="18">
        <f t="shared" si="1"/>
        <v>11867664.483810699</v>
      </c>
      <c r="E47" s="17">
        <v>40909</v>
      </c>
      <c r="F47" s="17">
        <f t="shared" si="2"/>
        <v>59172</v>
      </c>
      <c r="G47" s="19">
        <v>95.1</v>
      </c>
      <c r="H47">
        <f t="shared" si="3"/>
        <v>814.69231342122123</v>
      </c>
      <c r="I47">
        <f t="shared" si="7"/>
        <v>81469.231342122206</v>
      </c>
      <c r="J47">
        <f t="shared" si="8"/>
        <v>44503.741814290115</v>
      </c>
      <c r="K47">
        <f t="shared" si="9"/>
        <v>133511.22544287035</v>
      </c>
      <c r="L47">
        <f>$AD$13+I47*(1-$AC$15)-K47+L48</f>
        <v>-2917362.0355745731</v>
      </c>
      <c r="M47">
        <f t="shared" si="4"/>
        <v>593383.22419053491</v>
      </c>
      <c r="N47">
        <f t="shared" si="5"/>
        <v>0</v>
      </c>
      <c r="O47">
        <f>SUM($N47:N$199)</f>
        <v>42</v>
      </c>
      <c r="P47">
        <f t="shared" si="6"/>
        <v>1</v>
      </c>
      <c r="Q47" s="21">
        <v>1.4999999999999999E-2</v>
      </c>
      <c r="R47" s="21">
        <f t="shared" si="10"/>
        <v>1.7999999999999999E-2</v>
      </c>
      <c r="S47" s="25">
        <f t="shared" si="11"/>
        <v>1923.0422944082195</v>
      </c>
    </row>
    <row r="48" spans="1:19" x14ac:dyDescent="0.25">
      <c r="A48" s="7" t="s">
        <v>151</v>
      </c>
      <c r="B48">
        <v>295024</v>
      </c>
      <c r="C48" s="18">
        <f t="shared" si="0"/>
        <v>2296.2640099626383</v>
      </c>
      <c r="D48" s="18">
        <f t="shared" si="1"/>
        <v>11740637.144458272</v>
      </c>
      <c r="E48" s="17">
        <v>40817</v>
      </c>
      <c r="F48" s="17">
        <f t="shared" si="2"/>
        <v>59080</v>
      </c>
      <c r="G48" s="19">
        <v>94.7</v>
      </c>
      <c r="H48">
        <f t="shared" si="3"/>
        <v>811.26563702407634</v>
      </c>
      <c r="I48">
        <f t="shared" si="7"/>
        <v>81126.563702407715</v>
      </c>
      <c r="J48">
        <f t="shared" si="8"/>
        <v>44027.389291718515</v>
      </c>
      <c r="K48">
        <f t="shared" si="9"/>
        <v>132082.16787515554</v>
      </c>
      <c r="L48">
        <f>$AD$13+I48*(1-$AC$15)-K48+L49</f>
        <v>-2836805.8105040821</v>
      </c>
      <c r="M48">
        <f t="shared" si="4"/>
        <v>587031.85722291365</v>
      </c>
      <c r="N48">
        <f t="shared" si="5"/>
        <v>0</v>
      </c>
      <c r="O48">
        <f>SUM($N48:N$199)</f>
        <v>42</v>
      </c>
      <c r="P48">
        <f t="shared" si="6"/>
        <v>1</v>
      </c>
      <c r="Q48" s="21">
        <v>1.4999999999999999E-2</v>
      </c>
      <c r="R48" s="21">
        <f t="shared" si="10"/>
        <v>1.7999999999999999E-2</v>
      </c>
      <c r="S48" s="25">
        <f t="shared" si="11"/>
        <v>1902.4587207443276</v>
      </c>
    </row>
    <row r="49" spans="1:19" x14ac:dyDescent="0.25">
      <c r="A49" s="7" t="s">
        <v>150</v>
      </c>
      <c r="B49">
        <v>298729</v>
      </c>
      <c r="C49" s="18">
        <f t="shared" si="0"/>
        <v>2325.1011830635098</v>
      </c>
      <c r="D49" s="18">
        <f t="shared" si="1"/>
        <v>11888079.59192091</v>
      </c>
      <c r="E49" s="17">
        <v>40725</v>
      </c>
      <c r="F49" s="17">
        <f t="shared" si="2"/>
        <v>58988</v>
      </c>
      <c r="G49" s="19">
        <v>93.9</v>
      </c>
      <c r="H49">
        <f t="shared" si="3"/>
        <v>804.41228422978634</v>
      </c>
      <c r="I49">
        <f t="shared" si="7"/>
        <v>80441.228422978718</v>
      </c>
      <c r="J49">
        <f t="shared" si="8"/>
        <v>44580.298469703412</v>
      </c>
      <c r="K49">
        <f t="shared" si="9"/>
        <v>133740.89540911024</v>
      </c>
      <c r="L49">
        <f>$AD$13+I49*(1-$AC$15)-K49+L50</f>
        <v>-2757455.9090354918</v>
      </c>
      <c r="M49">
        <f t="shared" si="4"/>
        <v>594403.97959604557</v>
      </c>
      <c r="N49">
        <f t="shared" si="5"/>
        <v>0</v>
      </c>
      <c r="O49">
        <f>SUM($N49:N$199)</f>
        <v>42</v>
      </c>
      <c r="P49">
        <f t="shared" si="6"/>
        <v>1</v>
      </c>
      <c r="Q49" s="21">
        <v>1.4999999999999999E-2</v>
      </c>
      <c r="R49" s="21">
        <f t="shared" si="10"/>
        <v>1.7999999999999999E-2</v>
      </c>
      <c r="S49" s="25">
        <f t="shared" si="11"/>
        <v>1926.3503687470586</v>
      </c>
    </row>
    <row r="50" spans="1:19" x14ac:dyDescent="0.25">
      <c r="A50" s="5" t="s">
        <v>149</v>
      </c>
      <c r="B50">
        <v>286658</v>
      </c>
      <c r="C50" s="18">
        <f t="shared" si="0"/>
        <v>2231.1488169364861</v>
      </c>
      <c r="D50" s="18">
        <f t="shared" si="1"/>
        <v>11407707.720579069</v>
      </c>
      <c r="E50" s="17">
        <v>40634</v>
      </c>
      <c r="F50" s="17">
        <f t="shared" si="2"/>
        <v>58897</v>
      </c>
      <c r="G50" s="19">
        <v>93.4</v>
      </c>
      <c r="H50">
        <f t="shared" si="3"/>
        <v>800.12893873335508</v>
      </c>
      <c r="I50">
        <f t="shared" si="7"/>
        <v>80012.89387333559</v>
      </c>
      <c r="J50">
        <f t="shared" si="8"/>
        <v>42778.903952171509</v>
      </c>
      <c r="K50">
        <f t="shared" si="9"/>
        <v>128336.71185651452</v>
      </c>
      <c r="L50">
        <f>$AD$13+I50*(1-$AC$15)-K50+L51</f>
        <v>-2676001.8121013176</v>
      </c>
      <c r="M50">
        <f t="shared" si="4"/>
        <v>570385.38602895348</v>
      </c>
      <c r="N50">
        <f t="shared" si="5"/>
        <v>0</v>
      </c>
      <c r="O50">
        <f>SUM($N50:N$199)</f>
        <v>42</v>
      </c>
      <c r="P50">
        <f t="shared" si="6"/>
        <v>1</v>
      </c>
      <c r="Q50" s="21">
        <v>1.4999999999999999E-2</v>
      </c>
      <c r="R50" s="21">
        <f t="shared" si="10"/>
        <v>1.7999999999999999E-2</v>
      </c>
      <c r="S50" s="25">
        <f t="shared" si="11"/>
        <v>1848.5106702204821</v>
      </c>
    </row>
    <row r="51" spans="1:19" x14ac:dyDescent="0.25">
      <c r="A51" s="6" t="s">
        <v>148</v>
      </c>
      <c r="B51">
        <v>282948</v>
      </c>
      <c r="C51" s="18">
        <f t="shared" si="0"/>
        <v>2202.2727272727252</v>
      </c>
      <c r="D51" s="18">
        <f t="shared" si="1"/>
        <v>11260066.295454536</v>
      </c>
      <c r="E51" s="17">
        <v>40544</v>
      </c>
      <c r="F51" s="17">
        <f t="shared" si="2"/>
        <v>58807</v>
      </c>
      <c r="G51" s="19">
        <v>92.2</v>
      </c>
      <c r="H51">
        <f t="shared" si="3"/>
        <v>789.84890954192008</v>
      </c>
      <c r="I51">
        <f t="shared" si="7"/>
        <v>78984.890954192088</v>
      </c>
      <c r="J51">
        <f t="shared" si="8"/>
        <v>42225.248607954505</v>
      </c>
      <c r="K51">
        <f t="shared" si="9"/>
        <v>126675.74582386352</v>
      </c>
      <c r="L51">
        <f>$AD$13+I51*(1-$AC$15)-K51+L52</f>
        <v>-2599673.4812624711</v>
      </c>
      <c r="M51">
        <f t="shared" si="4"/>
        <v>563003.31477272685</v>
      </c>
      <c r="N51">
        <f t="shared" si="5"/>
        <v>0</v>
      </c>
      <c r="O51">
        <f>SUM($N51:N$199)</f>
        <v>42</v>
      </c>
      <c r="P51">
        <f t="shared" si="6"/>
        <v>1</v>
      </c>
      <c r="Q51" s="21">
        <v>1.4999999999999999E-2</v>
      </c>
      <c r="R51" s="21">
        <f t="shared" si="10"/>
        <v>1.7999999999999999E-2</v>
      </c>
      <c r="S51" s="25">
        <f t="shared" si="11"/>
        <v>1824.5867797778012</v>
      </c>
    </row>
    <row r="52" spans="1:19" x14ac:dyDescent="0.25">
      <c r="A52" s="7" t="s">
        <v>147</v>
      </c>
      <c r="B52">
        <v>293582</v>
      </c>
      <c r="C52" s="18">
        <f t="shared" si="0"/>
        <v>2285.0404732254028</v>
      </c>
      <c r="D52" s="18">
        <f t="shared" si="1"/>
        <v>11683251.986768357</v>
      </c>
      <c r="E52" s="17">
        <v>40452</v>
      </c>
      <c r="F52" s="17">
        <f t="shared" si="2"/>
        <v>58715</v>
      </c>
      <c r="G52" s="19">
        <v>91.1</v>
      </c>
      <c r="H52">
        <f t="shared" si="3"/>
        <v>780.42554944977132</v>
      </c>
      <c r="I52">
        <f t="shared" si="7"/>
        <v>78042.554944977208</v>
      </c>
      <c r="J52">
        <f t="shared" si="8"/>
        <v>43812.194950381345</v>
      </c>
      <c r="K52">
        <f t="shared" si="9"/>
        <v>131436.58485114403</v>
      </c>
      <c r="L52">
        <f>$AD$13+I52*(1-$AC$15)-K52+L53</f>
        <v>-2524337.9145588325</v>
      </c>
      <c r="M52">
        <f t="shared" si="4"/>
        <v>584162.59933841787</v>
      </c>
      <c r="N52">
        <f t="shared" si="5"/>
        <v>0</v>
      </c>
      <c r="O52">
        <f>SUM($N52:N$199)</f>
        <v>42</v>
      </c>
      <c r="P52">
        <f t="shared" si="6"/>
        <v>1</v>
      </c>
      <c r="Q52" s="21">
        <v>1.4999999999999999E-2</v>
      </c>
      <c r="R52" s="21">
        <f t="shared" si="10"/>
        <v>1.7999999999999999E-2</v>
      </c>
      <c r="S52" s="25">
        <f t="shared" si="11"/>
        <v>1893.1600010628329</v>
      </c>
    </row>
    <row r="53" spans="1:19" x14ac:dyDescent="0.25">
      <c r="A53" s="7" t="s">
        <v>146</v>
      </c>
      <c r="B53">
        <v>290249</v>
      </c>
      <c r="C53" s="18">
        <f t="shared" si="0"/>
        <v>2259.0986924034846</v>
      </c>
      <c r="D53" s="18">
        <f t="shared" si="1"/>
        <v>11550613.47735055</v>
      </c>
      <c r="E53" s="17">
        <v>40360</v>
      </c>
      <c r="F53" s="17">
        <f t="shared" si="2"/>
        <v>58623</v>
      </c>
      <c r="G53" s="19">
        <v>90.3</v>
      </c>
      <c r="H53">
        <f t="shared" si="3"/>
        <v>773.57219665548132</v>
      </c>
      <c r="I53">
        <f t="shared" si="7"/>
        <v>77357.219665548211</v>
      </c>
      <c r="J53">
        <f t="shared" si="8"/>
        <v>43314.800540064556</v>
      </c>
      <c r="K53">
        <f t="shared" si="9"/>
        <v>129944.40162019368</v>
      </c>
      <c r="L53">
        <f>$AD$13+I53*(1-$AC$15)-K53+L54</f>
        <v>-2443628.9904219238</v>
      </c>
      <c r="M53">
        <f t="shared" si="4"/>
        <v>577530.67386752751</v>
      </c>
      <c r="N53">
        <f t="shared" si="5"/>
        <v>0</v>
      </c>
      <c r="O53">
        <f>SUM($N53:N$199)</f>
        <v>42</v>
      </c>
      <c r="P53">
        <f t="shared" si="6"/>
        <v>1</v>
      </c>
      <c r="Q53" s="21">
        <v>1.4999999999999999E-2</v>
      </c>
      <c r="R53" s="21">
        <f t="shared" si="10"/>
        <v>1.7999999999999999E-2</v>
      </c>
      <c r="S53" s="25">
        <f t="shared" si="11"/>
        <v>1871.6671905923597</v>
      </c>
    </row>
    <row r="54" spans="1:19" x14ac:dyDescent="0.25">
      <c r="A54" s="5" t="s">
        <v>145</v>
      </c>
      <c r="B54">
        <v>280791</v>
      </c>
      <c r="C54" s="18">
        <f t="shared" si="0"/>
        <v>2185.4841220423391</v>
      </c>
      <c r="D54" s="18">
        <f t="shared" si="1"/>
        <v>11174227.332113937</v>
      </c>
      <c r="E54" s="17">
        <v>40269</v>
      </c>
      <c r="F54" s="17">
        <f t="shared" si="2"/>
        <v>58532</v>
      </c>
      <c r="G54" s="19">
        <v>90</v>
      </c>
      <c r="H54">
        <f t="shared" si="3"/>
        <v>771.00218935762257</v>
      </c>
      <c r="I54">
        <f t="shared" si="7"/>
        <v>77100.218935762328</v>
      </c>
      <c r="J54">
        <f t="shared" si="8"/>
        <v>41903.352495427265</v>
      </c>
      <c r="K54">
        <f t="shared" si="9"/>
        <v>125710.05748628179</v>
      </c>
      <c r="L54">
        <f>$AD$13+I54*(1-$AC$15)-K54+L55</f>
        <v>-2363966.7815843364</v>
      </c>
      <c r="M54">
        <f t="shared" si="4"/>
        <v>558711.36660569685</v>
      </c>
      <c r="N54">
        <f t="shared" si="5"/>
        <v>0</v>
      </c>
      <c r="O54">
        <f>SUM($N54:N$199)</f>
        <v>42</v>
      </c>
      <c r="P54">
        <f t="shared" si="6"/>
        <v>1</v>
      </c>
      <c r="Q54" s="21">
        <v>1.4999999999999999E-2</v>
      </c>
      <c r="R54" s="21">
        <f t="shared" si="10"/>
        <v>1.7999999999999999E-2</v>
      </c>
      <c r="S54" s="25">
        <f t="shared" si="11"/>
        <v>1810.6773911834987</v>
      </c>
    </row>
    <row r="55" spans="1:19" x14ac:dyDescent="0.25">
      <c r="A55" s="15" t="s">
        <v>144</v>
      </c>
      <c r="B55">
        <v>276088</v>
      </c>
      <c r="C55" s="18">
        <f t="shared" si="0"/>
        <v>2148.87920298879</v>
      </c>
      <c r="D55" s="18">
        <f t="shared" si="1"/>
        <v>10987068.943337474</v>
      </c>
      <c r="E55" s="17">
        <v>40179</v>
      </c>
      <c r="F55" s="17">
        <f t="shared" si="2"/>
        <v>58441</v>
      </c>
      <c r="G55" s="19">
        <v>89.1</v>
      </c>
      <c r="H55">
        <f t="shared" si="3"/>
        <v>763.29216746404632</v>
      </c>
      <c r="I55">
        <f t="shared" si="7"/>
        <v>76329.216746404694</v>
      </c>
      <c r="J55">
        <f t="shared" si="8"/>
        <v>41201.508537515525</v>
      </c>
      <c r="K55">
        <f t="shared" si="9"/>
        <v>123604.52561254658</v>
      </c>
      <c r="L55">
        <f>$AD$13+I55*(1-$AC$15)-K55+L56</f>
        <v>-2288371.8664063001</v>
      </c>
      <c r="M55">
        <f t="shared" si="4"/>
        <v>549353.44716687372</v>
      </c>
      <c r="N55">
        <f t="shared" si="5"/>
        <v>0</v>
      </c>
      <c r="O55">
        <f>SUM($N55:N$199)</f>
        <v>42</v>
      </c>
      <c r="P55">
        <f t="shared" si="6"/>
        <v>1</v>
      </c>
      <c r="Q55" s="21">
        <v>1.4999999999999999E-2</v>
      </c>
      <c r="R55" s="21">
        <f t="shared" si="10"/>
        <v>1.7999999999999999E-2</v>
      </c>
      <c r="S55" s="25">
        <f t="shared" si="11"/>
        <v>1780.3501521668063</v>
      </c>
    </row>
    <row r="56" spans="1:19" x14ac:dyDescent="0.25">
      <c r="A56" s="7" t="s">
        <v>143</v>
      </c>
      <c r="B56">
        <v>268847</v>
      </c>
      <c r="C56" s="18">
        <f t="shared" si="0"/>
        <v>2092.5202366127005</v>
      </c>
      <c r="D56" s="18">
        <f t="shared" si="1"/>
        <v>10698909.493384175</v>
      </c>
      <c r="E56" s="17">
        <v>40087</v>
      </c>
      <c r="F56" s="17">
        <f t="shared" si="2"/>
        <v>58349</v>
      </c>
      <c r="G56" s="19">
        <v>88.6</v>
      </c>
      <c r="H56">
        <f t="shared" si="3"/>
        <v>759.00882196761506</v>
      </c>
      <c r="I56">
        <f t="shared" si="7"/>
        <v>75900.882196761566</v>
      </c>
      <c r="J56">
        <f t="shared" si="8"/>
        <v>40120.910600190655</v>
      </c>
      <c r="K56">
        <f t="shared" si="9"/>
        <v>120362.73180057196</v>
      </c>
      <c r="L56">
        <f>$AD$13+I56*(1-$AC$15)-K56+L57</f>
        <v>-2214381.3316789167</v>
      </c>
      <c r="M56">
        <f t="shared" si="4"/>
        <v>534945.47466920875</v>
      </c>
      <c r="N56">
        <f t="shared" si="5"/>
        <v>0</v>
      </c>
      <c r="O56">
        <f>SUM($N56:N$199)</f>
        <v>42</v>
      </c>
      <c r="P56">
        <f t="shared" si="6"/>
        <v>1</v>
      </c>
      <c r="Q56" s="21">
        <v>1.4999999999999999E-2</v>
      </c>
      <c r="R56" s="21">
        <f t="shared" si="10"/>
        <v>1.7999999999999999E-2</v>
      </c>
      <c r="S56" s="25">
        <f t="shared" si="11"/>
        <v>1733.6566506316444</v>
      </c>
    </row>
    <row r="57" spans="1:19" x14ac:dyDescent="0.25">
      <c r="A57" s="7" t="s">
        <v>142</v>
      </c>
      <c r="B57">
        <v>256496</v>
      </c>
      <c r="C57" s="18">
        <f t="shared" si="0"/>
        <v>1996.3885429638835</v>
      </c>
      <c r="D57" s="18">
        <f t="shared" si="1"/>
        <v>10207394.872976329</v>
      </c>
      <c r="E57" s="17">
        <v>39995</v>
      </c>
      <c r="F57" s="17">
        <f t="shared" si="2"/>
        <v>58257</v>
      </c>
      <c r="G57" s="19">
        <v>88.2</v>
      </c>
      <c r="H57">
        <f t="shared" si="3"/>
        <v>755.58214557047006</v>
      </c>
      <c r="I57">
        <f t="shared" si="7"/>
        <v>75558.21455704706</v>
      </c>
      <c r="J57">
        <f t="shared" si="8"/>
        <v>38277.730773661235</v>
      </c>
      <c r="K57">
        <f t="shared" si="9"/>
        <v>114833.1923209837</v>
      </c>
      <c r="L57">
        <f>$AD$13+I57*(1-$AC$15)-K57+L58</f>
        <v>-2143354.1733062398</v>
      </c>
      <c r="M57">
        <f t="shared" si="4"/>
        <v>510369.74364881648</v>
      </c>
      <c r="N57">
        <f t="shared" si="5"/>
        <v>0</v>
      </c>
      <c r="O57">
        <f>SUM($N57:N$199)</f>
        <v>42</v>
      </c>
      <c r="P57">
        <f t="shared" si="6"/>
        <v>1</v>
      </c>
      <c r="Q57" s="21">
        <v>1.4999999999999999E-2</v>
      </c>
      <c r="R57" s="21">
        <f t="shared" si="10"/>
        <v>1.7999999999999999E-2</v>
      </c>
      <c r="S57" s="25">
        <f t="shared" si="11"/>
        <v>1654.0113754678844</v>
      </c>
    </row>
    <row r="58" spans="1:19" x14ac:dyDescent="0.25">
      <c r="A58" s="5" t="s">
        <v>141</v>
      </c>
      <c r="B58">
        <v>242678</v>
      </c>
      <c r="C58" s="18">
        <f t="shared" si="0"/>
        <v>1888.8387297633856</v>
      </c>
      <c r="D58" s="18">
        <f t="shared" si="1"/>
        <v>9657500.2065691072</v>
      </c>
      <c r="E58" s="17">
        <v>39904</v>
      </c>
      <c r="F58" s="17">
        <f t="shared" si="2"/>
        <v>58166</v>
      </c>
      <c r="G58" s="19">
        <v>87.8</v>
      </c>
      <c r="H58">
        <f t="shared" si="3"/>
        <v>752.15546917332495</v>
      </c>
      <c r="I58">
        <f t="shared" si="7"/>
        <v>75215.54691733254</v>
      </c>
      <c r="J58">
        <f t="shared" si="8"/>
        <v>36215.625774634151</v>
      </c>
      <c r="K58">
        <f t="shared" si="9"/>
        <v>108646.87732390246</v>
      </c>
      <c r="L58">
        <f>$AD$13+I58*(1-$AC$15)-K58+L59</f>
        <v>-2077633.8204473366</v>
      </c>
      <c r="M58">
        <f t="shared" si="4"/>
        <v>482875.01032845536</v>
      </c>
      <c r="N58">
        <f t="shared" si="5"/>
        <v>0</v>
      </c>
      <c r="O58">
        <f>SUM($N58:N$199)</f>
        <v>42</v>
      </c>
      <c r="P58">
        <f t="shared" si="6"/>
        <v>1</v>
      </c>
      <c r="Q58" s="21">
        <v>1.4999999999999999E-2</v>
      </c>
      <c r="R58" s="21">
        <f t="shared" si="10"/>
        <v>1.7999999999999999E-2</v>
      </c>
      <c r="S58" s="25">
        <f t="shared" si="11"/>
        <v>1564.9061684228805</v>
      </c>
    </row>
    <row r="59" spans="1:19" x14ac:dyDescent="0.25">
      <c r="A59" s="2" t="s">
        <v>140</v>
      </c>
      <c r="B59">
        <v>257963</v>
      </c>
      <c r="C59" s="18">
        <f t="shared" si="0"/>
        <v>2007.8066625155648</v>
      </c>
      <c r="D59" s="18">
        <f t="shared" si="1"/>
        <v>10265774.918975705</v>
      </c>
      <c r="E59" s="17">
        <v>39814</v>
      </c>
      <c r="F59" s="17">
        <f t="shared" si="2"/>
        <v>58076</v>
      </c>
      <c r="G59" s="19">
        <v>87</v>
      </c>
      <c r="H59">
        <f t="shared" si="3"/>
        <v>745.30211637903494</v>
      </c>
      <c r="I59">
        <f t="shared" si="7"/>
        <v>74530.211637903543</v>
      </c>
      <c r="J59">
        <f t="shared" si="8"/>
        <v>38496.655946158891</v>
      </c>
      <c r="K59">
        <f t="shared" si="9"/>
        <v>115489.96783847667</v>
      </c>
      <c r="L59">
        <f>$AD$13+I59*(1-$AC$15)-K59+L60</f>
        <v>-2017877.0486197004</v>
      </c>
      <c r="M59">
        <f t="shared" si="4"/>
        <v>513288.74594878528</v>
      </c>
      <c r="N59">
        <f t="shared" si="5"/>
        <v>0</v>
      </c>
      <c r="O59">
        <f>SUM($N59:N$199)</f>
        <v>42</v>
      </c>
      <c r="P59">
        <f t="shared" si="6"/>
        <v>1</v>
      </c>
      <c r="Q59" s="21">
        <v>4.4999999999999998E-2</v>
      </c>
      <c r="R59" s="21">
        <f t="shared" si="10"/>
        <v>4.8000000000000001E-2</v>
      </c>
      <c r="S59" s="25">
        <f t="shared" si="11"/>
        <v>3934.0124057279695</v>
      </c>
    </row>
    <row r="60" spans="1:19" x14ac:dyDescent="0.25">
      <c r="A60" s="3" t="s">
        <v>139</v>
      </c>
      <c r="B60">
        <v>274124</v>
      </c>
      <c r="C60" s="18">
        <f t="shared" si="0"/>
        <v>2133.5927770859257</v>
      </c>
      <c r="D60" s="18">
        <f t="shared" si="1"/>
        <v>10908910.517745944</v>
      </c>
      <c r="E60" s="17">
        <v>39722</v>
      </c>
      <c r="F60" s="17">
        <f t="shared" si="2"/>
        <v>57984</v>
      </c>
      <c r="G60" s="19">
        <v>87.2</v>
      </c>
      <c r="H60">
        <f t="shared" si="3"/>
        <v>747.01545457760744</v>
      </c>
      <c r="I60">
        <f t="shared" si="7"/>
        <v>74701.545457760789</v>
      </c>
      <c r="J60">
        <f t="shared" si="8"/>
        <v>40908.414441547291</v>
      </c>
      <c r="K60">
        <f t="shared" si="9"/>
        <v>122725.24332464187</v>
      </c>
      <c r="L60">
        <f>$AD$13+I60*(1-$AC$15)-K60+L61</f>
        <v>-1950831.718345861</v>
      </c>
      <c r="M60">
        <f t="shared" si="4"/>
        <v>545445.52588729723</v>
      </c>
      <c r="N60">
        <f t="shared" si="5"/>
        <v>0</v>
      </c>
      <c r="O60">
        <f>SUM($N60:N$199)</f>
        <v>42</v>
      </c>
      <c r="P60">
        <f t="shared" si="6"/>
        <v>1</v>
      </c>
      <c r="Q60" s="21">
        <v>0.05</v>
      </c>
      <c r="R60" s="21">
        <f t="shared" si="10"/>
        <v>5.3000000000000005E-2</v>
      </c>
      <c r="S60" s="25">
        <f t="shared" si="11"/>
        <v>4609.1404791164023</v>
      </c>
    </row>
    <row r="61" spans="1:19" x14ac:dyDescent="0.25">
      <c r="A61" s="7" t="s">
        <v>138</v>
      </c>
      <c r="B61">
        <v>285568</v>
      </c>
      <c r="C61" s="18">
        <f t="shared" si="0"/>
        <v>2222.6650062266476</v>
      </c>
      <c r="D61" s="18">
        <f t="shared" si="1"/>
        <v>11364330.590286411</v>
      </c>
      <c r="E61" s="17">
        <v>39630</v>
      </c>
      <c r="F61" s="17">
        <f t="shared" si="2"/>
        <v>57892</v>
      </c>
      <c r="G61" s="19">
        <v>87.1</v>
      </c>
      <c r="H61">
        <f t="shared" si="3"/>
        <v>746.15878547832108</v>
      </c>
      <c r="I61">
        <f t="shared" si="7"/>
        <v>74615.878547832152</v>
      </c>
      <c r="J61">
        <f t="shared" si="8"/>
        <v>42616.239713574039</v>
      </c>
      <c r="K61">
        <f t="shared" si="9"/>
        <v>127848.71914072213</v>
      </c>
      <c r="L61">
        <f>$AD$13+I61*(1-$AC$15)-K61+L62</f>
        <v>-1876662.4795687636</v>
      </c>
      <c r="M61">
        <f t="shared" si="4"/>
        <v>568216.52951432054</v>
      </c>
      <c r="N61">
        <f t="shared" si="5"/>
        <v>0</v>
      </c>
      <c r="O61">
        <f>SUM($N61:N$199)</f>
        <v>42</v>
      </c>
      <c r="P61">
        <f t="shared" si="6"/>
        <v>1</v>
      </c>
      <c r="Q61" s="21">
        <v>0.05</v>
      </c>
      <c r="R61" s="21">
        <f t="shared" si="10"/>
        <v>5.3000000000000005E-2</v>
      </c>
      <c r="S61" s="25">
        <f t="shared" si="11"/>
        <v>4801.5607109932471</v>
      </c>
    </row>
    <row r="62" spans="1:19" x14ac:dyDescent="0.25">
      <c r="A62" s="5" t="s">
        <v>137</v>
      </c>
      <c r="B62">
        <v>296772</v>
      </c>
      <c r="C62" s="18">
        <f t="shared" si="0"/>
        <v>2309.8692403486898</v>
      </c>
      <c r="D62" s="18">
        <f t="shared" si="1"/>
        <v>11810199.735056026</v>
      </c>
      <c r="E62" s="17">
        <v>39539</v>
      </c>
      <c r="F62" s="17">
        <f t="shared" si="2"/>
        <v>57801</v>
      </c>
      <c r="G62" s="19">
        <v>86.1</v>
      </c>
      <c r="H62">
        <f t="shared" si="3"/>
        <v>737.59209448545857</v>
      </c>
      <c r="I62">
        <f t="shared" si="7"/>
        <v>73759.209448545895</v>
      </c>
      <c r="J62">
        <f t="shared" si="8"/>
        <v>44288.249006460093</v>
      </c>
      <c r="K62">
        <f t="shared" si="9"/>
        <v>132864.74701938027</v>
      </c>
      <c r="L62">
        <f>$AD$13+I62*(1-$AC$15)-K62+L63</f>
        <v>-1797314.0814841324</v>
      </c>
      <c r="M62">
        <f t="shared" si="4"/>
        <v>590509.98675280134</v>
      </c>
      <c r="N62">
        <f t="shared" si="5"/>
        <v>0</v>
      </c>
      <c r="O62">
        <f>SUM($N62:N$199)</f>
        <v>42</v>
      </c>
      <c r="P62">
        <f t="shared" si="6"/>
        <v>1</v>
      </c>
      <c r="Q62" s="21">
        <v>5.2499999999999998E-2</v>
      </c>
      <c r="R62" s="21">
        <f t="shared" si="10"/>
        <v>5.5500000000000001E-2</v>
      </c>
      <c r="S62" s="25">
        <f t="shared" si="11"/>
        <v>5222.8790193072273</v>
      </c>
    </row>
    <row r="63" spans="1:19" x14ac:dyDescent="0.25">
      <c r="A63" s="2" t="s">
        <v>136</v>
      </c>
      <c r="B63">
        <v>303739</v>
      </c>
      <c r="C63" s="18">
        <f t="shared" si="0"/>
        <v>2364.0955790784533</v>
      </c>
      <c r="D63" s="18">
        <f t="shared" si="1"/>
        <v>12087455.209137596</v>
      </c>
      <c r="E63" s="17">
        <v>39448</v>
      </c>
      <c r="F63" s="17">
        <f t="shared" si="2"/>
        <v>57711</v>
      </c>
      <c r="G63" s="19">
        <v>84.5</v>
      </c>
      <c r="H63">
        <f t="shared" si="3"/>
        <v>723.88538889687868</v>
      </c>
      <c r="I63">
        <f t="shared" si="7"/>
        <v>72388.538889687916</v>
      </c>
      <c r="J63">
        <f t="shared" si="8"/>
        <v>45327.957034265979</v>
      </c>
      <c r="K63">
        <f t="shared" si="9"/>
        <v>135983.87110279794</v>
      </c>
      <c r="L63">
        <f>$AD$13+I63*(1-$AC$15)-K63+L64</f>
        <v>-1712392.8206063069</v>
      </c>
      <c r="M63">
        <f t="shared" si="4"/>
        <v>604372.76045687986</v>
      </c>
      <c r="N63">
        <f t="shared" si="5"/>
        <v>0</v>
      </c>
      <c r="O63">
        <f>SUM($N63:N$199)</f>
        <v>42</v>
      </c>
      <c r="P63">
        <f t="shared" si="6"/>
        <v>1</v>
      </c>
      <c r="Q63" s="21">
        <v>5.5E-2</v>
      </c>
      <c r="R63" s="21">
        <f t="shared" si="10"/>
        <v>5.8000000000000003E-2</v>
      </c>
      <c r="S63" s="25">
        <f t="shared" si="11"/>
        <v>5584.3370565290143</v>
      </c>
    </row>
    <row r="64" spans="1:19" x14ac:dyDescent="0.25">
      <c r="A64" s="3" t="s">
        <v>135</v>
      </c>
      <c r="B64">
        <v>302486</v>
      </c>
      <c r="C64" s="18">
        <f t="shared" si="0"/>
        <v>2354.3430884184281</v>
      </c>
      <c r="D64" s="18">
        <f t="shared" si="1"/>
        <v>12037591.407067234</v>
      </c>
      <c r="E64" s="17">
        <v>39356</v>
      </c>
      <c r="F64" s="17">
        <f t="shared" si="2"/>
        <v>57619</v>
      </c>
      <c r="G64" s="19">
        <v>84.1</v>
      </c>
      <c r="H64">
        <f t="shared" si="3"/>
        <v>720.45871249973368</v>
      </c>
      <c r="I64">
        <f t="shared" si="7"/>
        <v>72045.871249973425</v>
      </c>
      <c r="J64">
        <f t="shared" si="8"/>
        <v>45140.967776502126</v>
      </c>
      <c r="K64">
        <f t="shared" si="9"/>
        <v>135422.90332950637</v>
      </c>
      <c r="L64">
        <f>$AD$13+I64*(1-$AC$15)-K64+L65</f>
        <v>-1623461.499781806</v>
      </c>
      <c r="M64">
        <f t="shared" si="4"/>
        <v>601879.57035336166</v>
      </c>
      <c r="N64">
        <f t="shared" si="5"/>
        <v>0</v>
      </c>
      <c r="O64">
        <f>SUM($N64:N$199)</f>
        <v>42</v>
      </c>
      <c r="P64">
        <f t="shared" si="6"/>
        <v>1</v>
      </c>
      <c r="Q64" s="21">
        <v>5.7500000000000002E-2</v>
      </c>
      <c r="R64" s="21">
        <f t="shared" si="10"/>
        <v>6.0500000000000005E-2</v>
      </c>
      <c r="S64" s="25">
        <f t="shared" si="11"/>
        <v>5799.5107519619451</v>
      </c>
    </row>
    <row r="65" spans="1:19" x14ac:dyDescent="0.25">
      <c r="A65" s="7" t="s">
        <v>134</v>
      </c>
      <c r="B65">
        <v>292409</v>
      </c>
      <c r="C65" s="18">
        <f t="shared" si="0"/>
        <v>2275.9106475716039</v>
      </c>
      <c r="D65" s="18">
        <f t="shared" si="1"/>
        <v>11636571.827288281</v>
      </c>
      <c r="E65" s="17">
        <v>39264</v>
      </c>
      <c r="F65" s="17">
        <f t="shared" si="2"/>
        <v>57527</v>
      </c>
      <c r="G65" s="19">
        <v>83.3</v>
      </c>
      <c r="H65">
        <f t="shared" si="3"/>
        <v>713.60535970544368</v>
      </c>
      <c r="I65">
        <f t="shared" si="7"/>
        <v>71360.535970544428</v>
      </c>
      <c r="J65">
        <f t="shared" si="8"/>
        <v>43637.144352331052</v>
      </c>
      <c r="K65">
        <f t="shared" si="9"/>
        <v>130911.43305699316</v>
      </c>
      <c r="L65">
        <f>$AD$13+I65*(1-$AC$15)-K65+L66</f>
        <v>-1534868.4127647823</v>
      </c>
      <c r="M65">
        <f t="shared" si="4"/>
        <v>581828.59136441408</v>
      </c>
      <c r="N65">
        <f t="shared" si="5"/>
        <v>0</v>
      </c>
      <c r="O65">
        <f>SUM($N65:N$199)</f>
        <v>42</v>
      </c>
      <c r="P65">
        <f t="shared" si="6"/>
        <v>1</v>
      </c>
      <c r="Q65" s="21">
        <v>5.5E-2</v>
      </c>
      <c r="R65" s="21">
        <f t="shared" si="10"/>
        <v>5.8000000000000003E-2</v>
      </c>
      <c r="S65" s="25">
        <f t="shared" si="11"/>
        <v>5376.0314426616023</v>
      </c>
    </row>
    <row r="66" spans="1:19" x14ac:dyDescent="0.25">
      <c r="A66" s="5" t="s">
        <v>133</v>
      </c>
      <c r="B66">
        <v>280995</v>
      </c>
      <c r="C66" s="18">
        <f t="shared" ref="C66:C129" si="12">C67*B66/B67</f>
        <v>2187.0719178082168</v>
      </c>
      <c r="D66" s="18">
        <f t="shared" si="1"/>
        <v>11182345.620719166</v>
      </c>
      <c r="E66" s="17">
        <v>39173</v>
      </c>
      <c r="F66" s="17">
        <f t="shared" ref="F66:F129" si="13">DATE(YEAR(E66)+50, MONTH(E66), DAY(E66))</f>
        <v>57436</v>
      </c>
      <c r="G66" s="19">
        <v>83.3</v>
      </c>
      <c r="H66">
        <f t="shared" ref="H66:H129" si="14">H67*G66/G67</f>
        <v>713.60535970544368</v>
      </c>
      <c r="I66">
        <f t="shared" si="7"/>
        <v>71360.535970544428</v>
      </c>
      <c r="J66">
        <f t="shared" si="8"/>
        <v>41933.796077696876</v>
      </c>
      <c r="K66">
        <f t="shared" si="9"/>
        <v>125801.38823309062</v>
      </c>
      <c r="L66">
        <f>$AD$13+I66*(1-$AC$15)-K66+L67</f>
        <v>-1450341.328088643</v>
      </c>
      <c r="M66">
        <f t="shared" ref="M66:M129" si="15">0.05*D66</f>
        <v>559117.28103595832</v>
      </c>
      <c r="N66">
        <f t="shared" ref="N66:N129" si="16">IF(L66&gt;=M66, 1, 0)</f>
        <v>0</v>
      </c>
      <c r="O66">
        <f>SUM($N66:N$199)</f>
        <v>42</v>
      </c>
      <c r="P66">
        <f t="shared" ref="P66:P129" si="17">IF(O66=0,0,1)</f>
        <v>1</v>
      </c>
      <c r="Q66" s="21">
        <v>5.2499999999999998E-2</v>
      </c>
      <c r="R66" s="21">
        <f t="shared" si="10"/>
        <v>5.5500000000000001E-2</v>
      </c>
      <c r="S66" s="25">
        <f t="shared" si="11"/>
        <v>4945.2202028164193</v>
      </c>
    </row>
    <row r="67" spans="1:19" x14ac:dyDescent="0.25">
      <c r="A67" s="2" t="s">
        <v>132</v>
      </c>
      <c r="B67">
        <v>269327</v>
      </c>
      <c r="C67" s="18">
        <f t="shared" si="12"/>
        <v>2096.2562266500599</v>
      </c>
      <c r="D67" s="18">
        <f t="shared" ref="D67:D130" si="18">$D$199*C67/$C$199</f>
        <v>10718011.34892589</v>
      </c>
      <c r="E67" s="17">
        <v>39083</v>
      </c>
      <c r="F67" s="17">
        <f t="shared" si="13"/>
        <v>57346</v>
      </c>
      <c r="G67" s="19">
        <v>82.4</v>
      </c>
      <c r="H67">
        <f t="shared" si="14"/>
        <v>705.89533781186753</v>
      </c>
      <c r="I67">
        <f t="shared" ref="I67:I130" si="19">I68*(1*H67/H68)</f>
        <v>70589.533781186808</v>
      </c>
      <c r="J67">
        <f t="shared" ref="J67:J130" si="20">D67*0.045/12</f>
        <v>40192.542558472087</v>
      </c>
      <c r="K67">
        <f t="shared" ref="K67:K130" si="21">0.045*D67/4</f>
        <v>120577.62767541627</v>
      </c>
      <c r="L67">
        <f>$AD$13+I67*(1-$AC$15)-K67+L68</f>
        <v>-1370924.2882364064</v>
      </c>
      <c r="M67">
        <f t="shared" si="15"/>
        <v>535900.56744629459</v>
      </c>
      <c r="N67">
        <f t="shared" si="16"/>
        <v>0</v>
      </c>
      <c r="O67">
        <f>SUM($N67:N$199)</f>
        <v>42</v>
      </c>
      <c r="P67">
        <f t="shared" si="17"/>
        <v>1</v>
      </c>
      <c r="Q67" s="21">
        <v>0.05</v>
      </c>
      <c r="R67" s="21">
        <f t="shared" ref="R67:R130" si="22">Q67+0.003</f>
        <v>5.3000000000000005E-2</v>
      </c>
      <c r="S67" s="25">
        <f t="shared" ref="S67:S130" si="23">ABS(PMT(R67/3,$AC$19*12,$AC$20*B67))</f>
        <v>4528.4833791239853</v>
      </c>
    </row>
    <row r="68" spans="1:19" x14ac:dyDescent="0.25">
      <c r="A68" s="3" t="s">
        <v>131</v>
      </c>
      <c r="B68">
        <v>259646</v>
      </c>
      <c r="C68" s="18">
        <f t="shared" si="12"/>
        <v>2020.9059775840578</v>
      </c>
      <c r="D68" s="18">
        <f t="shared" si="18"/>
        <v>10332750.799968857</v>
      </c>
      <c r="E68" s="17">
        <v>38991</v>
      </c>
      <c r="F68" s="17">
        <f t="shared" si="13"/>
        <v>57254</v>
      </c>
      <c r="G68" s="19">
        <v>82.3</v>
      </c>
      <c r="H68">
        <f t="shared" si="14"/>
        <v>705.03866871258128</v>
      </c>
      <c r="I68">
        <f t="shared" si="19"/>
        <v>70503.866871258171</v>
      </c>
      <c r="J68">
        <f t="shared" si="20"/>
        <v>38747.815499883211</v>
      </c>
      <c r="K68">
        <f t="shared" si="21"/>
        <v>116243.44649964964</v>
      </c>
      <c r="L68">
        <f>$AD$13+I68*(1-$AC$15)-K68+L69</f>
        <v>-1296229.8575187617</v>
      </c>
      <c r="M68">
        <f t="shared" si="15"/>
        <v>516637.53999844287</v>
      </c>
      <c r="N68">
        <f t="shared" si="16"/>
        <v>0</v>
      </c>
      <c r="O68">
        <f>SUM($N68:N$199)</f>
        <v>42</v>
      </c>
      <c r="P68">
        <f t="shared" si="17"/>
        <v>1</v>
      </c>
      <c r="Q68" s="21">
        <v>4.7500000000000001E-2</v>
      </c>
      <c r="R68" s="21">
        <f t="shared" si="22"/>
        <v>5.0500000000000003E-2</v>
      </c>
      <c r="S68" s="25">
        <f t="shared" si="23"/>
        <v>4162.391652377346</v>
      </c>
    </row>
    <row r="69" spans="1:19" x14ac:dyDescent="0.25">
      <c r="A69" s="7" t="s">
        <v>130</v>
      </c>
      <c r="B69">
        <v>252724</v>
      </c>
      <c r="C69" s="18">
        <f t="shared" si="12"/>
        <v>1967.0298879202969</v>
      </c>
      <c r="D69" s="18">
        <f t="shared" si="18"/>
        <v>10057286.124844324</v>
      </c>
      <c r="E69" s="17">
        <v>38899</v>
      </c>
      <c r="F69" s="17">
        <f t="shared" si="13"/>
        <v>57162</v>
      </c>
      <c r="G69" s="19">
        <v>81.7</v>
      </c>
      <c r="H69">
        <f t="shared" si="14"/>
        <v>699.89865411686378</v>
      </c>
      <c r="I69">
        <f t="shared" si="19"/>
        <v>69989.865411686435</v>
      </c>
      <c r="J69">
        <f t="shared" si="20"/>
        <v>37714.822968166212</v>
      </c>
      <c r="K69">
        <f t="shared" si="21"/>
        <v>113144.46890449864</v>
      </c>
      <c r="L69">
        <f>$AD$13+I69*(1-$AC$15)-K69+L70</f>
        <v>-1225813.9244854299</v>
      </c>
      <c r="M69">
        <f t="shared" si="15"/>
        <v>502864.3062422162</v>
      </c>
      <c r="N69">
        <f t="shared" si="16"/>
        <v>0</v>
      </c>
      <c r="O69">
        <f>SUM($N69:N$199)</f>
        <v>42</v>
      </c>
      <c r="P69">
        <f t="shared" si="17"/>
        <v>1</v>
      </c>
      <c r="Q69" s="21">
        <v>4.4999999999999998E-2</v>
      </c>
      <c r="R69" s="21">
        <f t="shared" si="22"/>
        <v>4.8000000000000001E-2</v>
      </c>
      <c r="S69" s="25">
        <f t="shared" si="23"/>
        <v>3854.1160989180444</v>
      </c>
    </row>
    <row r="70" spans="1:19" x14ac:dyDescent="0.25">
      <c r="A70" s="5" t="s">
        <v>129</v>
      </c>
      <c r="B70">
        <v>245755</v>
      </c>
      <c r="C70" s="18">
        <f t="shared" si="12"/>
        <v>1912.7879825653779</v>
      </c>
      <c r="D70" s="18">
        <f t="shared" si="18"/>
        <v>9779951.0596979968</v>
      </c>
      <c r="E70" s="17">
        <v>38808</v>
      </c>
      <c r="F70" s="17">
        <f t="shared" si="13"/>
        <v>57071</v>
      </c>
      <c r="G70" s="19">
        <v>81.2</v>
      </c>
      <c r="H70">
        <f t="shared" si="14"/>
        <v>695.61530862043253</v>
      </c>
      <c r="I70">
        <f t="shared" si="19"/>
        <v>69561.530862043306</v>
      </c>
      <c r="J70">
        <f t="shared" si="20"/>
        <v>36674.81647386749</v>
      </c>
      <c r="K70">
        <f t="shared" si="21"/>
        <v>110024.44942160246</v>
      </c>
      <c r="L70">
        <f>$AD$13+I70*(1-$AC$15)-K70+L71</f>
        <v>-1158162.8680985274</v>
      </c>
      <c r="M70">
        <f t="shared" si="15"/>
        <v>488997.55298489984</v>
      </c>
      <c r="N70">
        <f t="shared" si="16"/>
        <v>0</v>
      </c>
      <c r="O70">
        <f>SUM($N70:N$199)</f>
        <v>42</v>
      </c>
      <c r="P70">
        <f t="shared" si="17"/>
        <v>1</v>
      </c>
      <c r="Q70" s="21">
        <v>4.4999999999999998E-2</v>
      </c>
      <c r="R70" s="21">
        <f t="shared" si="22"/>
        <v>4.8000000000000001E-2</v>
      </c>
      <c r="S70" s="25">
        <f t="shared" si="23"/>
        <v>3747.8367780250551</v>
      </c>
    </row>
    <row r="71" spans="1:19" x14ac:dyDescent="0.25">
      <c r="A71" s="2" t="s">
        <v>128</v>
      </c>
      <c r="B71">
        <v>241897</v>
      </c>
      <c r="C71" s="18">
        <f t="shared" si="12"/>
        <v>1882.7599626400979</v>
      </c>
      <c r="D71" s="18">
        <f t="shared" si="18"/>
        <v>9626419.8957814351</v>
      </c>
      <c r="E71" s="17">
        <v>38718</v>
      </c>
      <c r="F71" s="17">
        <f t="shared" si="13"/>
        <v>56980</v>
      </c>
      <c r="G71" s="19">
        <v>80.2</v>
      </c>
      <c r="H71">
        <f t="shared" si="14"/>
        <v>687.04861762757002</v>
      </c>
      <c r="I71">
        <f t="shared" si="19"/>
        <v>68704.861762757064</v>
      </c>
      <c r="J71">
        <f t="shared" si="20"/>
        <v>36099.074609180381</v>
      </c>
      <c r="K71">
        <f t="shared" si="21"/>
        <v>108297.22382754114</v>
      </c>
      <c r="L71">
        <f>$AD$13+I71*(1-$AC$15)-K71+L72</f>
        <v>-1093353.4137372531</v>
      </c>
      <c r="M71">
        <f t="shared" si="15"/>
        <v>481320.99478907179</v>
      </c>
      <c r="N71">
        <f t="shared" si="16"/>
        <v>0</v>
      </c>
      <c r="O71">
        <f>SUM($N71:N$199)</f>
        <v>42</v>
      </c>
      <c r="P71">
        <f t="shared" si="17"/>
        <v>1</v>
      </c>
      <c r="Q71" s="21">
        <v>4.4999999999999998E-2</v>
      </c>
      <c r="R71" s="21">
        <f t="shared" si="22"/>
        <v>4.8000000000000001E-2</v>
      </c>
      <c r="S71" s="25">
        <f t="shared" si="23"/>
        <v>3689.001131590107</v>
      </c>
    </row>
    <row r="72" spans="1:19" x14ac:dyDescent="0.25">
      <c r="A72" s="3" t="s">
        <v>127</v>
      </c>
      <c r="B72">
        <v>241898</v>
      </c>
      <c r="C72" s="18">
        <f t="shared" si="12"/>
        <v>1882.7677459526758</v>
      </c>
      <c r="D72" s="18">
        <f t="shared" si="18"/>
        <v>9626459.6913138144</v>
      </c>
      <c r="E72" s="17">
        <v>38626</v>
      </c>
      <c r="F72" s="17">
        <f t="shared" si="13"/>
        <v>56888</v>
      </c>
      <c r="G72" s="19">
        <v>80.099999999999994</v>
      </c>
      <c r="H72">
        <f t="shared" si="14"/>
        <v>686.19194852828366</v>
      </c>
      <c r="I72">
        <f t="shared" si="19"/>
        <v>68619.194852828427</v>
      </c>
      <c r="J72">
        <f t="shared" si="20"/>
        <v>36099.223842426807</v>
      </c>
      <c r="K72">
        <f t="shared" si="21"/>
        <v>108297.67152728041</v>
      </c>
      <c r="L72">
        <f>$AD$13+I72*(1-$AC$15)-K72+L73</f>
        <v>-1029714.350055504</v>
      </c>
      <c r="M72">
        <f t="shared" si="15"/>
        <v>481322.98456569074</v>
      </c>
      <c r="N72">
        <f t="shared" si="16"/>
        <v>0</v>
      </c>
      <c r="O72">
        <f>SUM($N72:N$199)</f>
        <v>42</v>
      </c>
      <c r="P72">
        <f t="shared" si="17"/>
        <v>1</v>
      </c>
      <c r="Q72" s="21">
        <v>4.4999999999999998E-2</v>
      </c>
      <c r="R72" s="21">
        <f t="shared" si="22"/>
        <v>4.8000000000000001E-2</v>
      </c>
      <c r="S72" s="25">
        <f t="shared" si="23"/>
        <v>3689.0163818872647</v>
      </c>
    </row>
    <row r="73" spans="1:19" x14ac:dyDescent="0.25">
      <c r="A73" s="7" t="s">
        <v>126</v>
      </c>
      <c r="B73">
        <v>241344</v>
      </c>
      <c r="C73" s="18">
        <f t="shared" si="12"/>
        <v>1878.4557907845563</v>
      </c>
      <c r="D73" s="18">
        <f t="shared" si="18"/>
        <v>9604412.9663760811</v>
      </c>
      <c r="E73" s="17">
        <v>38534</v>
      </c>
      <c r="F73" s="17">
        <f t="shared" si="13"/>
        <v>56796</v>
      </c>
      <c r="G73" s="19">
        <v>79.7</v>
      </c>
      <c r="H73">
        <f t="shared" si="14"/>
        <v>682.76527213113877</v>
      </c>
      <c r="I73">
        <f t="shared" si="19"/>
        <v>68276.527213113935</v>
      </c>
      <c r="J73">
        <f t="shared" si="20"/>
        <v>36016.548623910305</v>
      </c>
      <c r="K73">
        <f t="shared" si="21"/>
        <v>108049.64587173091</v>
      </c>
      <c r="L73">
        <f>$AD$13+I73*(1-$AC$15)-K73+L74</f>
        <v>-966019.15518256207</v>
      </c>
      <c r="M73">
        <f t="shared" si="15"/>
        <v>480220.6483188041</v>
      </c>
      <c r="N73">
        <f t="shared" si="16"/>
        <v>0</v>
      </c>
      <c r="O73">
        <f>SUM($N73:N$199)</f>
        <v>42</v>
      </c>
      <c r="P73">
        <f t="shared" si="17"/>
        <v>1</v>
      </c>
      <c r="Q73" s="21">
        <v>4.7500000000000001E-2</v>
      </c>
      <c r="R73" s="21">
        <f t="shared" si="22"/>
        <v>5.0500000000000003E-2</v>
      </c>
      <c r="S73" s="25">
        <f t="shared" si="23"/>
        <v>3868.9918232954033</v>
      </c>
    </row>
    <row r="74" spans="1:19" x14ac:dyDescent="0.25">
      <c r="A74" s="5" t="s">
        <v>125</v>
      </c>
      <c r="B74">
        <v>233758</v>
      </c>
      <c r="C74" s="18">
        <f t="shared" si="12"/>
        <v>1819.4115815691141</v>
      </c>
      <c r="D74" s="18">
        <f t="shared" si="18"/>
        <v>9302524.0577521697</v>
      </c>
      <c r="E74" s="17">
        <v>38443</v>
      </c>
      <c r="F74" s="17">
        <f t="shared" si="13"/>
        <v>56705</v>
      </c>
      <c r="G74" s="19">
        <v>79.3</v>
      </c>
      <c r="H74">
        <f t="shared" si="14"/>
        <v>679.33859573399366</v>
      </c>
      <c r="I74">
        <f t="shared" si="19"/>
        <v>67933.85957339943</v>
      </c>
      <c r="J74">
        <f t="shared" si="20"/>
        <v>34884.465216570636</v>
      </c>
      <c r="K74">
        <f t="shared" si="21"/>
        <v>104653.39564971191</v>
      </c>
      <c r="L74">
        <f>$AD$13+I74*(1-$AC$15)-K74+L75</f>
        <v>-902349.25199935515</v>
      </c>
      <c r="M74">
        <f t="shared" si="15"/>
        <v>465126.2028876085</v>
      </c>
      <c r="N74">
        <f t="shared" si="16"/>
        <v>0</v>
      </c>
      <c r="O74">
        <f>SUM($N74:N$199)</f>
        <v>42</v>
      </c>
      <c r="P74">
        <f t="shared" si="17"/>
        <v>1</v>
      </c>
      <c r="Q74" s="21">
        <v>4.7500000000000001E-2</v>
      </c>
      <c r="R74" s="21">
        <f t="shared" si="22"/>
        <v>5.0500000000000003E-2</v>
      </c>
      <c r="S74" s="25">
        <f t="shared" si="23"/>
        <v>3747.380463694506</v>
      </c>
    </row>
    <row r="75" spans="1:19" x14ac:dyDescent="0.25">
      <c r="A75" s="2" t="s">
        <v>124</v>
      </c>
      <c r="B75">
        <v>236268</v>
      </c>
      <c r="C75" s="18">
        <f t="shared" si="12"/>
        <v>1838.9476961394753</v>
      </c>
      <c r="D75" s="18">
        <f t="shared" si="18"/>
        <v>9402410.8440224081</v>
      </c>
      <c r="E75" s="17">
        <v>38353</v>
      </c>
      <c r="F75" s="17">
        <f t="shared" si="13"/>
        <v>56615</v>
      </c>
      <c r="G75" s="19">
        <v>78.5</v>
      </c>
      <c r="H75">
        <f t="shared" si="14"/>
        <v>672.48524293970377</v>
      </c>
      <c r="I75">
        <f t="shared" si="19"/>
        <v>67248.524293970448</v>
      </c>
      <c r="J75">
        <f t="shared" si="20"/>
        <v>35259.04066508403</v>
      </c>
      <c r="K75">
        <f t="shared" si="21"/>
        <v>105777.12199525209</v>
      </c>
      <c r="L75">
        <f>$AD$13+I75*(1-$AC$15)-K75+L76</f>
        <v>-841852.86507235293</v>
      </c>
      <c r="M75">
        <f t="shared" si="15"/>
        <v>470120.54220112041</v>
      </c>
      <c r="N75">
        <f t="shared" si="16"/>
        <v>0</v>
      </c>
      <c r="O75">
        <f>SUM($N75:N$199)</f>
        <v>42</v>
      </c>
      <c r="P75">
        <f t="shared" si="17"/>
        <v>1</v>
      </c>
      <c r="Q75" s="21">
        <v>4.7500000000000001E-2</v>
      </c>
      <c r="R75" s="21">
        <f t="shared" si="22"/>
        <v>5.0500000000000003E-2</v>
      </c>
      <c r="S75" s="25">
        <f t="shared" si="23"/>
        <v>3787.6183377517496</v>
      </c>
    </row>
    <row r="76" spans="1:19" x14ac:dyDescent="0.25">
      <c r="A76" s="3" t="s">
        <v>123</v>
      </c>
      <c r="B76">
        <v>237818</v>
      </c>
      <c r="C76" s="18">
        <f t="shared" si="12"/>
        <v>1851.0118306351167</v>
      </c>
      <c r="D76" s="18">
        <f t="shared" si="18"/>
        <v>9464093.9192092065</v>
      </c>
      <c r="E76" s="17">
        <v>38261</v>
      </c>
      <c r="F76" s="17">
        <f t="shared" si="13"/>
        <v>56523</v>
      </c>
      <c r="G76" s="19">
        <v>78.3</v>
      </c>
      <c r="H76">
        <f t="shared" si="14"/>
        <v>670.77190474113115</v>
      </c>
      <c r="I76">
        <f t="shared" si="19"/>
        <v>67077.190474113188</v>
      </c>
      <c r="J76">
        <f t="shared" si="20"/>
        <v>35490.352197034525</v>
      </c>
      <c r="K76">
        <f t="shared" si="21"/>
        <v>106471.05659110357</v>
      </c>
      <c r="L76">
        <f>$AD$13+I76*(1-$AC$15)-K76+L77</f>
        <v>-779787.28386818164</v>
      </c>
      <c r="M76">
        <f t="shared" si="15"/>
        <v>473204.69596046035</v>
      </c>
      <c r="N76">
        <f t="shared" si="16"/>
        <v>0</v>
      </c>
      <c r="O76">
        <f>SUM($N76:N$199)</f>
        <v>42</v>
      </c>
      <c r="P76">
        <f t="shared" si="17"/>
        <v>1</v>
      </c>
      <c r="Q76" s="21">
        <v>4.7500000000000001E-2</v>
      </c>
      <c r="R76" s="21">
        <f t="shared" si="22"/>
        <v>5.0500000000000003E-2</v>
      </c>
      <c r="S76" s="25">
        <f t="shared" si="23"/>
        <v>3812.466427309012</v>
      </c>
    </row>
    <row r="77" spans="1:19" x14ac:dyDescent="0.25">
      <c r="A77" s="7" t="s">
        <v>122</v>
      </c>
      <c r="B77">
        <v>233164</v>
      </c>
      <c r="C77" s="18">
        <f t="shared" si="12"/>
        <v>1814.7882938978812</v>
      </c>
      <c r="D77" s="18">
        <f t="shared" si="18"/>
        <v>9278885.5115192942</v>
      </c>
      <c r="E77" s="17">
        <v>38169</v>
      </c>
      <c r="F77" s="17">
        <f t="shared" si="13"/>
        <v>56431</v>
      </c>
      <c r="G77" s="19">
        <v>77.8</v>
      </c>
      <c r="H77">
        <f t="shared" si="14"/>
        <v>666.4885592446999</v>
      </c>
      <c r="I77">
        <f t="shared" si="19"/>
        <v>66648.855924470059</v>
      </c>
      <c r="J77">
        <f t="shared" si="20"/>
        <v>34795.820668197353</v>
      </c>
      <c r="K77">
        <f t="shared" si="21"/>
        <v>104387.46200459206</v>
      </c>
      <c r="L77">
        <f>$AD$13+I77*(1-$AC$15)-K77+L78</f>
        <v>-716916.40108525159</v>
      </c>
      <c r="M77">
        <f t="shared" si="15"/>
        <v>463944.27557596471</v>
      </c>
      <c r="N77">
        <f t="shared" si="16"/>
        <v>0</v>
      </c>
      <c r="O77">
        <f>SUM($N77:N$199)</f>
        <v>42</v>
      </c>
      <c r="P77">
        <f t="shared" si="17"/>
        <v>1</v>
      </c>
      <c r="Q77" s="21">
        <v>4.2500000000000003E-2</v>
      </c>
      <c r="R77" s="21">
        <f t="shared" si="22"/>
        <v>4.5500000000000006E-2</v>
      </c>
      <c r="S77" s="25">
        <f t="shared" si="23"/>
        <v>3374.4586696449765</v>
      </c>
    </row>
    <row r="78" spans="1:19" x14ac:dyDescent="0.25">
      <c r="A78" s="5" t="s">
        <v>121</v>
      </c>
      <c r="B78">
        <v>225156</v>
      </c>
      <c r="C78" s="18">
        <f t="shared" si="12"/>
        <v>1752.4595267745935</v>
      </c>
      <c r="D78" s="18">
        <f t="shared" si="18"/>
        <v>8960202.8882316221</v>
      </c>
      <c r="E78" s="17">
        <v>38078</v>
      </c>
      <c r="F78" s="17">
        <f t="shared" si="13"/>
        <v>56340</v>
      </c>
      <c r="G78" s="19">
        <v>77.8</v>
      </c>
      <c r="H78">
        <f t="shared" si="14"/>
        <v>666.4885592446999</v>
      </c>
      <c r="I78">
        <f t="shared" si="19"/>
        <v>66648.855924470059</v>
      </c>
      <c r="J78">
        <f t="shared" si="20"/>
        <v>33600.760830868581</v>
      </c>
      <c r="K78">
        <f t="shared" si="21"/>
        <v>100802.28249260575</v>
      </c>
      <c r="L78">
        <f>$AD$13+I78*(1-$AC$15)-K78+L79</f>
        <v>-655850.69543156505</v>
      </c>
      <c r="M78">
        <f t="shared" si="15"/>
        <v>448010.1444115811</v>
      </c>
      <c r="N78">
        <f t="shared" si="16"/>
        <v>0</v>
      </c>
      <c r="O78">
        <f>SUM($N78:N$199)</f>
        <v>42</v>
      </c>
      <c r="P78">
        <f t="shared" si="17"/>
        <v>1</v>
      </c>
      <c r="Q78" s="21">
        <v>0.04</v>
      </c>
      <c r="R78" s="21">
        <f t="shared" si="22"/>
        <v>4.3000000000000003E-2</v>
      </c>
      <c r="S78" s="25">
        <f t="shared" si="23"/>
        <v>3084.2437085546876</v>
      </c>
    </row>
    <row r="79" spans="1:19" x14ac:dyDescent="0.25">
      <c r="A79" s="2" t="s">
        <v>120</v>
      </c>
      <c r="B79">
        <v>219678</v>
      </c>
      <c r="C79" s="18">
        <f t="shared" si="12"/>
        <v>1709.8225404732236</v>
      </c>
      <c r="D79" s="18">
        <f t="shared" si="18"/>
        <v>8742202.9618617594</v>
      </c>
      <c r="E79" s="17">
        <v>37987</v>
      </c>
      <c r="F79" s="17">
        <f t="shared" si="13"/>
        <v>56250</v>
      </c>
      <c r="G79" s="19">
        <v>77.2</v>
      </c>
      <c r="H79">
        <f t="shared" si="14"/>
        <v>661.34854464898251</v>
      </c>
      <c r="I79">
        <f t="shared" si="19"/>
        <v>66134.854464898322</v>
      </c>
      <c r="J79">
        <f t="shared" si="20"/>
        <v>32783.261106981598</v>
      </c>
      <c r="K79">
        <f t="shared" si="21"/>
        <v>98349.783320944785</v>
      </c>
      <c r="L79">
        <f>$AD$13+I79*(1-$AC$15)-K79+L80</f>
        <v>-598370.16928986483</v>
      </c>
      <c r="M79">
        <f t="shared" si="15"/>
        <v>437110.14809308801</v>
      </c>
      <c r="N79">
        <f t="shared" si="16"/>
        <v>0</v>
      </c>
      <c r="O79">
        <f>SUM($N79:N$199)</f>
        <v>42</v>
      </c>
      <c r="P79">
        <f t="shared" si="17"/>
        <v>1</v>
      </c>
      <c r="Q79" s="21">
        <v>3.7499999999999999E-2</v>
      </c>
      <c r="R79" s="21">
        <f t="shared" si="22"/>
        <v>4.0500000000000001E-2</v>
      </c>
      <c r="S79" s="25">
        <f t="shared" si="23"/>
        <v>2840.110015551234</v>
      </c>
    </row>
    <row r="80" spans="1:19" x14ac:dyDescent="0.25">
      <c r="A80" s="3" t="s">
        <v>119</v>
      </c>
      <c r="B80">
        <v>213419</v>
      </c>
      <c r="C80" s="18">
        <f t="shared" si="12"/>
        <v>1661.1067870485663</v>
      </c>
      <c r="D80" s="18">
        <f t="shared" si="18"/>
        <v>8493122.7247042265</v>
      </c>
      <c r="E80" s="17">
        <v>37895</v>
      </c>
      <c r="F80" s="17">
        <f t="shared" si="13"/>
        <v>56158</v>
      </c>
      <c r="G80" s="19">
        <v>77.099999999999994</v>
      </c>
      <c r="H80">
        <f t="shared" si="14"/>
        <v>660.49187554969626</v>
      </c>
      <c r="I80">
        <f t="shared" si="19"/>
        <v>66049.1875549697</v>
      </c>
      <c r="J80">
        <f t="shared" si="20"/>
        <v>31849.210217640848</v>
      </c>
      <c r="K80">
        <f t="shared" si="21"/>
        <v>95547.63065292254</v>
      </c>
      <c r="L80">
        <f>$AD$13+I80*(1-$AC$15)-K80+L81</f>
        <v>-543008.04137110396</v>
      </c>
      <c r="M80">
        <f t="shared" si="15"/>
        <v>424656.13623521134</v>
      </c>
      <c r="N80">
        <f t="shared" si="16"/>
        <v>0</v>
      </c>
      <c r="O80">
        <f>SUM($N80:N$199)</f>
        <v>42</v>
      </c>
      <c r="P80">
        <f t="shared" si="17"/>
        <v>1</v>
      </c>
      <c r="Q80" s="21">
        <v>3.5000000000000003E-2</v>
      </c>
      <c r="R80" s="21">
        <f t="shared" si="22"/>
        <v>3.8000000000000006E-2</v>
      </c>
      <c r="S80" s="25">
        <f t="shared" si="23"/>
        <v>2596.0915067466021</v>
      </c>
    </row>
    <row r="81" spans="1:19" x14ac:dyDescent="0.25">
      <c r="A81" s="7" t="s">
        <v>118</v>
      </c>
      <c r="B81">
        <v>210958</v>
      </c>
      <c r="C81" s="18">
        <f t="shared" si="12"/>
        <v>1641.9520547945192</v>
      </c>
      <c r="D81" s="18">
        <f t="shared" si="18"/>
        <v>8395185.919520542</v>
      </c>
      <c r="E81" s="17">
        <v>37803</v>
      </c>
      <c r="F81" s="17">
        <f t="shared" si="13"/>
        <v>56066</v>
      </c>
      <c r="G81" s="19">
        <v>76.8</v>
      </c>
      <c r="H81">
        <f t="shared" si="14"/>
        <v>657.92186825183751</v>
      </c>
      <c r="I81">
        <f t="shared" si="19"/>
        <v>65792.186825183831</v>
      </c>
      <c r="J81">
        <f t="shared" si="20"/>
        <v>31481.947198202033</v>
      </c>
      <c r="K81">
        <f t="shared" si="21"/>
        <v>94445.8415946061</v>
      </c>
      <c r="L81">
        <f>$AD$13+I81*(1-$AC$15)-K81+L82</f>
        <v>-490392.38262891176</v>
      </c>
      <c r="M81">
        <f t="shared" si="15"/>
        <v>419759.29597602715</v>
      </c>
      <c r="N81">
        <f t="shared" si="16"/>
        <v>0</v>
      </c>
      <c r="O81">
        <f>SUM($N81:N$199)</f>
        <v>42</v>
      </c>
      <c r="P81">
        <f t="shared" si="17"/>
        <v>1</v>
      </c>
      <c r="Q81" s="21">
        <v>3.7499999999999999E-2</v>
      </c>
      <c r="R81" s="21">
        <f t="shared" si="22"/>
        <v>4.0500000000000001E-2</v>
      </c>
      <c r="S81" s="25">
        <f t="shared" si="23"/>
        <v>2727.3733767635231</v>
      </c>
    </row>
    <row r="82" spans="1:19" x14ac:dyDescent="0.25">
      <c r="A82" s="5" t="s">
        <v>117</v>
      </c>
      <c r="B82">
        <v>211891</v>
      </c>
      <c r="C82" s="18">
        <f t="shared" si="12"/>
        <v>1649.2138854296375</v>
      </c>
      <c r="D82" s="18">
        <f t="shared" si="18"/>
        <v>8432315.151229756</v>
      </c>
      <c r="E82" s="17">
        <v>37712</v>
      </c>
      <c r="F82" s="17">
        <f t="shared" si="13"/>
        <v>55975</v>
      </c>
      <c r="G82" s="19">
        <v>76.8</v>
      </c>
      <c r="H82">
        <f t="shared" si="14"/>
        <v>657.92186825183751</v>
      </c>
      <c r="I82">
        <f t="shared" si="19"/>
        <v>65792.186825183831</v>
      </c>
      <c r="J82">
        <f t="shared" si="20"/>
        <v>31621.181817111585</v>
      </c>
      <c r="K82">
        <f t="shared" si="21"/>
        <v>94863.54545133475</v>
      </c>
      <c r="L82">
        <f>$AD$13+I82*(1-$AC$15)-K82+L83</f>
        <v>-438711.46247067518</v>
      </c>
      <c r="M82">
        <f t="shared" si="15"/>
        <v>421615.75756148784</v>
      </c>
      <c r="N82">
        <f t="shared" si="16"/>
        <v>0</v>
      </c>
      <c r="O82">
        <f>SUM($N82:N$199)</f>
        <v>42</v>
      </c>
      <c r="P82">
        <f t="shared" si="17"/>
        <v>1</v>
      </c>
      <c r="Q82" s="21">
        <v>3.7499999999999999E-2</v>
      </c>
      <c r="R82" s="21">
        <f t="shared" si="22"/>
        <v>4.0500000000000001E-2</v>
      </c>
      <c r="S82" s="25">
        <f t="shared" si="23"/>
        <v>2739.4356799732636</v>
      </c>
    </row>
    <row r="83" spans="1:19" x14ac:dyDescent="0.25">
      <c r="A83" s="2" t="s">
        <v>116</v>
      </c>
      <c r="B83">
        <v>204939</v>
      </c>
      <c r="C83" s="18">
        <f t="shared" si="12"/>
        <v>1595.1042963885416</v>
      </c>
      <c r="D83" s="18">
        <f t="shared" si="18"/>
        <v>8155656.6101338658</v>
      </c>
      <c r="E83" s="17">
        <v>37622</v>
      </c>
      <c r="F83" s="17">
        <f t="shared" si="13"/>
        <v>55885</v>
      </c>
      <c r="G83" s="19">
        <v>76.099999999999994</v>
      </c>
      <c r="H83">
        <f t="shared" si="14"/>
        <v>651.92518455683376</v>
      </c>
      <c r="I83">
        <f t="shared" si="19"/>
        <v>65192.51845568345</v>
      </c>
      <c r="J83">
        <f t="shared" si="20"/>
        <v>30583.712288001992</v>
      </c>
      <c r="K83">
        <f t="shared" si="21"/>
        <v>91751.136864005981</v>
      </c>
      <c r="L83">
        <f>$AD$13+I83*(1-$AC$15)-K83+L84</f>
        <v>-386612.83845570992</v>
      </c>
      <c r="M83">
        <f t="shared" si="15"/>
        <v>407782.83050669334</v>
      </c>
      <c r="N83">
        <f t="shared" si="16"/>
        <v>0</v>
      </c>
      <c r="O83">
        <f>SUM($N83:N$199)</f>
        <v>42</v>
      </c>
      <c r="P83">
        <f t="shared" si="17"/>
        <v>1</v>
      </c>
      <c r="Q83" s="21">
        <v>4.4999999999999998E-2</v>
      </c>
      <c r="R83" s="21">
        <f t="shared" si="22"/>
        <v>4.8000000000000001E-2</v>
      </c>
      <c r="S83" s="25">
        <f t="shared" si="23"/>
        <v>3125.380649230643</v>
      </c>
    </row>
    <row r="84" spans="1:19" x14ac:dyDescent="0.25">
      <c r="A84" s="3" t="s">
        <v>115</v>
      </c>
      <c r="B84">
        <v>197470</v>
      </c>
      <c r="C84" s="18">
        <f t="shared" si="12"/>
        <v>1536.9707347447061</v>
      </c>
      <c r="D84" s="18">
        <f t="shared" si="18"/>
        <v>7858423.7787982496</v>
      </c>
      <c r="E84" s="17">
        <v>37530</v>
      </c>
      <c r="F84" s="17">
        <f t="shared" si="13"/>
        <v>55793</v>
      </c>
      <c r="G84" s="19">
        <v>76.2</v>
      </c>
      <c r="H84">
        <f t="shared" si="14"/>
        <v>652.78185365612012</v>
      </c>
      <c r="I84">
        <f t="shared" si="19"/>
        <v>65278.185365612087</v>
      </c>
      <c r="J84">
        <f t="shared" si="20"/>
        <v>29469.089170493433</v>
      </c>
      <c r="K84">
        <f t="shared" si="21"/>
        <v>88407.267511480299</v>
      </c>
      <c r="L84">
        <f>$AD$13+I84*(1-$AC$15)-K84+L85</f>
        <v>-337236.83858789818</v>
      </c>
      <c r="M84">
        <f t="shared" si="15"/>
        <v>392921.18893991248</v>
      </c>
      <c r="N84">
        <f t="shared" si="16"/>
        <v>0</v>
      </c>
      <c r="O84">
        <f>SUM($N84:N$199)</f>
        <v>42</v>
      </c>
      <c r="P84">
        <f t="shared" si="17"/>
        <v>1</v>
      </c>
      <c r="Q84" s="21">
        <v>4.4999999999999998E-2</v>
      </c>
      <c r="R84" s="21">
        <f t="shared" si="22"/>
        <v>4.8000000000000001E-2</v>
      </c>
      <c r="S84" s="25">
        <f t="shared" si="23"/>
        <v>3011.4761797587335</v>
      </c>
    </row>
    <row r="85" spans="1:19" x14ac:dyDescent="0.25">
      <c r="A85" s="7" t="s">
        <v>114</v>
      </c>
      <c r="B85">
        <v>184117</v>
      </c>
      <c r="C85" s="18">
        <f t="shared" si="12"/>
        <v>1433.0401618929004</v>
      </c>
      <c r="D85" s="18">
        <f t="shared" si="18"/>
        <v>7327034.0349470675</v>
      </c>
      <c r="E85" s="17">
        <v>37438</v>
      </c>
      <c r="F85" s="17">
        <f t="shared" si="13"/>
        <v>55701</v>
      </c>
      <c r="G85" s="19">
        <v>75.8</v>
      </c>
      <c r="H85">
        <f t="shared" si="14"/>
        <v>649.35517725897512</v>
      </c>
      <c r="I85">
        <f t="shared" si="19"/>
        <v>64935.517725897582</v>
      </c>
      <c r="J85">
        <f t="shared" si="20"/>
        <v>27476.377631051499</v>
      </c>
      <c r="K85">
        <f t="shared" si="21"/>
        <v>82429.132893154499</v>
      </c>
      <c r="L85">
        <f>$AD$13+I85*(1-$AC$15)-K85+L86</f>
        <v>-291260.39156406571</v>
      </c>
      <c r="M85">
        <f t="shared" si="15"/>
        <v>366351.70174735342</v>
      </c>
      <c r="N85">
        <f t="shared" si="16"/>
        <v>0</v>
      </c>
      <c r="O85">
        <f>SUM($N85:N$199)</f>
        <v>42</v>
      </c>
      <c r="P85">
        <f t="shared" si="17"/>
        <v>1</v>
      </c>
      <c r="Q85" s="21">
        <v>4.4999999999999998E-2</v>
      </c>
      <c r="R85" s="21">
        <f t="shared" si="22"/>
        <v>4.8000000000000001E-2</v>
      </c>
      <c r="S85" s="25">
        <f t="shared" si="23"/>
        <v>2807.8389618100914</v>
      </c>
    </row>
    <row r="86" spans="1:19" x14ac:dyDescent="0.25">
      <c r="A86" s="5" t="s">
        <v>113</v>
      </c>
      <c r="B86">
        <v>171692</v>
      </c>
      <c r="C86" s="18">
        <f t="shared" si="12"/>
        <v>1336.332503113324</v>
      </c>
      <c r="D86" s="18">
        <f t="shared" si="18"/>
        <v>6832574.5451432075</v>
      </c>
      <c r="E86" s="17">
        <v>37347</v>
      </c>
      <c r="F86" s="17">
        <f t="shared" si="13"/>
        <v>55610</v>
      </c>
      <c r="G86" s="19">
        <v>75.7</v>
      </c>
      <c r="H86">
        <f t="shared" si="14"/>
        <v>648.49850815968898</v>
      </c>
      <c r="I86">
        <f t="shared" si="19"/>
        <v>64849.850815968959</v>
      </c>
      <c r="J86">
        <f t="shared" si="20"/>
        <v>25622.154544287027</v>
      </c>
      <c r="K86">
        <f t="shared" si="21"/>
        <v>76866.46363286108</v>
      </c>
      <c r="L86">
        <f>$AD$13+I86*(1-$AC$15)-K86+L87</f>
        <v>-251039.34519274463</v>
      </c>
      <c r="M86">
        <f t="shared" si="15"/>
        <v>341628.72725716041</v>
      </c>
      <c r="N86">
        <f t="shared" si="16"/>
        <v>0</v>
      </c>
      <c r="O86">
        <f>SUM($N86:N$199)</f>
        <v>42</v>
      </c>
      <c r="P86">
        <f t="shared" si="17"/>
        <v>1</v>
      </c>
      <c r="Q86" s="21">
        <v>4.4999999999999998E-2</v>
      </c>
      <c r="R86" s="21">
        <f t="shared" si="22"/>
        <v>4.8000000000000001E-2</v>
      </c>
      <c r="S86" s="25">
        <f t="shared" si="23"/>
        <v>2618.3540196239251</v>
      </c>
    </row>
    <row r="87" spans="1:19" x14ac:dyDescent="0.25">
      <c r="A87" s="2" t="s">
        <v>112</v>
      </c>
      <c r="B87">
        <v>168783</v>
      </c>
      <c r="C87" s="18">
        <f t="shared" si="12"/>
        <v>1313.6908468244076</v>
      </c>
      <c r="D87" s="18">
        <f t="shared" si="18"/>
        <v>6716809.3414539183</v>
      </c>
      <c r="E87" s="17">
        <v>37257</v>
      </c>
      <c r="F87" s="17">
        <f t="shared" si="13"/>
        <v>55519</v>
      </c>
      <c r="G87" s="19">
        <v>75</v>
      </c>
      <c r="H87">
        <f t="shared" si="14"/>
        <v>642.50182446468523</v>
      </c>
      <c r="I87">
        <f t="shared" si="19"/>
        <v>64250.182446468578</v>
      </c>
      <c r="J87">
        <f t="shared" si="20"/>
        <v>25188.035030452189</v>
      </c>
      <c r="K87">
        <f t="shared" si="21"/>
        <v>75564.10509135657</v>
      </c>
      <c r="L87">
        <f>$AD$13+I87*(1-$AC$15)-K87+L88</f>
        <v>-216325.28459026339</v>
      </c>
      <c r="M87">
        <f t="shared" si="15"/>
        <v>335840.46707269596</v>
      </c>
      <c r="N87">
        <f t="shared" si="16"/>
        <v>0</v>
      </c>
      <c r="O87">
        <f>SUM($N87:N$199)</f>
        <v>42</v>
      </c>
      <c r="P87">
        <f t="shared" si="17"/>
        <v>1</v>
      </c>
      <c r="Q87" s="21">
        <v>4.4999999999999998E-2</v>
      </c>
      <c r="R87" s="21">
        <f t="shared" si="22"/>
        <v>4.8000000000000001E-2</v>
      </c>
      <c r="S87" s="25">
        <f t="shared" si="23"/>
        <v>2573.990905191768</v>
      </c>
    </row>
    <row r="88" spans="1:19" x14ac:dyDescent="0.25">
      <c r="A88" s="3" t="s">
        <v>111</v>
      </c>
      <c r="B88">
        <v>165414</v>
      </c>
      <c r="C88" s="18">
        <f t="shared" si="12"/>
        <v>1287.4688667496878</v>
      </c>
      <c r="D88" s="18">
        <f t="shared" si="18"/>
        <v>6582738.1928704809</v>
      </c>
      <c r="E88" s="17">
        <v>37165</v>
      </c>
      <c r="F88" s="17">
        <f t="shared" si="13"/>
        <v>55427</v>
      </c>
      <c r="G88" s="19">
        <v>74.900000000000006</v>
      </c>
      <c r="H88">
        <f t="shared" si="14"/>
        <v>641.64515536539909</v>
      </c>
      <c r="I88">
        <f t="shared" si="19"/>
        <v>64164.51553653997</v>
      </c>
      <c r="J88">
        <f t="shared" si="20"/>
        <v>24685.268223264302</v>
      </c>
      <c r="K88">
        <f t="shared" si="21"/>
        <v>74055.804669792909</v>
      </c>
      <c r="L88">
        <f>$AD$13+I88*(1-$AC$15)-K88+L89</f>
        <v>-182523.7980891114</v>
      </c>
      <c r="M88">
        <f t="shared" si="15"/>
        <v>329136.90964352409</v>
      </c>
      <c r="N88">
        <f t="shared" si="16"/>
        <v>0</v>
      </c>
      <c r="O88">
        <f>SUM($N88:N$199)</f>
        <v>42</v>
      </c>
      <c r="P88">
        <f t="shared" si="17"/>
        <v>1</v>
      </c>
      <c r="Q88" s="21">
        <v>0.05</v>
      </c>
      <c r="R88" s="21">
        <f t="shared" si="22"/>
        <v>5.3000000000000005E-2</v>
      </c>
      <c r="S88" s="25">
        <f t="shared" si="23"/>
        <v>2781.282788856724</v>
      </c>
    </row>
    <row r="89" spans="1:19" x14ac:dyDescent="0.25">
      <c r="A89" s="7" t="s">
        <v>110</v>
      </c>
      <c r="B89">
        <v>160387</v>
      </c>
      <c r="C89" s="18">
        <f t="shared" si="12"/>
        <v>1248.3421544209207</v>
      </c>
      <c r="D89" s="18">
        <f t="shared" si="18"/>
        <v>6382686.0516033582</v>
      </c>
      <c r="E89" s="17">
        <v>37073</v>
      </c>
      <c r="F89" s="17">
        <f t="shared" si="13"/>
        <v>55335</v>
      </c>
      <c r="G89" s="19">
        <v>74.8</v>
      </c>
      <c r="H89">
        <f t="shared" si="14"/>
        <v>640.78848626611273</v>
      </c>
      <c r="I89">
        <f t="shared" si="19"/>
        <v>64078.84862661134</v>
      </c>
      <c r="J89">
        <f t="shared" si="20"/>
        <v>23935.072693512589</v>
      </c>
      <c r="K89">
        <f t="shared" si="21"/>
        <v>71805.218080537772</v>
      </c>
      <c r="L89">
        <f>$AD$13+I89*(1-$AC$15)-K89+L90</f>
        <v>-150174.92851806947</v>
      </c>
      <c r="M89">
        <f t="shared" si="15"/>
        <v>319134.30258016795</v>
      </c>
      <c r="N89">
        <f t="shared" si="16"/>
        <v>0</v>
      </c>
      <c r="O89">
        <f>SUM($N89:N$199)</f>
        <v>42</v>
      </c>
      <c r="P89">
        <f t="shared" si="17"/>
        <v>1</v>
      </c>
      <c r="Q89" s="21">
        <v>5.5E-2</v>
      </c>
      <c r="R89" s="21">
        <f t="shared" si="22"/>
        <v>5.8000000000000003E-2</v>
      </c>
      <c r="S89" s="25">
        <f t="shared" si="23"/>
        <v>2948.7654449560937</v>
      </c>
    </row>
    <row r="90" spans="1:19" x14ac:dyDescent="0.25">
      <c r="A90" s="5" t="s">
        <v>109</v>
      </c>
      <c r="B90">
        <v>147983</v>
      </c>
      <c r="C90" s="18">
        <f t="shared" si="12"/>
        <v>1151.7979452054785</v>
      </c>
      <c r="D90" s="18">
        <f t="shared" si="18"/>
        <v>5889062.2679794477</v>
      </c>
      <c r="E90" s="17">
        <v>36982</v>
      </c>
      <c r="F90" s="17">
        <f t="shared" si="13"/>
        <v>55244</v>
      </c>
      <c r="G90" s="19">
        <v>74.8</v>
      </c>
      <c r="H90">
        <f t="shared" si="14"/>
        <v>640.78848626611273</v>
      </c>
      <c r="I90">
        <f t="shared" si="19"/>
        <v>64078.84862661134</v>
      </c>
      <c r="J90">
        <f t="shared" si="20"/>
        <v>22083.98350492293</v>
      </c>
      <c r="K90">
        <f t="shared" si="21"/>
        <v>66251.950514768789</v>
      </c>
      <c r="L90">
        <f>$AD$13+I90*(1-$AC$15)-K90+L91</f>
        <v>-120020.96204482907</v>
      </c>
      <c r="M90">
        <f t="shared" si="15"/>
        <v>294453.11339897237</v>
      </c>
      <c r="N90">
        <f t="shared" si="16"/>
        <v>0</v>
      </c>
      <c r="O90">
        <f>SUM($N90:N$199)</f>
        <v>42</v>
      </c>
      <c r="P90">
        <f t="shared" si="17"/>
        <v>1</v>
      </c>
      <c r="Q90" s="21">
        <v>5.7500000000000002E-2</v>
      </c>
      <c r="R90" s="21">
        <f t="shared" si="22"/>
        <v>6.0500000000000005E-2</v>
      </c>
      <c r="S90" s="25">
        <f t="shared" si="23"/>
        <v>2837.251970694791</v>
      </c>
    </row>
    <row r="91" spans="1:19" x14ac:dyDescent="0.25">
      <c r="A91" s="2" t="s">
        <v>108</v>
      </c>
      <c r="B91">
        <v>147704</v>
      </c>
      <c r="C91" s="18">
        <f t="shared" si="12"/>
        <v>1149.6264009962631</v>
      </c>
      <c r="D91" s="18">
        <f t="shared" si="18"/>
        <v>5877959.3144458234</v>
      </c>
      <c r="E91" s="17">
        <v>36892</v>
      </c>
      <c r="F91" s="17">
        <f t="shared" si="13"/>
        <v>55154</v>
      </c>
      <c r="G91" s="19">
        <v>73.7</v>
      </c>
      <c r="H91">
        <f t="shared" si="14"/>
        <v>631.36512617396397</v>
      </c>
      <c r="I91">
        <f t="shared" si="19"/>
        <v>63136.512617396467</v>
      </c>
      <c r="J91">
        <f t="shared" si="20"/>
        <v>22042.347429171834</v>
      </c>
      <c r="K91">
        <f t="shared" si="21"/>
        <v>66127.042287515505</v>
      </c>
      <c r="L91">
        <f>$AD$13+I91*(1-$AC$15)-K91+L92</f>
        <v>-95420.263137357659</v>
      </c>
      <c r="M91">
        <f t="shared" si="15"/>
        <v>293897.96572229121</v>
      </c>
      <c r="N91">
        <f t="shared" si="16"/>
        <v>0</v>
      </c>
      <c r="O91">
        <f>SUM($N91:N$199)</f>
        <v>42</v>
      </c>
      <c r="P91">
        <f t="shared" si="17"/>
        <v>1</v>
      </c>
      <c r="Q91" s="21">
        <v>5.7500000000000002E-2</v>
      </c>
      <c r="R91" s="21">
        <f t="shared" si="22"/>
        <v>6.0500000000000005E-2</v>
      </c>
      <c r="S91" s="25">
        <f t="shared" si="23"/>
        <v>2831.9027528804213</v>
      </c>
    </row>
    <row r="92" spans="1:19" x14ac:dyDescent="0.25">
      <c r="A92" s="3" t="s">
        <v>107</v>
      </c>
      <c r="B92">
        <v>144205</v>
      </c>
      <c r="C92" s="18">
        <f t="shared" si="12"/>
        <v>1122.392590286425</v>
      </c>
      <c r="D92" s="18">
        <f t="shared" si="18"/>
        <v>5738714.7466531722</v>
      </c>
      <c r="E92" s="17">
        <v>36800</v>
      </c>
      <c r="F92" s="17">
        <f t="shared" si="13"/>
        <v>55062</v>
      </c>
      <c r="G92" s="19">
        <v>73.900000000000006</v>
      </c>
      <c r="H92">
        <f t="shared" si="14"/>
        <v>633.07846437253647</v>
      </c>
      <c r="I92">
        <f t="shared" si="19"/>
        <v>63307.846437253713</v>
      </c>
      <c r="J92">
        <f t="shared" si="20"/>
        <v>21520.180299949396</v>
      </c>
      <c r="K92">
        <f t="shared" si="21"/>
        <v>64560.540899848187</v>
      </c>
      <c r="L92">
        <f>$AD$13+I92*(1-$AC$15)-K92+L93</f>
        <v>-70331.954051149864</v>
      </c>
      <c r="M92">
        <f t="shared" si="15"/>
        <v>286935.73733265861</v>
      </c>
      <c r="N92">
        <f t="shared" si="16"/>
        <v>0</v>
      </c>
      <c r="O92">
        <f>SUM($N92:N$199)</f>
        <v>42</v>
      </c>
      <c r="P92">
        <f t="shared" si="17"/>
        <v>1</v>
      </c>
      <c r="Q92" s="21">
        <v>5.7500000000000002E-2</v>
      </c>
      <c r="R92" s="21">
        <f t="shared" si="22"/>
        <v>6.0500000000000005E-2</v>
      </c>
      <c r="S92" s="25">
        <f t="shared" si="23"/>
        <v>2764.8170427281671</v>
      </c>
    </row>
    <row r="93" spans="1:19" x14ac:dyDescent="0.25">
      <c r="A93" s="7" t="s">
        <v>106</v>
      </c>
      <c r="B93">
        <v>145535</v>
      </c>
      <c r="C93" s="18">
        <f t="shared" si="12"/>
        <v>1132.744396014943</v>
      </c>
      <c r="D93" s="18">
        <f t="shared" si="18"/>
        <v>5791642.8047166821</v>
      </c>
      <c r="E93" s="17">
        <v>36708</v>
      </c>
      <c r="F93" s="17">
        <f t="shared" si="13"/>
        <v>54970</v>
      </c>
      <c r="G93" s="19">
        <v>73.5</v>
      </c>
      <c r="H93">
        <f t="shared" si="14"/>
        <v>629.65178797539136</v>
      </c>
      <c r="I93">
        <f t="shared" si="19"/>
        <v>62965.178797539207</v>
      </c>
      <c r="J93">
        <f t="shared" si="20"/>
        <v>21718.660517687556</v>
      </c>
      <c r="K93">
        <f t="shared" si="21"/>
        <v>65155.981553062673</v>
      </c>
      <c r="L93">
        <f>$AD$13+I93*(1-$AC$15)-K93+L94</f>
        <v>-46921.513335516589</v>
      </c>
      <c r="M93">
        <f t="shared" si="15"/>
        <v>289582.14023583411</v>
      </c>
      <c r="N93">
        <f t="shared" si="16"/>
        <v>0</v>
      </c>
      <c r="O93">
        <f>SUM($N93:N$199)</f>
        <v>42</v>
      </c>
      <c r="P93">
        <f t="shared" si="17"/>
        <v>1</v>
      </c>
      <c r="Q93" s="21">
        <v>5.7500000000000002E-2</v>
      </c>
      <c r="R93" s="21">
        <f t="shared" si="22"/>
        <v>6.0500000000000005E-2</v>
      </c>
      <c r="S93" s="25">
        <f t="shared" si="23"/>
        <v>2790.3168982590328</v>
      </c>
    </row>
    <row r="94" spans="1:19" x14ac:dyDescent="0.25">
      <c r="A94" s="5" t="s">
        <v>105</v>
      </c>
      <c r="B94">
        <v>140148</v>
      </c>
      <c r="C94" s="18">
        <f t="shared" si="12"/>
        <v>1090.8156911581561</v>
      </c>
      <c r="D94" s="18">
        <f t="shared" si="18"/>
        <v>5577264.2717932714</v>
      </c>
      <c r="E94" s="17">
        <v>36617</v>
      </c>
      <c r="F94" s="17">
        <f t="shared" si="13"/>
        <v>54879</v>
      </c>
      <c r="G94" s="19">
        <v>73.5</v>
      </c>
      <c r="H94">
        <f t="shared" si="14"/>
        <v>629.65178797539136</v>
      </c>
      <c r="I94">
        <f t="shared" si="19"/>
        <v>62965.178797539207</v>
      </c>
      <c r="J94">
        <f t="shared" si="20"/>
        <v>20914.741019224766</v>
      </c>
      <c r="K94">
        <f t="shared" si="21"/>
        <v>62744.223057674302</v>
      </c>
      <c r="L94">
        <f>$AD$13+I94*(1-$AC$15)-K94+L95</f>
        <v>-22692.898000854402</v>
      </c>
      <c r="M94">
        <f t="shared" si="15"/>
        <v>278863.21358966356</v>
      </c>
      <c r="N94">
        <f t="shared" si="16"/>
        <v>0</v>
      </c>
      <c r="O94">
        <f>SUM($N94:N$199)</f>
        <v>42</v>
      </c>
      <c r="P94">
        <f t="shared" si="17"/>
        <v>1</v>
      </c>
      <c r="Q94" s="21">
        <v>5.7500000000000002E-2</v>
      </c>
      <c r="R94" s="21">
        <f t="shared" si="22"/>
        <v>6.0500000000000005E-2</v>
      </c>
      <c r="S94" s="25">
        <f t="shared" si="23"/>
        <v>2687.0328969471739</v>
      </c>
    </row>
    <row r="95" spans="1:19" x14ac:dyDescent="0.25">
      <c r="A95" s="6" t="s">
        <v>104</v>
      </c>
      <c r="B95">
        <v>130598</v>
      </c>
      <c r="C95" s="18">
        <f t="shared" si="12"/>
        <v>1016.4850560398498</v>
      </c>
      <c r="D95" s="18">
        <f t="shared" si="18"/>
        <v>5197216.9375778297</v>
      </c>
      <c r="E95" s="17">
        <v>36526</v>
      </c>
      <c r="F95" s="17">
        <f t="shared" si="13"/>
        <v>54789</v>
      </c>
      <c r="G95" s="19">
        <v>72.8</v>
      </c>
      <c r="H95">
        <f t="shared" si="14"/>
        <v>623.6551042803876</v>
      </c>
      <c r="I95">
        <f t="shared" si="19"/>
        <v>62365.510428038833</v>
      </c>
      <c r="J95">
        <f t="shared" si="20"/>
        <v>19489.56351591686</v>
      </c>
      <c r="K95">
        <f t="shared" si="21"/>
        <v>58468.690547750579</v>
      </c>
      <c r="L95">
        <f>$AD$13+I95*(1-$AC$15)-K95+L96</f>
        <v>-876.04116158058605</v>
      </c>
      <c r="M95">
        <f t="shared" si="15"/>
        <v>259860.84687889149</v>
      </c>
      <c r="N95">
        <f t="shared" si="16"/>
        <v>0</v>
      </c>
      <c r="O95">
        <f>SUM($N95:N$199)</f>
        <v>42</v>
      </c>
      <c r="P95">
        <f t="shared" si="17"/>
        <v>1</v>
      </c>
      <c r="Q95" s="21">
        <v>5.5E-2</v>
      </c>
      <c r="R95" s="21">
        <f t="shared" si="22"/>
        <v>5.8000000000000003E-2</v>
      </c>
      <c r="S95" s="25">
        <f t="shared" si="23"/>
        <v>2401.0853097843087</v>
      </c>
    </row>
    <row r="96" spans="1:19" x14ac:dyDescent="0.25">
      <c r="A96" s="7" t="s">
        <v>103</v>
      </c>
      <c r="B96">
        <v>122331</v>
      </c>
      <c r="C96" s="18">
        <f t="shared" si="12"/>
        <v>952.14041095890343</v>
      </c>
      <c r="D96" s="18">
        <f t="shared" si="18"/>
        <v>4868227.2714041062</v>
      </c>
      <c r="E96" s="17">
        <v>36434</v>
      </c>
      <c r="F96" s="17">
        <f t="shared" si="13"/>
        <v>54697</v>
      </c>
      <c r="G96" s="19">
        <v>72.900000000000006</v>
      </c>
      <c r="H96">
        <f t="shared" si="14"/>
        <v>624.51177337967385</v>
      </c>
      <c r="I96">
        <f t="shared" si="19"/>
        <v>62451.177337967456</v>
      </c>
      <c r="J96">
        <f t="shared" si="20"/>
        <v>18255.852267765396</v>
      </c>
      <c r="K96">
        <f t="shared" si="21"/>
        <v>54767.556803296189</v>
      </c>
      <c r="L96">
        <f>$AD$13+I96*(1-$AC$15)-K96+L97</f>
        <v>17055.067607944751</v>
      </c>
      <c r="M96">
        <f t="shared" si="15"/>
        <v>243411.36357020531</v>
      </c>
      <c r="N96">
        <f t="shared" si="16"/>
        <v>0</v>
      </c>
      <c r="O96">
        <f>SUM($N96:N$199)</f>
        <v>42</v>
      </c>
      <c r="P96">
        <f t="shared" si="17"/>
        <v>1</v>
      </c>
      <c r="Q96" s="21">
        <v>5.2499999999999998E-2</v>
      </c>
      <c r="R96" s="21">
        <f t="shared" si="22"/>
        <v>5.5500000000000001E-2</v>
      </c>
      <c r="S96" s="25">
        <f t="shared" si="23"/>
        <v>2152.8985662760383</v>
      </c>
    </row>
    <row r="97" spans="1:19" x14ac:dyDescent="0.25">
      <c r="A97" s="7" t="s">
        <v>102</v>
      </c>
      <c r="B97">
        <v>116170</v>
      </c>
      <c r="C97" s="18">
        <f t="shared" si="12"/>
        <v>904.1874221668736</v>
      </c>
      <c r="D97" s="18">
        <f t="shared" si="18"/>
        <v>4623046.9964196729</v>
      </c>
      <c r="E97" s="17">
        <v>36342</v>
      </c>
      <c r="F97" s="17">
        <f t="shared" si="13"/>
        <v>54605</v>
      </c>
      <c r="G97" s="19">
        <v>72.599999999999994</v>
      </c>
      <c r="H97">
        <f t="shared" si="14"/>
        <v>621.94176608181499</v>
      </c>
      <c r="I97">
        <f t="shared" si="19"/>
        <v>62194.176608181573</v>
      </c>
      <c r="J97">
        <f t="shared" si="20"/>
        <v>17336.42623657377</v>
      </c>
      <c r="K97">
        <f t="shared" si="21"/>
        <v>52009.278709721315</v>
      </c>
      <c r="L97">
        <f>$AD$13+I97*(1-$AC$15)-K97+L98</f>
        <v>31229.35914156209</v>
      </c>
      <c r="M97">
        <f t="shared" si="15"/>
        <v>231152.34982098365</v>
      </c>
      <c r="N97">
        <f t="shared" si="16"/>
        <v>0</v>
      </c>
      <c r="O97">
        <f>SUM($N97:N$199)</f>
        <v>42</v>
      </c>
      <c r="P97">
        <f t="shared" si="17"/>
        <v>1</v>
      </c>
      <c r="Q97" s="21">
        <v>5.2499999999999998E-2</v>
      </c>
      <c r="R97" s="21">
        <f t="shared" si="22"/>
        <v>5.5500000000000001E-2</v>
      </c>
      <c r="S97" s="25">
        <f t="shared" si="23"/>
        <v>2044.4713641210108</v>
      </c>
    </row>
    <row r="98" spans="1:19" x14ac:dyDescent="0.25">
      <c r="A98" s="5" t="s">
        <v>101</v>
      </c>
      <c r="B98">
        <v>111639</v>
      </c>
      <c r="C98" s="18">
        <f t="shared" si="12"/>
        <v>868.92123287671177</v>
      </c>
      <c r="D98" s="18">
        <f t="shared" si="18"/>
        <v>4442733.439212326</v>
      </c>
      <c r="E98" s="17">
        <v>36251</v>
      </c>
      <c r="F98" s="17">
        <f t="shared" si="13"/>
        <v>54514</v>
      </c>
      <c r="G98" s="19">
        <v>72.7</v>
      </c>
      <c r="H98">
        <f t="shared" si="14"/>
        <v>622.79843518110124</v>
      </c>
      <c r="I98">
        <f t="shared" si="19"/>
        <v>62279.843518110196</v>
      </c>
      <c r="J98">
        <f t="shared" si="20"/>
        <v>16660.250397046224</v>
      </c>
      <c r="K98">
        <f t="shared" si="21"/>
        <v>49980.751191138668</v>
      </c>
      <c r="L98">
        <f>$AD$13+I98*(1-$AC$15)-K98+L99</f>
        <v>42812.423055965381</v>
      </c>
      <c r="M98">
        <f t="shared" si="15"/>
        <v>222136.67196061631</v>
      </c>
      <c r="N98">
        <f t="shared" si="16"/>
        <v>0</v>
      </c>
      <c r="O98">
        <f>SUM($N98:N$199)</f>
        <v>42</v>
      </c>
      <c r="P98">
        <f t="shared" si="17"/>
        <v>1</v>
      </c>
      <c r="Q98" s="21">
        <v>0.06</v>
      </c>
      <c r="R98" s="21">
        <f t="shared" si="22"/>
        <v>6.3E-2</v>
      </c>
      <c r="S98" s="25">
        <f t="shared" si="23"/>
        <v>2228.4533178029769</v>
      </c>
    </row>
    <row r="99" spans="1:19" x14ac:dyDescent="0.25">
      <c r="A99" s="6" t="s">
        <v>100</v>
      </c>
      <c r="B99">
        <v>107464</v>
      </c>
      <c r="C99" s="18">
        <f t="shared" si="12"/>
        <v>836.42590286425855</v>
      </c>
      <c r="D99" s="18">
        <f t="shared" si="18"/>
        <v>4276587.0915317535</v>
      </c>
      <c r="E99" s="17">
        <v>36161</v>
      </c>
      <c r="F99" s="17">
        <f t="shared" si="13"/>
        <v>54424</v>
      </c>
      <c r="G99" s="19">
        <v>72</v>
      </c>
      <c r="H99">
        <f t="shared" si="14"/>
        <v>616.80175148609749</v>
      </c>
      <c r="I99">
        <f t="shared" si="19"/>
        <v>61680.175148609822</v>
      </c>
      <c r="J99">
        <f t="shared" si="20"/>
        <v>16037.201593244075</v>
      </c>
      <c r="K99">
        <f t="shared" si="21"/>
        <v>48111.604779732224</v>
      </c>
      <c r="L99">
        <f>$AD$13+I99*(1-$AC$15)-K99+L100</f>
        <v>52311.275960332423</v>
      </c>
      <c r="M99">
        <f t="shared" si="15"/>
        <v>213829.35457658768</v>
      </c>
      <c r="N99">
        <f t="shared" si="16"/>
        <v>0</v>
      </c>
      <c r="O99">
        <f>SUM($N99:N$199)</f>
        <v>42</v>
      </c>
      <c r="P99">
        <f t="shared" si="17"/>
        <v>1</v>
      </c>
      <c r="Q99" s="21">
        <v>7.2499999999999995E-2</v>
      </c>
      <c r="R99" s="21">
        <f t="shared" si="22"/>
        <v>7.5499999999999998E-2</v>
      </c>
      <c r="S99" s="25">
        <f t="shared" si="23"/>
        <v>2569.6192184906608</v>
      </c>
    </row>
    <row r="100" spans="1:19" x14ac:dyDescent="0.25">
      <c r="A100" s="7" t="s">
        <v>99</v>
      </c>
      <c r="B100">
        <v>106290</v>
      </c>
      <c r="C100" s="18">
        <f t="shared" si="12"/>
        <v>827.28829389788245</v>
      </c>
      <c r="D100" s="18">
        <f t="shared" si="18"/>
        <v>4229867.1365193008</v>
      </c>
      <c r="E100" s="17">
        <v>36069</v>
      </c>
      <c r="F100" s="17">
        <f t="shared" si="13"/>
        <v>54332</v>
      </c>
      <c r="G100" s="19">
        <v>71.8</v>
      </c>
      <c r="H100">
        <f t="shared" si="14"/>
        <v>615.08841328752499</v>
      </c>
      <c r="I100">
        <f t="shared" si="19"/>
        <v>61508.841328752576</v>
      </c>
      <c r="J100">
        <f t="shared" si="20"/>
        <v>15862.001761947378</v>
      </c>
      <c r="K100">
        <f t="shared" si="21"/>
        <v>47586.005285842133</v>
      </c>
      <c r="L100">
        <f>$AD$13+I100*(1-$AC$15)-K100+L101</f>
        <v>60330.766893468259</v>
      </c>
      <c r="M100">
        <f t="shared" si="15"/>
        <v>211493.35682596505</v>
      </c>
      <c r="N100">
        <f t="shared" si="16"/>
        <v>0</v>
      </c>
      <c r="O100">
        <f>SUM($N100:N$199)</f>
        <v>42</v>
      </c>
      <c r="P100">
        <f t="shared" si="17"/>
        <v>1</v>
      </c>
      <c r="Q100" s="21">
        <v>7.4999999999999997E-2</v>
      </c>
      <c r="R100" s="21">
        <f t="shared" si="22"/>
        <v>7.8E-2</v>
      </c>
      <c r="S100" s="25">
        <f t="shared" si="23"/>
        <v>2625.6177895589012</v>
      </c>
    </row>
    <row r="101" spans="1:19" x14ac:dyDescent="0.25">
      <c r="A101" s="7" t="s">
        <v>98</v>
      </c>
      <c r="B101">
        <v>103181</v>
      </c>
      <c r="C101" s="18">
        <f t="shared" si="12"/>
        <v>803.08997509339929</v>
      </c>
      <c r="D101" s="18">
        <f t="shared" si="18"/>
        <v>4106142.8263542936</v>
      </c>
      <c r="E101" s="17">
        <v>35977</v>
      </c>
      <c r="F101" s="17">
        <f t="shared" si="13"/>
        <v>54240</v>
      </c>
      <c r="G101" s="19">
        <v>71.400000000000006</v>
      </c>
      <c r="H101">
        <f t="shared" si="14"/>
        <v>611.6617368903801</v>
      </c>
      <c r="I101">
        <f t="shared" si="19"/>
        <v>61166.173689038093</v>
      </c>
      <c r="J101">
        <f t="shared" si="20"/>
        <v>15398.035598828601</v>
      </c>
      <c r="K101">
        <f t="shared" si="21"/>
        <v>46194.106796485801</v>
      </c>
      <c r="L101">
        <f>$AD$13+I101*(1-$AC$15)-K101+L102</f>
        <v>67936.025315621213</v>
      </c>
      <c r="M101">
        <f t="shared" si="15"/>
        <v>205307.1413177147</v>
      </c>
      <c r="N101">
        <f t="shared" si="16"/>
        <v>0</v>
      </c>
      <c r="O101">
        <f>SUM($N101:N$199)</f>
        <v>42</v>
      </c>
      <c r="P101">
        <f t="shared" si="17"/>
        <v>1</v>
      </c>
      <c r="Q101" s="21">
        <v>7.4999999999999997E-2</v>
      </c>
      <c r="R101" s="21">
        <f t="shared" si="22"/>
        <v>7.8E-2</v>
      </c>
      <c r="S101" s="25">
        <f t="shared" si="23"/>
        <v>2548.8180369223533</v>
      </c>
    </row>
    <row r="102" spans="1:19" x14ac:dyDescent="0.25">
      <c r="A102" s="8" t="s">
        <v>97</v>
      </c>
      <c r="B102">
        <v>98387</v>
      </c>
      <c r="C102" s="18">
        <f t="shared" si="12"/>
        <v>765.77677459526728</v>
      </c>
      <c r="D102" s="18">
        <f t="shared" si="18"/>
        <v>3915363.0441313796</v>
      </c>
      <c r="E102" s="17">
        <v>35886</v>
      </c>
      <c r="F102" s="17">
        <f t="shared" si="13"/>
        <v>54149</v>
      </c>
      <c r="G102" s="19">
        <v>71.400000000000006</v>
      </c>
      <c r="H102">
        <f t="shared" si="14"/>
        <v>611.6617368903801</v>
      </c>
      <c r="I102">
        <f t="shared" si="19"/>
        <v>61166.173689038093</v>
      </c>
      <c r="J102">
        <f t="shared" si="20"/>
        <v>14682.611415492674</v>
      </c>
      <c r="K102">
        <f t="shared" si="21"/>
        <v>44047.834246478022</v>
      </c>
      <c r="L102">
        <f>$AD$13+I102*(1-$AC$15)-K102+L103</f>
        <v>74372.119214232254</v>
      </c>
      <c r="M102">
        <f t="shared" si="15"/>
        <v>195768.15220656898</v>
      </c>
      <c r="N102">
        <f t="shared" si="16"/>
        <v>0</v>
      </c>
      <c r="O102">
        <f>SUM($N102:N$199)</f>
        <v>42</v>
      </c>
      <c r="P102">
        <f t="shared" si="17"/>
        <v>1</v>
      </c>
      <c r="Q102" s="21">
        <v>7.2499999999999995E-2</v>
      </c>
      <c r="R102" s="21">
        <f t="shared" si="22"/>
        <v>7.5499999999999998E-2</v>
      </c>
      <c r="S102" s="25">
        <f t="shared" si="23"/>
        <v>2352.5750581556676</v>
      </c>
    </row>
    <row r="103" spans="1:19" x14ac:dyDescent="0.25">
      <c r="A103" s="9" t="s">
        <v>96</v>
      </c>
      <c r="B103">
        <v>94055</v>
      </c>
      <c r="C103" s="18">
        <f t="shared" si="12"/>
        <v>732.05946450809427</v>
      </c>
      <c r="D103" s="18">
        <f t="shared" si="18"/>
        <v>3742968.7978673703</v>
      </c>
      <c r="E103" s="17">
        <v>35796</v>
      </c>
      <c r="F103" s="17">
        <f t="shared" si="13"/>
        <v>54058</v>
      </c>
      <c r="G103" s="19">
        <v>70.599999999999994</v>
      </c>
      <c r="H103">
        <f t="shared" si="14"/>
        <v>604.80838409608998</v>
      </c>
      <c r="I103">
        <f t="shared" si="19"/>
        <v>60480.838409609081</v>
      </c>
      <c r="J103">
        <f t="shared" si="20"/>
        <v>14036.132992002638</v>
      </c>
      <c r="K103">
        <f t="shared" si="21"/>
        <v>42108.398976007913</v>
      </c>
      <c r="L103">
        <f>$AD$13+I103*(1-$AC$15)-K103+L104</f>
        <v>78661.940562835516</v>
      </c>
      <c r="M103">
        <f t="shared" si="15"/>
        <v>187148.43989336852</v>
      </c>
      <c r="N103">
        <f t="shared" si="16"/>
        <v>0</v>
      </c>
      <c r="O103">
        <f>SUM($N103:N$199)</f>
        <v>42</v>
      </c>
      <c r="P103">
        <f t="shared" si="17"/>
        <v>1</v>
      </c>
      <c r="Q103" s="21">
        <v>7.2499999999999995E-2</v>
      </c>
      <c r="R103" s="21">
        <f t="shared" si="22"/>
        <v>7.5499999999999998E-2</v>
      </c>
      <c r="S103" s="25">
        <f t="shared" si="23"/>
        <v>2248.9906907907689</v>
      </c>
    </row>
    <row r="104" spans="1:19" x14ac:dyDescent="0.25">
      <c r="A104" s="7" t="s">
        <v>95</v>
      </c>
      <c r="B104">
        <v>95481</v>
      </c>
      <c r="C104" s="18">
        <f t="shared" si="12"/>
        <v>743.15846824408425</v>
      </c>
      <c r="D104" s="18">
        <f t="shared" si="18"/>
        <v>3799717.2270392259</v>
      </c>
      <c r="E104" s="17">
        <v>35704</v>
      </c>
      <c r="F104" s="17">
        <f t="shared" si="13"/>
        <v>53966</v>
      </c>
      <c r="G104" s="19">
        <v>70.599999999999994</v>
      </c>
      <c r="H104">
        <f t="shared" si="14"/>
        <v>604.80838409608998</v>
      </c>
      <c r="I104">
        <f t="shared" si="19"/>
        <v>60480.838409609081</v>
      </c>
      <c r="J104">
        <f t="shared" si="20"/>
        <v>14248.939601397096</v>
      </c>
      <c r="K104">
        <f t="shared" si="21"/>
        <v>42746.818804191287</v>
      </c>
      <c r="L104">
        <f>$AD$13+I104*(1-$AC$15)-K104+L105</f>
        <v>81457.79457259753</v>
      </c>
      <c r="M104">
        <f t="shared" si="15"/>
        <v>189985.8613519613</v>
      </c>
      <c r="N104">
        <f t="shared" si="16"/>
        <v>0</v>
      </c>
      <c r="O104">
        <f>SUM($N104:N$199)</f>
        <v>42</v>
      </c>
      <c r="P104">
        <f t="shared" si="17"/>
        <v>1</v>
      </c>
      <c r="Q104" s="21">
        <v>6.7500000000000004E-2</v>
      </c>
      <c r="R104" s="21">
        <f t="shared" si="22"/>
        <v>7.0500000000000007E-2</v>
      </c>
      <c r="S104" s="25">
        <f t="shared" si="23"/>
        <v>2132.111274094711</v>
      </c>
    </row>
    <row r="105" spans="1:19" x14ac:dyDescent="0.25">
      <c r="A105" s="7" t="s">
        <v>94</v>
      </c>
      <c r="B105">
        <v>89369</v>
      </c>
      <c r="C105" s="18">
        <f t="shared" si="12"/>
        <v>695.58686176836818</v>
      </c>
      <c r="D105" s="18">
        <f t="shared" si="18"/>
        <v>3556486.9331413428</v>
      </c>
      <c r="E105" s="17">
        <v>35612</v>
      </c>
      <c r="F105" s="17">
        <f t="shared" si="13"/>
        <v>53874</v>
      </c>
      <c r="G105" s="19">
        <v>70.2</v>
      </c>
      <c r="H105">
        <f t="shared" si="14"/>
        <v>601.38170769894509</v>
      </c>
      <c r="I105">
        <f t="shared" si="19"/>
        <v>60138.17076989459</v>
      </c>
      <c r="J105">
        <f t="shared" si="20"/>
        <v>13336.825999280036</v>
      </c>
      <c r="K105">
        <f t="shared" si="21"/>
        <v>40010.477997840106</v>
      </c>
      <c r="L105">
        <f>$AD$13+I105*(1-$AC$15)-K105+L106</f>
        <v>84892.06841054291</v>
      </c>
      <c r="M105">
        <f t="shared" si="15"/>
        <v>177824.34665706716</v>
      </c>
      <c r="N105">
        <f t="shared" si="16"/>
        <v>0</v>
      </c>
      <c r="O105">
        <f>SUM($N105:N$199)</f>
        <v>42</v>
      </c>
      <c r="P105">
        <f t="shared" si="17"/>
        <v>1</v>
      </c>
      <c r="Q105" s="21">
        <v>6.25E-2</v>
      </c>
      <c r="R105" s="21">
        <f t="shared" si="22"/>
        <v>6.5500000000000003E-2</v>
      </c>
      <c r="S105" s="25">
        <f t="shared" si="23"/>
        <v>1854.4407426129476</v>
      </c>
    </row>
    <row r="106" spans="1:19" x14ac:dyDescent="0.25">
      <c r="A106" s="8" t="s">
        <v>93</v>
      </c>
      <c r="B106">
        <v>85378</v>
      </c>
      <c r="C106" s="18">
        <f t="shared" si="12"/>
        <v>664.52366127023618</v>
      </c>
      <c r="D106" s="18">
        <f t="shared" si="18"/>
        <v>3397662.9634184288</v>
      </c>
      <c r="E106" s="17">
        <v>35521</v>
      </c>
      <c r="F106" s="17">
        <f t="shared" si="13"/>
        <v>53783</v>
      </c>
      <c r="G106" s="19">
        <v>70</v>
      </c>
      <c r="H106">
        <f t="shared" si="14"/>
        <v>599.66836950037259</v>
      </c>
      <c r="I106">
        <f t="shared" si="19"/>
        <v>59966.836950037337</v>
      </c>
      <c r="J106">
        <f t="shared" si="20"/>
        <v>12741.236112819106</v>
      </c>
      <c r="K106">
        <f t="shared" si="21"/>
        <v>38223.70833845732</v>
      </c>
      <c r="L106">
        <f>$AD$13+I106*(1-$AC$15)-K106+L107</f>
        <v>85812.735407951521</v>
      </c>
      <c r="M106">
        <f t="shared" si="15"/>
        <v>169883.14817092146</v>
      </c>
      <c r="N106">
        <f t="shared" si="16"/>
        <v>0</v>
      </c>
      <c r="O106">
        <f>SUM($N106:N$199)</f>
        <v>42</v>
      </c>
      <c r="P106">
        <f t="shared" si="17"/>
        <v>1</v>
      </c>
      <c r="Q106" s="21">
        <v>5.9400000000000001E-2</v>
      </c>
      <c r="R106" s="21">
        <f t="shared" si="22"/>
        <v>6.2400000000000004E-2</v>
      </c>
      <c r="S106" s="25">
        <f t="shared" si="23"/>
        <v>1688.0896493652497</v>
      </c>
    </row>
    <row r="107" spans="1:19" x14ac:dyDescent="0.25">
      <c r="A107" s="6" t="s">
        <v>92</v>
      </c>
      <c r="B107">
        <v>80433</v>
      </c>
      <c r="C107" s="18">
        <f t="shared" si="12"/>
        <v>626.03518057285135</v>
      </c>
      <c r="D107" s="18">
        <f t="shared" si="18"/>
        <v>3200874.055806349</v>
      </c>
      <c r="E107" s="17">
        <v>35431</v>
      </c>
      <c r="F107" s="17">
        <f t="shared" si="13"/>
        <v>53693</v>
      </c>
      <c r="G107" s="19">
        <v>69.3</v>
      </c>
      <c r="H107">
        <f t="shared" si="14"/>
        <v>593.67168580536884</v>
      </c>
      <c r="I107">
        <f t="shared" si="19"/>
        <v>59367.168580536963</v>
      </c>
      <c r="J107">
        <f t="shared" si="20"/>
        <v>12003.277709273809</v>
      </c>
      <c r="K107">
        <f t="shared" si="21"/>
        <v>36009.833127821425</v>
      </c>
      <c r="L107">
        <f>$AD$13+I107*(1-$AC$15)-K107+L108</f>
        <v>85057.999728884577</v>
      </c>
      <c r="M107">
        <f t="shared" si="15"/>
        <v>160043.70279031747</v>
      </c>
      <c r="N107">
        <f t="shared" si="16"/>
        <v>0</v>
      </c>
      <c r="O107">
        <f>SUM($N107:N$199)</f>
        <v>42</v>
      </c>
      <c r="P107">
        <f t="shared" si="17"/>
        <v>1</v>
      </c>
      <c r="Q107" s="21">
        <v>5.9400000000000001E-2</v>
      </c>
      <c r="R107" s="21">
        <f t="shared" si="22"/>
        <v>6.2400000000000004E-2</v>
      </c>
      <c r="S107" s="25">
        <f t="shared" si="23"/>
        <v>1590.3173506921587</v>
      </c>
    </row>
    <row r="108" spans="1:19" x14ac:dyDescent="0.25">
      <c r="A108" s="3" t="s">
        <v>91</v>
      </c>
      <c r="B108">
        <v>77743</v>
      </c>
      <c r="C108" s="18">
        <f t="shared" si="12"/>
        <v>605.09806973848026</v>
      </c>
      <c r="D108" s="18">
        <f t="shared" si="18"/>
        <v>3093824.073707968</v>
      </c>
      <c r="E108" s="17">
        <v>35339</v>
      </c>
      <c r="F108" s="17">
        <f t="shared" si="13"/>
        <v>53601</v>
      </c>
      <c r="G108" s="19">
        <v>69.2</v>
      </c>
      <c r="H108">
        <f t="shared" si="14"/>
        <v>592.81501670608259</v>
      </c>
      <c r="I108">
        <f t="shared" si="19"/>
        <v>59281.501670608341</v>
      </c>
      <c r="J108">
        <f t="shared" si="20"/>
        <v>11601.840276404881</v>
      </c>
      <c r="K108">
        <f t="shared" si="21"/>
        <v>34805.520829214642</v>
      </c>
      <c r="L108">
        <f>$AD$13+I108*(1-$AC$15)-K108+L109</f>
        <v>82479.173279356983</v>
      </c>
      <c r="M108">
        <f t="shared" si="15"/>
        <v>154691.20368539842</v>
      </c>
      <c r="N108">
        <f t="shared" si="16"/>
        <v>0</v>
      </c>
      <c r="O108">
        <f>SUM($N108:N$199)</f>
        <v>42</v>
      </c>
      <c r="P108">
        <f t="shared" si="17"/>
        <v>1</v>
      </c>
      <c r="Q108" s="21">
        <v>5.6900000000000006E-2</v>
      </c>
      <c r="R108" s="21">
        <f t="shared" si="22"/>
        <v>5.9900000000000009E-2</v>
      </c>
      <c r="S108" s="25">
        <f t="shared" si="23"/>
        <v>1475.8521281120209</v>
      </c>
    </row>
    <row r="109" spans="1:19" x14ac:dyDescent="0.25">
      <c r="A109" s="3" t="s">
        <v>90</v>
      </c>
      <c r="B109">
        <v>76077</v>
      </c>
      <c r="C109" s="18">
        <f t="shared" si="12"/>
        <v>592.13107098381033</v>
      </c>
      <c r="D109" s="18">
        <f t="shared" si="18"/>
        <v>3027524.7167652533</v>
      </c>
      <c r="E109" s="17">
        <v>35247</v>
      </c>
      <c r="F109" s="17">
        <f t="shared" si="13"/>
        <v>53509</v>
      </c>
      <c r="G109" s="19">
        <v>68.7</v>
      </c>
      <c r="H109">
        <f t="shared" si="14"/>
        <v>588.53167120965134</v>
      </c>
      <c r="I109">
        <f t="shared" si="19"/>
        <v>58853.16712096522</v>
      </c>
      <c r="J109">
        <f t="shared" si="20"/>
        <v>11353.217687869699</v>
      </c>
      <c r="K109">
        <f t="shared" si="21"/>
        <v>34059.653063609097</v>
      </c>
      <c r="L109">
        <f>$AD$13+I109*(1-$AC$15)-K109+L110</f>
        <v>78751.718022676199</v>
      </c>
      <c r="M109">
        <f t="shared" si="15"/>
        <v>151376.23583826268</v>
      </c>
      <c r="N109">
        <f t="shared" si="16"/>
        <v>0</v>
      </c>
      <c r="O109">
        <f>SUM($N109:N$199)</f>
        <v>42</v>
      </c>
      <c r="P109">
        <f t="shared" si="17"/>
        <v>1</v>
      </c>
      <c r="Q109" s="21">
        <v>5.6900000000000006E-2</v>
      </c>
      <c r="R109" s="21">
        <f t="shared" si="22"/>
        <v>5.9900000000000009E-2</v>
      </c>
      <c r="S109" s="25">
        <f t="shared" si="23"/>
        <v>1444.2252337879709</v>
      </c>
    </row>
    <row r="110" spans="1:19" x14ac:dyDescent="0.25">
      <c r="A110" s="3" t="s">
        <v>89</v>
      </c>
      <c r="B110">
        <v>70773</v>
      </c>
      <c r="C110" s="18">
        <f t="shared" si="12"/>
        <v>550.84838107098346</v>
      </c>
      <c r="D110" s="18">
        <f t="shared" si="18"/>
        <v>2816449.2130292635</v>
      </c>
      <c r="E110" s="17">
        <v>35156</v>
      </c>
      <c r="F110" s="17">
        <f t="shared" si="13"/>
        <v>53418</v>
      </c>
      <c r="G110" s="19">
        <v>68.5</v>
      </c>
      <c r="H110">
        <f t="shared" si="14"/>
        <v>586.81833301107872</v>
      </c>
      <c r="I110">
        <f t="shared" si="19"/>
        <v>58681.833301107952</v>
      </c>
      <c r="J110">
        <f t="shared" si="20"/>
        <v>10561.684548859737</v>
      </c>
      <c r="K110">
        <f t="shared" si="21"/>
        <v>31685.053646579214</v>
      </c>
      <c r="L110">
        <f>$AD$13+I110*(1-$AC$15)-K110+L111</f>
        <v>74556.812457657899</v>
      </c>
      <c r="M110">
        <f t="shared" si="15"/>
        <v>140822.46065146319</v>
      </c>
      <c r="N110">
        <f t="shared" si="16"/>
        <v>0</v>
      </c>
      <c r="O110">
        <f>SUM($N110:N$199)</f>
        <v>42</v>
      </c>
      <c r="P110">
        <f t="shared" si="17"/>
        <v>1</v>
      </c>
      <c r="Q110" s="21">
        <v>6.13E-2</v>
      </c>
      <c r="R110" s="21">
        <f t="shared" si="22"/>
        <v>6.4299999999999996E-2</v>
      </c>
      <c r="S110" s="25">
        <f t="shared" si="23"/>
        <v>1441.7533130869788</v>
      </c>
    </row>
    <row r="111" spans="1:19" x14ac:dyDescent="0.25">
      <c r="A111" s="2" t="s">
        <v>88</v>
      </c>
      <c r="B111">
        <v>74161</v>
      </c>
      <c r="C111" s="18">
        <f t="shared" si="12"/>
        <v>577.21824408468206</v>
      </c>
      <c r="D111" s="18">
        <f t="shared" si="18"/>
        <v>2951276.4767278936</v>
      </c>
      <c r="E111" s="17">
        <v>35065</v>
      </c>
      <c r="F111" s="17">
        <f t="shared" si="13"/>
        <v>53328</v>
      </c>
      <c r="G111" s="19">
        <v>67.7</v>
      </c>
      <c r="H111">
        <f t="shared" si="14"/>
        <v>579.96498021678872</v>
      </c>
      <c r="I111">
        <f t="shared" si="19"/>
        <v>57996.498021678948</v>
      </c>
      <c r="J111">
        <f t="shared" si="20"/>
        <v>11067.286787729601</v>
      </c>
      <c r="K111">
        <f t="shared" si="21"/>
        <v>33201.860363188804</v>
      </c>
      <c r="L111">
        <f>$AD$13+I111*(1-$AC$15)-K111+L112</f>
        <v>68098.674458516936</v>
      </c>
      <c r="M111">
        <f t="shared" si="15"/>
        <v>147563.82383639467</v>
      </c>
      <c r="N111">
        <f t="shared" si="16"/>
        <v>0</v>
      </c>
      <c r="O111">
        <f>SUM($N111:N$199)</f>
        <v>42</v>
      </c>
      <c r="P111">
        <f t="shared" si="17"/>
        <v>1</v>
      </c>
      <c r="Q111" s="21">
        <v>6.3799999999999996E-2</v>
      </c>
      <c r="R111" s="21">
        <f t="shared" si="22"/>
        <v>6.6799999999999998E-2</v>
      </c>
      <c r="S111" s="25">
        <f t="shared" si="23"/>
        <v>1569.3180700658124</v>
      </c>
    </row>
    <row r="112" spans="1:19" x14ac:dyDescent="0.25">
      <c r="A112" s="3" t="s">
        <v>87</v>
      </c>
      <c r="B112">
        <v>73766</v>
      </c>
      <c r="C112" s="18">
        <f t="shared" si="12"/>
        <v>574.14383561643797</v>
      </c>
      <c r="D112" s="18">
        <f t="shared" si="18"/>
        <v>2935557.2414383544</v>
      </c>
      <c r="E112" s="17">
        <v>34973</v>
      </c>
      <c r="F112" s="17">
        <f t="shared" si="13"/>
        <v>53236</v>
      </c>
      <c r="G112" s="19">
        <v>67.2</v>
      </c>
      <c r="H112">
        <f t="shared" si="14"/>
        <v>575.68163472035747</v>
      </c>
      <c r="I112">
        <f t="shared" si="19"/>
        <v>57568.16347203582</v>
      </c>
      <c r="J112">
        <f t="shared" si="20"/>
        <v>11008.339655393829</v>
      </c>
      <c r="K112">
        <f t="shared" si="21"/>
        <v>33025.018966181487</v>
      </c>
      <c r="L112">
        <f>$AD$13+I112*(1-$AC$15)-K112+L113</f>
        <v>63602.81110761442</v>
      </c>
      <c r="M112">
        <f t="shared" si="15"/>
        <v>146777.86207191771</v>
      </c>
      <c r="N112">
        <f t="shared" si="16"/>
        <v>0</v>
      </c>
      <c r="O112">
        <f>SUM($N112:N$199)</f>
        <v>42</v>
      </c>
      <c r="P112">
        <f t="shared" si="17"/>
        <v>1</v>
      </c>
      <c r="Q112" s="21">
        <v>6.6299999999999998E-2</v>
      </c>
      <c r="R112" s="21">
        <f t="shared" si="22"/>
        <v>6.93E-2</v>
      </c>
      <c r="S112" s="25">
        <f t="shared" si="23"/>
        <v>1619.2301794647672</v>
      </c>
    </row>
    <row r="113" spans="1:19" x14ac:dyDescent="0.25">
      <c r="A113" s="3" t="s">
        <v>86</v>
      </c>
      <c r="B113">
        <v>73397</v>
      </c>
      <c r="C113" s="18">
        <f t="shared" si="12"/>
        <v>571.27179327521753</v>
      </c>
      <c r="D113" s="18">
        <f t="shared" si="18"/>
        <v>2920872.6899906583</v>
      </c>
      <c r="E113" s="17">
        <v>34881</v>
      </c>
      <c r="F113" s="17">
        <f t="shared" si="13"/>
        <v>53144</v>
      </c>
      <c r="G113" s="19">
        <v>66.900000000000006</v>
      </c>
      <c r="H113">
        <f t="shared" si="14"/>
        <v>573.11162742249871</v>
      </c>
      <c r="I113">
        <f t="shared" si="19"/>
        <v>57311.162742249944</v>
      </c>
      <c r="J113">
        <f t="shared" si="20"/>
        <v>10953.272587464968</v>
      </c>
      <c r="K113">
        <f t="shared" si="21"/>
        <v>32859.817762394901</v>
      </c>
      <c r="L113">
        <f>$AD$13+I113*(1-$AC$15)-K113+L114</f>
        <v>59208.523816972622</v>
      </c>
      <c r="M113">
        <f t="shared" si="15"/>
        <v>146043.63449953293</v>
      </c>
      <c r="N113">
        <f t="shared" si="16"/>
        <v>0</v>
      </c>
      <c r="O113">
        <f>SUM($N113:N$199)</f>
        <v>42</v>
      </c>
      <c r="P113">
        <f t="shared" si="17"/>
        <v>1</v>
      </c>
      <c r="Q113" s="21">
        <v>6.6299999999999998E-2</v>
      </c>
      <c r="R113" s="21">
        <f t="shared" si="22"/>
        <v>6.93E-2</v>
      </c>
      <c r="S113" s="25">
        <f t="shared" si="23"/>
        <v>1611.1302969142357</v>
      </c>
    </row>
    <row r="114" spans="1:19" x14ac:dyDescent="0.25">
      <c r="A114" s="3" t="s">
        <v>85</v>
      </c>
      <c r="B114">
        <v>69006</v>
      </c>
      <c r="C114" s="18">
        <f t="shared" si="12"/>
        <v>537.09526774595224</v>
      </c>
      <c r="D114" s="18">
        <f t="shared" si="18"/>
        <v>2746130.5073163118</v>
      </c>
      <c r="E114" s="17">
        <v>34790</v>
      </c>
      <c r="F114" s="17">
        <f t="shared" si="13"/>
        <v>53053</v>
      </c>
      <c r="G114" s="19">
        <v>66.7</v>
      </c>
      <c r="H114">
        <f t="shared" si="14"/>
        <v>571.39828922392621</v>
      </c>
      <c r="I114">
        <f t="shared" si="19"/>
        <v>57139.828922392699</v>
      </c>
      <c r="J114">
        <f t="shared" si="20"/>
        <v>10297.989402436169</v>
      </c>
      <c r="K114">
        <f t="shared" si="21"/>
        <v>30893.968207308506</v>
      </c>
      <c r="L114">
        <f>$AD$13+I114*(1-$AC$15)-K114+L115</f>
        <v>54816.085796905056</v>
      </c>
      <c r="M114">
        <f t="shared" si="15"/>
        <v>137306.52536581559</v>
      </c>
      <c r="N114">
        <f t="shared" si="16"/>
        <v>0</v>
      </c>
      <c r="O114">
        <f>SUM($N114:N$199)</f>
        <v>42</v>
      </c>
      <c r="P114">
        <f t="shared" si="17"/>
        <v>1</v>
      </c>
      <c r="Q114" s="21">
        <v>6.6299999999999998E-2</v>
      </c>
      <c r="R114" s="21">
        <f t="shared" si="22"/>
        <v>6.93E-2</v>
      </c>
      <c r="S114" s="25">
        <f t="shared" si="23"/>
        <v>1514.7438896530341</v>
      </c>
    </row>
    <row r="115" spans="1:19" x14ac:dyDescent="0.25">
      <c r="A115" s="2" t="s">
        <v>84</v>
      </c>
      <c r="B115">
        <v>70121</v>
      </c>
      <c r="C115" s="18">
        <f t="shared" si="12"/>
        <v>545.77366127023618</v>
      </c>
      <c r="D115" s="18">
        <f t="shared" si="18"/>
        <v>2790502.5259184288</v>
      </c>
      <c r="E115" s="17">
        <v>34700</v>
      </c>
      <c r="F115" s="17">
        <f t="shared" si="13"/>
        <v>52963</v>
      </c>
      <c r="G115" s="19">
        <v>65.7</v>
      </c>
      <c r="H115">
        <f t="shared" si="14"/>
        <v>562.83159823106371</v>
      </c>
      <c r="I115">
        <f t="shared" si="19"/>
        <v>56283.159823106442</v>
      </c>
      <c r="J115">
        <f t="shared" si="20"/>
        <v>10464.384472194108</v>
      </c>
      <c r="K115">
        <f t="shared" si="21"/>
        <v>31393.153416582321</v>
      </c>
      <c r="L115">
        <f>$AD$13+I115*(1-$AC$15)-K115+L116</f>
        <v>48569.165204658304</v>
      </c>
      <c r="M115">
        <f t="shared" si="15"/>
        <v>139525.12629592145</v>
      </c>
      <c r="N115">
        <f t="shared" si="16"/>
        <v>0</v>
      </c>
      <c r="O115">
        <f>SUM($N115:N$199)</f>
        <v>42</v>
      </c>
      <c r="P115">
        <f t="shared" si="17"/>
        <v>1</v>
      </c>
      <c r="Q115" s="21">
        <v>6.13E-2</v>
      </c>
      <c r="R115" s="21">
        <f t="shared" si="22"/>
        <v>6.4299999999999996E-2</v>
      </c>
      <c r="S115" s="25">
        <f t="shared" si="23"/>
        <v>1428.4710845516238</v>
      </c>
    </row>
    <row r="116" spans="1:19" x14ac:dyDescent="0.25">
      <c r="A116" s="3" t="s">
        <v>83</v>
      </c>
      <c r="B116">
        <v>68696</v>
      </c>
      <c r="C116" s="18">
        <f t="shared" si="12"/>
        <v>534.68244084682397</v>
      </c>
      <c r="D116" s="18">
        <f t="shared" si="18"/>
        <v>2733793.8922789516</v>
      </c>
      <c r="E116" s="17">
        <v>34608</v>
      </c>
      <c r="F116" s="17">
        <f t="shared" si="13"/>
        <v>52871</v>
      </c>
      <c r="G116" s="19">
        <v>65.3</v>
      </c>
      <c r="H116">
        <f t="shared" si="14"/>
        <v>559.40492183391871</v>
      </c>
      <c r="I116">
        <f t="shared" si="19"/>
        <v>55940.492183391943</v>
      </c>
      <c r="J116">
        <f t="shared" si="20"/>
        <v>10251.727096046068</v>
      </c>
      <c r="K116">
        <f t="shared" si="21"/>
        <v>30755.181288138203</v>
      </c>
      <c r="L116">
        <f>$AD$13+I116*(1-$AC$15)-K116+L117</f>
        <v>43378.264736221434</v>
      </c>
      <c r="M116">
        <f t="shared" si="15"/>
        <v>136689.69461394759</v>
      </c>
      <c r="N116">
        <f t="shared" si="16"/>
        <v>0</v>
      </c>
      <c r="O116">
        <f>SUM($N116:N$199)</f>
        <v>42</v>
      </c>
      <c r="P116">
        <f t="shared" si="17"/>
        <v>1</v>
      </c>
      <c r="Q116" s="21">
        <v>5.6299999999999996E-2</v>
      </c>
      <c r="R116" s="21">
        <f t="shared" si="22"/>
        <v>5.9299999999999999E-2</v>
      </c>
      <c r="S116" s="25">
        <f t="shared" si="23"/>
        <v>1291.1201486700827</v>
      </c>
    </row>
    <row r="117" spans="1:19" x14ac:dyDescent="0.25">
      <c r="A117" s="3" t="s">
        <v>82</v>
      </c>
      <c r="B117">
        <v>69711</v>
      </c>
      <c r="C117" s="18">
        <f t="shared" si="12"/>
        <v>542.58250311332461</v>
      </c>
      <c r="D117" s="18">
        <f t="shared" si="18"/>
        <v>2774186.3576432108</v>
      </c>
      <c r="E117" s="17">
        <v>34516</v>
      </c>
      <c r="F117" s="17">
        <f t="shared" si="13"/>
        <v>52779</v>
      </c>
      <c r="G117" s="19">
        <v>65</v>
      </c>
      <c r="H117">
        <f t="shared" si="14"/>
        <v>556.83491453606007</v>
      </c>
      <c r="I117">
        <f t="shared" si="19"/>
        <v>55683.491453606075</v>
      </c>
      <c r="J117">
        <f t="shared" si="20"/>
        <v>10403.19884116204</v>
      </c>
      <c r="K117">
        <f t="shared" si="21"/>
        <v>31209.596523486121</v>
      </c>
      <c r="L117">
        <f>$AD$13+I117*(1-$AC$15)-K117+L118</f>
        <v>37772.126105154879</v>
      </c>
      <c r="M117">
        <f t="shared" si="15"/>
        <v>138709.31788216054</v>
      </c>
      <c r="N117">
        <f t="shared" si="16"/>
        <v>0</v>
      </c>
      <c r="O117">
        <f>SUM($N117:N$199)</f>
        <v>42</v>
      </c>
      <c r="P117">
        <f t="shared" si="17"/>
        <v>1</v>
      </c>
      <c r="Q117" s="21">
        <v>5.1299999999999998E-2</v>
      </c>
      <c r="R117" s="21">
        <f t="shared" si="22"/>
        <v>5.4300000000000001E-2</v>
      </c>
      <c r="S117" s="25">
        <f t="shared" si="23"/>
        <v>1200.5635468060625</v>
      </c>
    </row>
    <row r="118" spans="1:19" x14ac:dyDescent="0.25">
      <c r="A118" s="4" t="s">
        <v>81</v>
      </c>
      <c r="B118">
        <v>69332</v>
      </c>
      <c r="C118" s="18">
        <f t="shared" si="12"/>
        <v>539.63262764632589</v>
      </c>
      <c r="D118" s="18">
        <f t="shared" si="18"/>
        <v>2759103.8508717292</v>
      </c>
      <c r="E118" s="17">
        <v>34425</v>
      </c>
      <c r="F118" s="17">
        <f t="shared" si="13"/>
        <v>52688</v>
      </c>
      <c r="G118" s="19">
        <v>65</v>
      </c>
      <c r="H118">
        <f t="shared" si="14"/>
        <v>556.83491453606007</v>
      </c>
      <c r="I118">
        <f t="shared" si="19"/>
        <v>55683.491453606075</v>
      </c>
      <c r="J118">
        <f t="shared" si="20"/>
        <v>10346.639440768984</v>
      </c>
      <c r="K118">
        <f t="shared" si="21"/>
        <v>31039.918322306952</v>
      </c>
      <c r="L118">
        <f>$AD$13+I118*(1-$AC$15)-K118+L119</f>
        <v>32787.45318379705</v>
      </c>
      <c r="M118">
        <f t="shared" si="15"/>
        <v>137955.19254358645</v>
      </c>
      <c r="N118">
        <f t="shared" si="16"/>
        <v>0</v>
      </c>
      <c r="O118">
        <f>SUM($N118:N$199)</f>
        <v>42</v>
      </c>
      <c r="P118">
        <f t="shared" si="17"/>
        <v>1</v>
      </c>
      <c r="Q118" s="21">
        <v>5.1299999999999998E-2</v>
      </c>
      <c r="R118" s="21">
        <f t="shared" si="22"/>
        <v>5.4300000000000001E-2</v>
      </c>
      <c r="S118" s="25">
        <f t="shared" si="23"/>
        <v>1194.0364049742211</v>
      </c>
    </row>
    <row r="119" spans="1:19" x14ac:dyDescent="0.25">
      <c r="A119" s="2" t="s">
        <v>80</v>
      </c>
      <c r="B119">
        <v>67780</v>
      </c>
      <c r="C119" s="18">
        <f t="shared" si="12"/>
        <v>527.55292652552885</v>
      </c>
      <c r="D119" s="18">
        <f t="shared" si="18"/>
        <v>2697341.1846201723</v>
      </c>
      <c r="E119" s="17">
        <v>34335</v>
      </c>
      <c r="F119" s="17">
        <f t="shared" si="13"/>
        <v>52597</v>
      </c>
      <c r="G119" s="19">
        <v>64.2</v>
      </c>
      <c r="H119">
        <f t="shared" si="14"/>
        <v>549.98156174177018</v>
      </c>
      <c r="I119">
        <f t="shared" si="19"/>
        <v>54998.156174177086</v>
      </c>
      <c r="J119">
        <f t="shared" si="20"/>
        <v>10115.029442325646</v>
      </c>
      <c r="K119">
        <f t="shared" si="21"/>
        <v>30345.088326976937</v>
      </c>
      <c r="L119">
        <f>$AD$13+I119*(1-$AC$15)-K119+L120</f>
        <v>27633.102061260051</v>
      </c>
      <c r="M119">
        <f t="shared" si="15"/>
        <v>134867.05923100861</v>
      </c>
      <c r="N119">
        <f t="shared" si="16"/>
        <v>0</v>
      </c>
      <c r="O119">
        <f>SUM($N119:N$199)</f>
        <v>42</v>
      </c>
      <c r="P119">
        <f t="shared" si="17"/>
        <v>1</v>
      </c>
      <c r="Q119" s="21">
        <v>5.3800000000000001E-2</v>
      </c>
      <c r="R119" s="21">
        <f t="shared" si="22"/>
        <v>5.6800000000000003E-2</v>
      </c>
      <c r="S119" s="25">
        <f t="shared" si="23"/>
        <v>1220.5621457914385</v>
      </c>
    </row>
    <row r="120" spans="1:19" x14ac:dyDescent="0.25">
      <c r="A120" s="3" t="s">
        <v>79</v>
      </c>
      <c r="B120">
        <v>68039</v>
      </c>
      <c r="C120" s="18">
        <f t="shared" si="12"/>
        <v>529.56880448318771</v>
      </c>
      <c r="D120" s="18">
        <f t="shared" si="18"/>
        <v>2707648.227506225</v>
      </c>
      <c r="E120" s="17">
        <v>34243</v>
      </c>
      <c r="F120" s="17">
        <f t="shared" si="13"/>
        <v>52505</v>
      </c>
      <c r="G120" s="19">
        <v>63.9</v>
      </c>
      <c r="H120">
        <f t="shared" si="14"/>
        <v>547.41155444391131</v>
      </c>
      <c r="I120">
        <f t="shared" si="19"/>
        <v>54741.155444391195</v>
      </c>
      <c r="J120">
        <f t="shared" si="20"/>
        <v>10153.680853148344</v>
      </c>
      <c r="K120">
        <f t="shared" si="21"/>
        <v>30461.042559445032</v>
      </c>
      <c r="L120">
        <f>$AD$13+I120*(1-$AC$15)-K120+L121</f>
        <v>22229.388875021883</v>
      </c>
      <c r="M120">
        <f t="shared" si="15"/>
        <v>135382.41137531126</v>
      </c>
      <c r="N120">
        <f t="shared" si="16"/>
        <v>0</v>
      </c>
      <c r="O120">
        <f>SUM($N120:N$199)</f>
        <v>42</v>
      </c>
      <c r="P120">
        <f t="shared" si="17"/>
        <v>1</v>
      </c>
      <c r="Q120" s="21">
        <v>5.8799999999999998E-2</v>
      </c>
      <c r="R120" s="21">
        <f t="shared" si="22"/>
        <v>6.1800000000000001E-2</v>
      </c>
      <c r="S120" s="25">
        <f t="shared" si="23"/>
        <v>1332.3874563362372</v>
      </c>
    </row>
    <row r="121" spans="1:19" x14ac:dyDescent="0.25">
      <c r="A121" s="3" t="s">
        <v>78</v>
      </c>
      <c r="B121">
        <v>68536</v>
      </c>
      <c r="C121" s="18">
        <f t="shared" si="12"/>
        <v>533.43711083437074</v>
      </c>
      <c r="D121" s="18">
        <f t="shared" si="18"/>
        <v>2727426.6070983792</v>
      </c>
      <c r="E121" s="17">
        <v>34151</v>
      </c>
      <c r="F121" s="17">
        <f t="shared" si="13"/>
        <v>52413</v>
      </c>
      <c r="G121" s="19">
        <v>63.7</v>
      </c>
      <c r="H121">
        <f t="shared" si="14"/>
        <v>545.69821624533893</v>
      </c>
      <c r="I121">
        <f t="shared" si="19"/>
        <v>54569.821624533957</v>
      </c>
      <c r="J121">
        <f t="shared" si="20"/>
        <v>10227.849776618921</v>
      </c>
      <c r="K121">
        <f t="shared" si="21"/>
        <v>30683.549329856764</v>
      </c>
      <c r="L121">
        <f>$AD$13+I121*(1-$AC$15)-K121+L122</f>
        <v>17108.680395612635</v>
      </c>
      <c r="M121">
        <f t="shared" si="15"/>
        <v>136371.33035491896</v>
      </c>
      <c r="N121">
        <f t="shared" si="16"/>
        <v>0</v>
      </c>
      <c r="O121">
        <f>SUM($N121:N$199)</f>
        <v>42</v>
      </c>
      <c r="P121">
        <f t="shared" si="17"/>
        <v>1</v>
      </c>
      <c r="Q121" s="21">
        <v>5.8799999999999998E-2</v>
      </c>
      <c r="R121" s="21">
        <f t="shared" si="22"/>
        <v>6.1800000000000001E-2</v>
      </c>
      <c r="S121" s="25">
        <f t="shared" si="23"/>
        <v>1342.1200591934089</v>
      </c>
    </row>
    <row r="122" spans="1:19" x14ac:dyDescent="0.25">
      <c r="A122" s="4" t="s">
        <v>77</v>
      </c>
      <c r="B122">
        <v>66948</v>
      </c>
      <c r="C122" s="18">
        <f t="shared" si="12"/>
        <v>521.07721046077177</v>
      </c>
      <c r="D122" s="18">
        <f t="shared" si="18"/>
        <v>2664231.3016811935</v>
      </c>
      <c r="E122" s="17">
        <v>34060</v>
      </c>
      <c r="F122" s="17">
        <f t="shared" si="13"/>
        <v>52322</v>
      </c>
      <c r="G122" s="19">
        <v>63.5</v>
      </c>
      <c r="H122">
        <f t="shared" si="14"/>
        <v>543.98487804676643</v>
      </c>
      <c r="I122">
        <f t="shared" si="19"/>
        <v>54398.487804676704</v>
      </c>
      <c r="J122">
        <f t="shared" si="20"/>
        <v>9990.8673813044752</v>
      </c>
      <c r="K122">
        <f t="shared" si="21"/>
        <v>29972.602143913427</v>
      </c>
      <c r="L122">
        <f>$AD$13+I122*(1-$AC$15)-K122+L123</f>
        <v>12321.845669522329</v>
      </c>
      <c r="M122">
        <f t="shared" si="15"/>
        <v>133211.56508405969</v>
      </c>
      <c r="N122">
        <f t="shared" si="16"/>
        <v>0</v>
      </c>
      <c r="O122">
        <f>SUM($N122:N$199)</f>
        <v>42</v>
      </c>
      <c r="P122">
        <f t="shared" si="17"/>
        <v>1</v>
      </c>
      <c r="Q122" s="21">
        <v>5.8799999999999998E-2</v>
      </c>
      <c r="R122" s="21">
        <f t="shared" si="22"/>
        <v>6.1800000000000001E-2</v>
      </c>
      <c r="S122" s="25">
        <f t="shared" si="23"/>
        <v>1311.0227285350813</v>
      </c>
    </row>
    <row r="123" spans="1:19" x14ac:dyDescent="0.25">
      <c r="A123" s="2" t="s">
        <v>76</v>
      </c>
      <c r="B123">
        <v>66573</v>
      </c>
      <c r="C123" s="18">
        <f t="shared" si="12"/>
        <v>518.15846824408436</v>
      </c>
      <c r="D123" s="18">
        <f t="shared" si="18"/>
        <v>2649307.9770392263</v>
      </c>
      <c r="E123" s="17">
        <v>33970</v>
      </c>
      <c r="F123" s="17">
        <f t="shared" si="13"/>
        <v>52232</v>
      </c>
      <c r="G123" s="19">
        <v>62.7</v>
      </c>
      <c r="H123">
        <f t="shared" si="14"/>
        <v>537.13152525247654</v>
      </c>
      <c r="I123">
        <f t="shared" si="19"/>
        <v>53713.152525247708</v>
      </c>
      <c r="J123">
        <f t="shared" si="20"/>
        <v>9934.9049138970986</v>
      </c>
      <c r="K123">
        <f t="shared" si="21"/>
        <v>29804.714741691296</v>
      </c>
      <c r="L123">
        <f>$AD$13+I123*(1-$AC$15)-K123+L124</f>
        <v>6935.4307403958956</v>
      </c>
      <c r="M123">
        <f t="shared" si="15"/>
        <v>132465.39885196133</v>
      </c>
      <c r="N123">
        <f t="shared" si="16"/>
        <v>0</v>
      </c>
      <c r="O123">
        <f>SUM($N123:N$199)</f>
        <v>42</v>
      </c>
      <c r="P123">
        <f t="shared" si="17"/>
        <v>1</v>
      </c>
      <c r="Q123" s="21">
        <v>7.8799999999999995E-2</v>
      </c>
      <c r="R123" s="21">
        <f t="shared" si="22"/>
        <v>8.1799999999999998E-2</v>
      </c>
      <c r="S123" s="25">
        <f t="shared" si="23"/>
        <v>1724.5699422450371</v>
      </c>
    </row>
    <row r="124" spans="1:19" x14ac:dyDescent="0.25">
      <c r="A124" s="3" t="s">
        <v>75</v>
      </c>
      <c r="B124">
        <v>70974</v>
      </c>
      <c r="C124" s="18">
        <f t="shared" si="12"/>
        <v>552.41282689912794</v>
      </c>
      <c r="D124" s="18">
        <f t="shared" si="18"/>
        <v>2824448.1150373584</v>
      </c>
      <c r="E124" s="17">
        <v>33878</v>
      </c>
      <c r="F124" s="17">
        <f t="shared" si="13"/>
        <v>52140</v>
      </c>
      <c r="G124" s="19">
        <v>62.5</v>
      </c>
      <c r="H124">
        <f t="shared" si="14"/>
        <v>535.41818705390403</v>
      </c>
      <c r="I124">
        <f t="shared" si="19"/>
        <v>53541.818705390455</v>
      </c>
      <c r="J124">
        <f t="shared" si="20"/>
        <v>10591.680431390094</v>
      </c>
      <c r="K124">
        <f t="shared" si="21"/>
        <v>31775.041294170282</v>
      </c>
      <c r="L124">
        <f>$AD$13+I124*(1-$AC$15)-K124+L125</f>
        <v>1826.5963406761766</v>
      </c>
      <c r="M124">
        <f t="shared" si="15"/>
        <v>141222.40575186792</v>
      </c>
      <c r="N124">
        <f t="shared" si="16"/>
        <v>0</v>
      </c>
      <c r="O124">
        <f>SUM($N124:N$199)</f>
        <v>42</v>
      </c>
      <c r="P124">
        <f t="shared" si="17"/>
        <v>1</v>
      </c>
      <c r="Q124" s="21">
        <v>8.8800000000000004E-2</v>
      </c>
      <c r="R124" s="21">
        <f t="shared" si="22"/>
        <v>9.1800000000000007E-2</v>
      </c>
      <c r="S124" s="25">
        <f t="shared" si="23"/>
        <v>2063.2541839623113</v>
      </c>
    </row>
    <row r="125" spans="1:19" x14ac:dyDescent="0.25">
      <c r="A125" s="3" t="s">
        <v>74</v>
      </c>
      <c r="B125">
        <v>73114</v>
      </c>
      <c r="C125" s="18">
        <f t="shared" si="12"/>
        <v>569.06911581569091</v>
      </c>
      <c r="D125" s="18">
        <f t="shared" si="18"/>
        <v>2909610.5543275205</v>
      </c>
      <c r="E125" s="17">
        <v>33786</v>
      </c>
      <c r="F125" s="17">
        <f t="shared" si="13"/>
        <v>52048</v>
      </c>
      <c r="G125" s="19">
        <v>62.1</v>
      </c>
      <c r="H125">
        <f t="shared" si="14"/>
        <v>531.99151065675903</v>
      </c>
      <c r="I125">
        <f t="shared" si="19"/>
        <v>53199.151065675956</v>
      </c>
      <c r="J125">
        <f t="shared" si="20"/>
        <v>10911.039578728201</v>
      </c>
      <c r="K125">
        <f t="shared" si="21"/>
        <v>32733.118736184606</v>
      </c>
      <c r="L125">
        <f>$AD$13+I125*(1-$AC$15)-K125+L126</f>
        <v>-1200.5445236573396</v>
      </c>
      <c r="M125">
        <f t="shared" si="15"/>
        <v>145480.52771637603</v>
      </c>
      <c r="N125">
        <f t="shared" si="16"/>
        <v>0</v>
      </c>
      <c r="O125">
        <f>SUM($N125:N$199)</f>
        <v>42</v>
      </c>
      <c r="P125">
        <f t="shared" si="17"/>
        <v>1</v>
      </c>
      <c r="Q125" s="21">
        <v>9.8800000000000013E-2</v>
      </c>
      <c r="R125" s="21">
        <f t="shared" si="22"/>
        <v>0.10180000000000002</v>
      </c>
      <c r="S125" s="25">
        <f t="shared" si="23"/>
        <v>2356.9659369228457</v>
      </c>
    </row>
    <row r="126" spans="1:19" x14ac:dyDescent="0.25">
      <c r="A126" s="4" t="s">
        <v>73</v>
      </c>
      <c r="B126">
        <v>73029</v>
      </c>
      <c r="C126" s="18">
        <f t="shared" si="12"/>
        <v>568.4075342465751</v>
      </c>
      <c r="D126" s="18">
        <f t="shared" si="18"/>
        <v>2906227.9340753411</v>
      </c>
      <c r="E126" s="17">
        <v>33695</v>
      </c>
      <c r="F126" s="17">
        <f t="shared" si="13"/>
        <v>51957</v>
      </c>
      <c r="G126" s="19">
        <v>62.1</v>
      </c>
      <c r="H126">
        <f t="shared" si="14"/>
        <v>531.99151065675903</v>
      </c>
      <c r="I126">
        <f t="shared" si="19"/>
        <v>53199.151065675956</v>
      </c>
      <c r="J126">
        <f t="shared" si="20"/>
        <v>10898.354752782529</v>
      </c>
      <c r="K126">
        <f t="shared" si="21"/>
        <v>32695.064258347586</v>
      </c>
      <c r="L126">
        <f>$AD$13+I126*(1-$AC$15)-K126+L127</f>
        <v>-3046.873980162105</v>
      </c>
      <c r="M126">
        <f t="shared" si="15"/>
        <v>145311.39670376707</v>
      </c>
      <c r="N126">
        <f t="shared" si="16"/>
        <v>0</v>
      </c>
      <c r="O126">
        <f>SUM($N126:N$199)</f>
        <v>42</v>
      </c>
      <c r="P126">
        <f t="shared" si="17"/>
        <v>1</v>
      </c>
      <c r="Q126" s="21">
        <v>0.10880000000000001</v>
      </c>
      <c r="R126" s="21">
        <f t="shared" si="22"/>
        <v>0.11180000000000001</v>
      </c>
      <c r="S126" s="25">
        <f t="shared" si="23"/>
        <v>2585.4749502651398</v>
      </c>
    </row>
    <row r="127" spans="1:19" x14ac:dyDescent="0.25">
      <c r="A127" s="2" t="s">
        <v>72</v>
      </c>
      <c r="B127">
        <v>75322</v>
      </c>
      <c r="C127" s="18">
        <f t="shared" si="12"/>
        <v>586.25466998754644</v>
      </c>
      <c r="D127" s="18">
        <f t="shared" si="18"/>
        <v>2997479.0898194257</v>
      </c>
      <c r="E127" s="17">
        <v>33604</v>
      </c>
      <c r="F127" s="17">
        <f t="shared" si="13"/>
        <v>51867</v>
      </c>
      <c r="G127" s="19">
        <v>60.8</v>
      </c>
      <c r="H127">
        <f t="shared" si="14"/>
        <v>520.85481236603778</v>
      </c>
      <c r="I127">
        <f t="shared" si="19"/>
        <v>52085.481236603824</v>
      </c>
      <c r="J127">
        <f t="shared" si="20"/>
        <v>11240.546586822848</v>
      </c>
      <c r="K127">
        <f t="shared" si="21"/>
        <v>33721.639760468541</v>
      </c>
      <c r="L127">
        <f>$AD$13+I127*(1-$AC$15)-K127+L128</f>
        <v>-4931.2579145038908</v>
      </c>
      <c r="M127">
        <f t="shared" si="15"/>
        <v>149873.95449097129</v>
      </c>
      <c r="N127">
        <f t="shared" si="16"/>
        <v>0</v>
      </c>
      <c r="O127">
        <f>SUM($N127:N$199)</f>
        <v>42</v>
      </c>
      <c r="P127">
        <f t="shared" si="17"/>
        <v>1</v>
      </c>
      <c r="Q127" s="21">
        <v>0.10880000000000001</v>
      </c>
      <c r="R127" s="21">
        <f t="shared" si="22"/>
        <v>0.11180000000000001</v>
      </c>
      <c r="S127" s="25">
        <f t="shared" si="23"/>
        <v>2666.6549480873468</v>
      </c>
    </row>
    <row r="128" spans="1:19" x14ac:dyDescent="0.25">
      <c r="A128" s="3" t="s">
        <v>71</v>
      </c>
      <c r="B128">
        <v>77767</v>
      </c>
      <c r="C128" s="18">
        <f t="shared" si="12"/>
        <v>605.28486924034837</v>
      </c>
      <c r="D128" s="18">
        <f t="shared" si="18"/>
        <v>3094779.1664850544</v>
      </c>
      <c r="E128" s="17">
        <v>33512</v>
      </c>
      <c r="F128" s="17">
        <f t="shared" si="13"/>
        <v>51775</v>
      </c>
      <c r="G128" s="19">
        <v>60.5</v>
      </c>
      <c r="H128">
        <f t="shared" si="14"/>
        <v>518.28480506817903</v>
      </c>
      <c r="I128">
        <f t="shared" si="19"/>
        <v>51828.480506817948</v>
      </c>
      <c r="J128">
        <f t="shared" si="20"/>
        <v>11605.421874318954</v>
      </c>
      <c r="K128">
        <f t="shared" si="21"/>
        <v>34816.26562295686</v>
      </c>
      <c r="L128">
        <f>$AD$13+I128*(1-$AC$15)-K128+L129</f>
        <v>-5065.1809578278335</v>
      </c>
      <c r="M128">
        <f t="shared" si="15"/>
        <v>154738.95832425272</v>
      </c>
      <c r="N128">
        <f t="shared" si="16"/>
        <v>0</v>
      </c>
      <c r="O128">
        <f>SUM($N128:N$199)</f>
        <v>42</v>
      </c>
      <c r="P128">
        <f t="shared" si="17"/>
        <v>1</v>
      </c>
      <c r="Q128" s="21">
        <v>0.10880000000000001</v>
      </c>
      <c r="R128" s="21">
        <f t="shared" si="22"/>
        <v>0.11180000000000001</v>
      </c>
      <c r="S128" s="25">
        <f t="shared" si="23"/>
        <v>2753.2162628170877</v>
      </c>
    </row>
    <row r="129" spans="1:19" x14ac:dyDescent="0.25">
      <c r="A129" s="3" t="s">
        <v>70</v>
      </c>
      <c r="B129">
        <v>77901</v>
      </c>
      <c r="C129" s="18">
        <f t="shared" si="12"/>
        <v>606.32783312577806</v>
      </c>
      <c r="D129" s="18">
        <f t="shared" si="18"/>
        <v>3100111.7678237841</v>
      </c>
      <c r="E129" s="17">
        <v>33420</v>
      </c>
      <c r="F129" s="17">
        <f t="shared" si="13"/>
        <v>51683</v>
      </c>
      <c r="G129" s="19">
        <v>59.8</v>
      </c>
      <c r="H129">
        <f t="shared" si="14"/>
        <v>512.28812137317527</v>
      </c>
      <c r="I129">
        <f t="shared" si="19"/>
        <v>51228.812137317567</v>
      </c>
      <c r="J129">
        <f t="shared" si="20"/>
        <v>11625.41912933919</v>
      </c>
      <c r="K129">
        <f t="shared" si="21"/>
        <v>34876.25738801757</v>
      </c>
      <c r="L129">
        <f>$AD$13+I129*(1-$AC$15)-K129+L130</f>
        <v>-3937.4276643026387</v>
      </c>
      <c r="M129">
        <f t="shared" si="15"/>
        <v>155005.5883911892</v>
      </c>
      <c r="N129">
        <f t="shared" si="16"/>
        <v>0</v>
      </c>
      <c r="O129">
        <f>SUM($N129:N$199)</f>
        <v>42</v>
      </c>
      <c r="P129">
        <f t="shared" si="17"/>
        <v>1</v>
      </c>
      <c r="Q129" s="21">
        <v>0.1188</v>
      </c>
      <c r="R129" s="21">
        <f t="shared" si="22"/>
        <v>0.12180000000000001</v>
      </c>
      <c r="S129" s="25">
        <f t="shared" si="23"/>
        <v>3004.6433714290847</v>
      </c>
    </row>
    <row r="130" spans="1:19" x14ac:dyDescent="0.25">
      <c r="A130" s="4" t="s">
        <v>69</v>
      </c>
      <c r="B130">
        <v>77146</v>
      </c>
      <c r="C130" s="18">
        <f t="shared" ref="C130:C191" si="24">C131*B130/B131</f>
        <v>600.45143212951405</v>
      </c>
      <c r="D130" s="18">
        <f t="shared" si="18"/>
        <v>3070066.1408779561</v>
      </c>
      <c r="E130" s="17">
        <v>33329</v>
      </c>
      <c r="F130" s="17">
        <f t="shared" ref="F130:F193" si="25">DATE(YEAR(E130)+50, MONTH(E130), DAY(E130))</f>
        <v>51592</v>
      </c>
      <c r="G130" s="19">
        <v>59.1</v>
      </c>
      <c r="H130">
        <f t="shared" ref="H130:H193" si="26">H131*G130/G131</f>
        <v>506.29143767817163</v>
      </c>
      <c r="I130">
        <f t="shared" si="19"/>
        <v>50629.143767817208</v>
      </c>
      <c r="J130">
        <f t="shared" si="20"/>
        <v>11512.748028292335</v>
      </c>
      <c r="K130">
        <f t="shared" si="21"/>
        <v>34538.244084877006</v>
      </c>
      <c r="L130">
        <f>$AD$13+I130*(1-$AC$15)-K130+L131</f>
        <v>-2359.89816554149</v>
      </c>
      <c r="M130">
        <f t="shared" ref="M130:M193" si="27">0.05*D130</f>
        <v>153503.3070438978</v>
      </c>
      <c r="N130">
        <f t="shared" ref="N130:N193" si="28">IF(L130&gt;=M130, 1, 0)</f>
        <v>0</v>
      </c>
      <c r="O130">
        <f>SUM($N130:N$199)</f>
        <v>42</v>
      </c>
      <c r="P130">
        <f t="shared" ref="P130:P157" si="29">IF(O130=0,0,1)</f>
        <v>1</v>
      </c>
      <c r="Q130" s="21">
        <v>0.1338</v>
      </c>
      <c r="R130" s="21">
        <f t="shared" si="22"/>
        <v>0.1368</v>
      </c>
      <c r="S130" s="25">
        <f t="shared" si="23"/>
        <v>3341.9650767755306</v>
      </c>
    </row>
    <row r="131" spans="1:19" x14ac:dyDescent="0.25">
      <c r="A131" s="2" t="s">
        <v>68</v>
      </c>
      <c r="B131">
        <v>77884</v>
      </c>
      <c r="C131" s="18">
        <f t="shared" si="24"/>
        <v>606.19551681195492</v>
      </c>
      <c r="D131" s="18">
        <f t="shared" ref="D131:D194" si="30">$D$199*C131/$C$199</f>
        <v>3099435.2437733491</v>
      </c>
      <c r="E131" s="17">
        <v>33239</v>
      </c>
      <c r="F131" s="17">
        <f t="shared" si="25"/>
        <v>51502</v>
      </c>
      <c r="G131" s="19">
        <v>57.2</v>
      </c>
      <c r="H131">
        <f t="shared" si="26"/>
        <v>490.01472479173293</v>
      </c>
      <c r="I131">
        <f t="shared" ref="I131:I194" si="31">I132*(1*H131/H132)</f>
        <v>49001.472479173332</v>
      </c>
      <c r="J131">
        <f t="shared" ref="J131:J194" si="32">D131*0.045/12</f>
        <v>11622.88216415006</v>
      </c>
      <c r="K131">
        <f t="shared" ref="K131:K194" si="33">0.045*D131/4</f>
        <v>34868.646492450178</v>
      </c>
      <c r="L131">
        <f>$AD$13+I131*(1-$AC$15)-K131+L132</f>
        <v>-730.597529745668</v>
      </c>
      <c r="M131">
        <f t="shared" si="27"/>
        <v>154971.76218866746</v>
      </c>
      <c r="N131">
        <f t="shared" si="28"/>
        <v>0</v>
      </c>
      <c r="O131">
        <f>SUM($N131:N$199)</f>
        <v>42</v>
      </c>
      <c r="P131">
        <f t="shared" si="29"/>
        <v>1</v>
      </c>
      <c r="Q131" s="21">
        <v>0.13880000000000001</v>
      </c>
      <c r="R131" s="21">
        <f t="shared" ref="R131:R194" si="34">Q131+0.003</f>
        <v>0.14180000000000001</v>
      </c>
      <c r="S131" s="25">
        <f t="shared" ref="S131:S194" si="35">ABS(PMT(R131/3,$AC$19*12,$AC$20*B131))</f>
        <v>3497.2514237624468</v>
      </c>
    </row>
    <row r="132" spans="1:19" x14ac:dyDescent="0.25">
      <c r="A132" s="3" t="s">
        <v>67</v>
      </c>
      <c r="B132">
        <v>82483</v>
      </c>
      <c r="C132" s="18">
        <f t="shared" si="24"/>
        <v>641.99097135740953</v>
      </c>
      <c r="D132" s="18">
        <f t="shared" si="30"/>
        <v>3282454.8971824404</v>
      </c>
      <c r="E132" s="17">
        <v>33147</v>
      </c>
      <c r="F132" s="17">
        <f t="shared" si="25"/>
        <v>51410</v>
      </c>
      <c r="G132" s="19">
        <v>56.8</v>
      </c>
      <c r="H132">
        <f t="shared" si="26"/>
        <v>486.58804839458787</v>
      </c>
      <c r="I132">
        <f t="shared" si="31"/>
        <v>48658.804839458826</v>
      </c>
      <c r="J132">
        <f t="shared" si="32"/>
        <v>12309.20586443415</v>
      </c>
      <c r="K132">
        <f t="shared" si="33"/>
        <v>36927.61759330245</v>
      </c>
      <c r="L132">
        <f>$AD$13+I132*(1-$AC$15)-K132+L133</f>
        <v>2287.091851241843</v>
      </c>
      <c r="M132">
        <f t="shared" si="27"/>
        <v>164122.74485912203</v>
      </c>
      <c r="N132">
        <f t="shared" si="28"/>
        <v>0</v>
      </c>
      <c r="O132">
        <f>SUM($N132:N$199)</f>
        <v>42</v>
      </c>
      <c r="P132">
        <f t="shared" si="29"/>
        <v>1</v>
      </c>
      <c r="Q132" s="21">
        <v>0.14880000000000002</v>
      </c>
      <c r="R132" s="21">
        <f t="shared" si="34"/>
        <v>0.15180000000000002</v>
      </c>
      <c r="S132" s="25">
        <f t="shared" si="35"/>
        <v>3964.9578859933958</v>
      </c>
    </row>
    <row r="133" spans="1:19" x14ac:dyDescent="0.25">
      <c r="A133" s="3" t="s">
        <v>66</v>
      </c>
      <c r="B133">
        <v>86993</v>
      </c>
      <c r="C133" s="18">
        <f t="shared" si="24"/>
        <v>677.09371108343692</v>
      </c>
      <c r="D133" s="18">
        <f t="shared" si="30"/>
        <v>3461932.7482098369</v>
      </c>
      <c r="E133" s="17">
        <v>33055</v>
      </c>
      <c r="F133" s="17">
        <f t="shared" si="25"/>
        <v>51318</v>
      </c>
      <c r="G133" s="19">
        <v>55.7</v>
      </c>
      <c r="H133">
        <f t="shared" si="26"/>
        <v>477.16468830243923</v>
      </c>
      <c r="I133">
        <f t="shared" si="31"/>
        <v>47716.468830243961</v>
      </c>
      <c r="J133">
        <f t="shared" si="32"/>
        <v>12982.247805786888</v>
      </c>
      <c r="K133">
        <f t="shared" si="33"/>
        <v>38946.743417360667</v>
      </c>
      <c r="L133">
        <f>$AD$13+I133*(1-$AC$15)-K133+L134</f>
        <v>7586.4862988960558</v>
      </c>
      <c r="M133">
        <f t="shared" si="27"/>
        <v>173096.63741049185</v>
      </c>
      <c r="N133">
        <f t="shared" si="28"/>
        <v>0</v>
      </c>
      <c r="O133">
        <f>SUM($N133:N$199)</f>
        <v>42</v>
      </c>
      <c r="P133">
        <f t="shared" si="29"/>
        <v>1</v>
      </c>
      <c r="Q133" s="21">
        <v>0.14880000000000002</v>
      </c>
      <c r="R133" s="21">
        <f t="shared" si="34"/>
        <v>0.15180000000000002</v>
      </c>
      <c r="S133" s="25">
        <f t="shared" si="35"/>
        <v>4181.753590148558</v>
      </c>
    </row>
    <row r="134" spans="1:19" x14ac:dyDescent="0.25">
      <c r="A134" s="4" t="s">
        <v>65</v>
      </c>
      <c r="B134">
        <v>91089</v>
      </c>
      <c r="C134" s="18">
        <f t="shared" si="24"/>
        <v>708.97415940224141</v>
      </c>
      <c r="D134" s="18">
        <f t="shared" si="30"/>
        <v>3624935.2488325024</v>
      </c>
      <c r="E134" s="17">
        <v>32964</v>
      </c>
      <c r="F134" s="17">
        <f t="shared" si="25"/>
        <v>51227</v>
      </c>
      <c r="G134" s="19">
        <v>54.9</v>
      </c>
      <c r="H134">
        <f t="shared" si="26"/>
        <v>470.31133550814923</v>
      </c>
      <c r="I134">
        <f t="shared" si="31"/>
        <v>47031.133550814957</v>
      </c>
      <c r="J134">
        <f t="shared" si="32"/>
        <v>13593.507183121883</v>
      </c>
      <c r="K134">
        <f t="shared" si="33"/>
        <v>40780.521549365651</v>
      </c>
      <c r="L134">
        <f>$AD$13+I134*(1-$AC$15)-K134+L135</f>
        <v>15517.524976598146</v>
      </c>
      <c r="M134">
        <f t="shared" si="27"/>
        <v>181246.76244162512</v>
      </c>
      <c r="N134">
        <f t="shared" si="28"/>
        <v>0</v>
      </c>
      <c r="O134">
        <f>SUM($N134:N$199)</f>
        <v>42</v>
      </c>
      <c r="P134">
        <f t="shared" si="29"/>
        <v>1</v>
      </c>
      <c r="Q134" s="21">
        <v>0.14880000000000002</v>
      </c>
      <c r="R134" s="21">
        <f t="shared" si="34"/>
        <v>0.15180000000000002</v>
      </c>
      <c r="S134" s="25">
        <f t="shared" si="35"/>
        <v>4378.6483139222928</v>
      </c>
    </row>
    <row r="135" spans="1:19" x14ac:dyDescent="0.25">
      <c r="A135" s="2" t="s">
        <v>64</v>
      </c>
      <c r="B135">
        <v>93541</v>
      </c>
      <c r="C135" s="18">
        <f t="shared" si="24"/>
        <v>728.05884184308832</v>
      </c>
      <c r="D135" s="18">
        <f t="shared" si="30"/>
        <v>3722513.8942247815</v>
      </c>
      <c r="E135" s="17">
        <v>32874</v>
      </c>
      <c r="F135" s="17">
        <f t="shared" si="25"/>
        <v>51136</v>
      </c>
      <c r="G135" s="19">
        <v>52.8</v>
      </c>
      <c r="H135">
        <f t="shared" si="26"/>
        <v>452.32128442313808</v>
      </c>
      <c r="I135">
        <f t="shared" si="31"/>
        <v>45232.128442313835</v>
      </c>
      <c r="J135">
        <f t="shared" si="32"/>
        <v>13959.42710334293</v>
      </c>
      <c r="K135">
        <f t="shared" si="33"/>
        <v>41878.281310028789</v>
      </c>
      <c r="L135">
        <f>$AD$13+I135*(1-$AC$15)-K135+L136</f>
        <v>25727.809717934073</v>
      </c>
      <c r="M135">
        <f t="shared" si="27"/>
        <v>186125.69471123908</v>
      </c>
      <c r="N135">
        <f t="shared" si="28"/>
        <v>0</v>
      </c>
      <c r="O135">
        <f>SUM($N135:N$199)</f>
        <v>42</v>
      </c>
      <c r="P135">
        <f t="shared" si="29"/>
        <v>1</v>
      </c>
      <c r="Q135" s="21">
        <v>0.14880000000000002</v>
      </c>
      <c r="R135" s="21">
        <f t="shared" si="34"/>
        <v>0.15180000000000002</v>
      </c>
      <c r="S135" s="25">
        <f t="shared" si="35"/>
        <v>4496.5159561813743</v>
      </c>
    </row>
    <row r="136" spans="1:19" x14ac:dyDescent="0.25">
      <c r="A136" s="3" t="s">
        <v>63</v>
      </c>
      <c r="B136">
        <v>96065</v>
      </c>
      <c r="C136" s="18">
        <f t="shared" si="24"/>
        <v>747.70392278953921</v>
      </c>
      <c r="D136" s="18">
        <f t="shared" si="30"/>
        <v>3822957.8179483186</v>
      </c>
      <c r="E136" s="17">
        <v>32782</v>
      </c>
      <c r="F136" s="17">
        <f t="shared" si="25"/>
        <v>51044</v>
      </c>
      <c r="G136" s="19">
        <v>52.1</v>
      </c>
      <c r="H136">
        <f t="shared" si="26"/>
        <v>446.32460072813444</v>
      </c>
      <c r="I136">
        <f t="shared" si="31"/>
        <v>44632.460072813476</v>
      </c>
      <c r="J136">
        <f t="shared" si="32"/>
        <v>14336.091817306195</v>
      </c>
      <c r="K136">
        <f t="shared" si="33"/>
        <v>43008.275451918584</v>
      </c>
      <c r="L136">
        <f>$AD$13+I136*(1-$AC$15)-K136+L137</f>
        <v>38205.207540458869</v>
      </c>
      <c r="M136">
        <f t="shared" si="27"/>
        <v>191147.89089741593</v>
      </c>
      <c r="N136">
        <f t="shared" si="28"/>
        <v>0</v>
      </c>
      <c r="O136">
        <f>SUM($N136:N$199)</f>
        <v>42</v>
      </c>
      <c r="P136">
        <f t="shared" si="29"/>
        <v>1</v>
      </c>
      <c r="Q136" s="21">
        <v>0.1384</v>
      </c>
      <c r="R136" s="21">
        <f t="shared" si="34"/>
        <v>0.1414</v>
      </c>
      <c r="S136" s="25">
        <f t="shared" si="35"/>
        <v>4301.4707542916522</v>
      </c>
    </row>
    <row r="137" spans="1:19" x14ac:dyDescent="0.25">
      <c r="A137" s="3" t="s">
        <v>62</v>
      </c>
      <c r="B137">
        <v>97667</v>
      </c>
      <c r="C137" s="18">
        <f t="shared" si="24"/>
        <v>760.17278953922789</v>
      </c>
      <c r="D137" s="18">
        <f t="shared" si="30"/>
        <v>3886710.2608188046</v>
      </c>
      <c r="E137" s="17">
        <v>32690</v>
      </c>
      <c r="F137" s="17">
        <f t="shared" si="25"/>
        <v>50952</v>
      </c>
      <c r="G137" s="19">
        <v>51.2</v>
      </c>
      <c r="H137">
        <f t="shared" si="26"/>
        <v>438.61457883455824</v>
      </c>
      <c r="I137">
        <f t="shared" si="31"/>
        <v>43861.457883455856</v>
      </c>
      <c r="J137">
        <f t="shared" si="32"/>
        <v>14575.163478070515</v>
      </c>
      <c r="K137">
        <f t="shared" si="33"/>
        <v>43725.490434211548</v>
      </c>
      <c r="L137">
        <f>$AD$13+I137*(1-$AC$15)-K137+L138</f>
        <v>52202.383945048692</v>
      </c>
      <c r="M137">
        <f t="shared" si="27"/>
        <v>194335.51304094025</v>
      </c>
      <c r="N137">
        <f t="shared" si="28"/>
        <v>0</v>
      </c>
      <c r="O137">
        <f>SUM($N137:N$199)</f>
        <v>42</v>
      </c>
      <c r="P137">
        <f t="shared" si="29"/>
        <v>1</v>
      </c>
      <c r="Q137" s="21">
        <v>0.13750000000000001</v>
      </c>
      <c r="R137" s="21">
        <f t="shared" si="34"/>
        <v>0.14050000000000001</v>
      </c>
      <c r="S137" s="25">
        <f t="shared" si="35"/>
        <v>4345.36791180005</v>
      </c>
    </row>
    <row r="138" spans="1:19" x14ac:dyDescent="0.25">
      <c r="A138" s="4" t="s">
        <v>61</v>
      </c>
      <c r="B138">
        <v>95792</v>
      </c>
      <c r="C138" s="18">
        <f t="shared" si="24"/>
        <v>745.57907845579086</v>
      </c>
      <c r="D138" s="18">
        <f t="shared" si="30"/>
        <v>3812093.6376089668</v>
      </c>
      <c r="E138" s="17">
        <v>32599</v>
      </c>
      <c r="F138" s="17">
        <f t="shared" si="25"/>
        <v>50861</v>
      </c>
      <c r="G138" s="19">
        <v>50.8</v>
      </c>
      <c r="H138">
        <f t="shared" si="26"/>
        <v>435.18790243741319</v>
      </c>
      <c r="I138">
        <f t="shared" si="31"/>
        <v>43518.79024374135</v>
      </c>
      <c r="J138">
        <f t="shared" si="32"/>
        <v>14295.351141033623</v>
      </c>
      <c r="K138">
        <f t="shared" si="33"/>
        <v>42886.053423100871</v>
      </c>
      <c r="L138">
        <f>$AD$13+I138*(1-$AC$15)-K138+L139</f>
        <v>67417.926755013934</v>
      </c>
      <c r="M138">
        <f t="shared" si="27"/>
        <v>190604.68188044836</v>
      </c>
      <c r="N138">
        <f t="shared" si="28"/>
        <v>0</v>
      </c>
      <c r="O138">
        <f>SUM($N138:N$199)</f>
        <v>42</v>
      </c>
      <c r="P138">
        <f t="shared" si="29"/>
        <v>1</v>
      </c>
      <c r="Q138" s="21">
        <v>0.1288</v>
      </c>
      <c r="R138" s="21">
        <f t="shared" si="34"/>
        <v>0.1318</v>
      </c>
      <c r="S138" s="25">
        <f t="shared" si="35"/>
        <v>3998.0395313027175</v>
      </c>
    </row>
    <row r="139" spans="1:19" x14ac:dyDescent="0.25">
      <c r="A139" s="2" t="s">
        <v>60</v>
      </c>
      <c r="B139">
        <v>94565</v>
      </c>
      <c r="C139" s="18">
        <f t="shared" si="24"/>
        <v>736.02895392278958</v>
      </c>
      <c r="D139" s="18">
        <f t="shared" si="30"/>
        <v>3763264.5193804484</v>
      </c>
      <c r="E139" s="17">
        <v>32509</v>
      </c>
      <c r="F139" s="17">
        <f t="shared" si="25"/>
        <v>50771</v>
      </c>
      <c r="G139" s="19">
        <v>49.8</v>
      </c>
      <c r="H139">
        <f t="shared" si="26"/>
        <v>426.62121144455074</v>
      </c>
      <c r="I139">
        <f t="shared" si="31"/>
        <v>42662.121144455101</v>
      </c>
      <c r="J139">
        <f t="shared" si="32"/>
        <v>14112.241947676681</v>
      </c>
      <c r="K139">
        <f t="shared" si="33"/>
        <v>42336.725843030043</v>
      </c>
      <c r="L139">
        <f>$AD$13+I139*(1-$AC$15)-K139+L140</f>
        <v>82016.766519682918</v>
      </c>
      <c r="M139">
        <f t="shared" si="27"/>
        <v>188163.22596902243</v>
      </c>
      <c r="N139">
        <f t="shared" si="28"/>
        <v>0</v>
      </c>
      <c r="O139">
        <f>SUM($N139:N$199)</f>
        <v>42</v>
      </c>
      <c r="P139">
        <f t="shared" si="29"/>
        <v>1</v>
      </c>
      <c r="Q139" s="21">
        <v>0.1288</v>
      </c>
      <c r="R139" s="21">
        <f t="shared" si="34"/>
        <v>0.1318</v>
      </c>
      <c r="S139" s="25">
        <f t="shared" si="35"/>
        <v>3946.8286315938853</v>
      </c>
    </row>
    <row r="140" spans="1:19" x14ac:dyDescent="0.25">
      <c r="A140" s="3" t="s">
        <v>59</v>
      </c>
      <c r="B140">
        <v>93681</v>
      </c>
      <c r="C140" s="18">
        <f t="shared" si="24"/>
        <v>729.14850560398509</v>
      </c>
      <c r="D140" s="18">
        <f t="shared" si="30"/>
        <v>3728085.2687577833</v>
      </c>
      <c r="E140" s="17">
        <v>32417</v>
      </c>
      <c r="F140" s="17">
        <f t="shared" si="25"/>
        <v>50679</v>
      </c>
      <c r="G140" s="19">
        <v>49.2</v>
      </c>
      <c r="H140">
        <f t="shared" si="26"/>
        <v>421.48119684883329</v>
      </c>
      <c r="I140">
        <f t="shared" si="31"/>
        <v>42148.11968488335</v>
      </c>
      <c r="J140">
        <f t="shared" si="32"/>
        <v>13980.319757841688</v>
      </c>
      <c r="K140">
        <f t="shared" si="33"/>
        <v>41940.959273525063</v>
      </c>
      <c r="L140">
        <f>$AD$13+I140*(1-$AC$15)-K140+L141</f>
        <v>96623.113618817151</v>
      </c>
      <c r="M140">
        <f t="shared" si="27"/>
        <v>186404.26343788917</v>
      </c>
      <c r="N140">
        <f t="shared" si="28"/>
        <v>0</v>
      </c>
      <c r="O140">
        <f>SUM($N140:N$199)</f>
        <v>42</v>
      </c>
      <c r="P140">
        <f t="shared" si="29"/>
        <v>1</v>
      </c>
      <c r="Q140" s="21">
        <v>9.8800000000000013E-2</v>
      </c>
      <c r="R140" s="21">
        <f t="shared" si="34"/>
        <v>0.10180000000000002</v>
      </c>
      <c r="S140" s="25">
        <f t="shared" si="35"/>
        <v>3019.9814801114576</v>
      </c>
    </row>
    <row r="141" spans="1:19" x14ac:dyDescent="0.25">
      <c r="A141" s="3" t="s">
        <v>58</v>
      </c>
      <c r="B141">
        <v>87750</v>
      </c>
      <c r="C141" s="18">
        <f t="shared" si="24"/>
        <v>682.98567870485681</v>
      </c>
      <c r="D141" s="18">
        <f t="shared" si="30"/>
        <v>3492057.9662204236</v>
      </c>
      <c r="E141" s="17">
        <v>32325</v>
      </c>
      <c r="F141" s="17">
        <f t="shared" si="25"/>
        <v>50587</v>
      </c>
      <c r="G141" s="19">
        <v>48.5</v>
      </c>
      <c r="H141">
        <f t="shared" si="26"/>
        <v>415.48451315382954</v>
      </c>
      <c r="I141">
        <f t="shared" si="31"/>
        <v>41548.451315382968</v>
      </c>
      <c r="J141">
        <f t="shared" si="32"/>
        <v>13095.217373326588</v>
      </c>
      <c r="K141">
        <f t="shared" si="33"/>
        <v>39285.652119979764</v>
      </c>
      <c r="L141">
        <f>$AD$13+I141*(1-$AC$15)-K141+L142</f>
        <v>111167.79509716804</v>
      </c>
      <c r="M141">
        <f t="shared" si="27"/>
        <v>174602.89831102118</v>
      </c>
      <c r="N141">
        <f t="shared" si="28"/>
        <v>0</v>
      </c>
      <c r="O141">
        <f>SUM($N141:N$199)</f>
        <v>42</v>
      </c>
      <c r="P141">
        <f t="shared" si="29"/>
        <v>1</v>
      </c>
      <c r="Q141" s="21">
        <v>7.8799999999999995E-2</v>
      </c>
      <c r="R141" s="21">
        <f t="shared" si="34"/>
        <v>8.1799999999999998E-2</v>
      </c>
      <c r="S141" s="25">
        <f t="shared" si="35"/>
        <v>2273.1589748396796</v>
      </c>
    </row>
    <row r="142" spans="1:19" x14ac:dyDescent="0.25">
      <c r="A142" s="3" t="s">
        <v>57</v>
      </c>
      <c r="B142">
        <v>82886</v>
      </c>
      <c r="C142" s="18">
        <f t="shared" si="24"/>
        <v>645.12764632627648</v>
      </c>
      <c r="D142" s="18">
        <f t="shared" si="30"/>
        <v>3298492.4967310089</v>
      </c>
      <c r="E142" s="17">
        <v>32234</v>
      </c>
      <c r="F142" s="17">
        <f t="shared" si="25"/>
        <v>50496</v>
      </c>
      <c r="G142" s="19">
        <v>48</v>
      </c>
      <c r="H142">
        <f t="shared" si="26"/>
        <v>411.20116765739834</v>
      </c>
      <c r="I142">
        <f t="shared" si="31"/>
        <v>41120.116765739855</v>
      </c>
      <c r="J142">
        <f t="shared" si="32"/>
        <v>12369.346862741282</v>
      </c>
      <c r="K142">
        <f t="shared" si="33"/>
        <v>37108.040588223848</v>
      </c>
      <c r="L142">
        <f>$AD$13+I142*(1-$AC$15)-K142+L143</f>
        <v>123446.95386214888</v>
      </c>
      <c r="M142">
        <f t="shared" si="27"/>
        <v>164924.62483655044</v>
      </c>
      <c r="N142">
        <f t="shared" si="28"/>
        <v>0</v>
      </c>
      <c r="O142">
        <f>SUM($N142:N$199)</f>
        <v>42</v>
      </c>
      <c r="P142">
        <f t="shared" si="29"/>
        <v>1</v>
      </c>
      <c r="Q142" s="21">
        <v>8.8800000000000004E-2</v>
      </c>
      <c r="R142" s="21">
        <f t="shared" si="34"/>
        <v>9.1800000000000007E-2</v>
      </c>
      <c r="S142" s="25">
        <f t="shared" si="35"/>
        <v>2409.5427380716901</v>
      </c>
    </row>
    <row r="143" spans="1:19" x14ac:dyDescent="0.25">
      <c r="A143" s="2" t="s">
        <v>56</v>
      </c>
      <c r="B143">
        <v>81452</v>
      </c>
      <c r="C143" s="18">
        <f t="shared" si="24"/>
        <v>633.96637608966375</v>
      </c>
      <c r="D143" s="18">
        <f t="shared" si="30"/>
        <v>3241425.7033001245</v>
      </c>
      <c r="E143" s="17">
        <v>32143</v>
      </c>
      <c r="F143" s="17">
        <f t="shared" si="25"/>
        <v>50406</v>
      </c>
      <c r="G143" s="19">
        <v>47</v>
      </c>
      <c r="H143">
        <f t="shared" si="26"/>
        <v>402.6344766645359</v>
      </c>
      <c r="I143">
        <f t="shared" si="31"/>
        <v>40263.447666453612</v>
      </c>
      <c r="J143">
        <f t="shared" si="32"/>
        <v>12155.346387375466</v>
      </c>
      <c r="K143">
        <f t="shared" si="33"/>
        <v>36466.039162126399</v>
      </c>
      <c r="L143">
        <f>$AD$13+I143*(1-$AC$15)-K143+L144</f>
        <v>133826.91855264182</v>
      </c>
      <c r="M143">
        <f t="shared" si="27"/>
        <v>162071.28516500624</v>
      </c>
      <c r="N143">
        <f t="shared" si="28"/>
        <v>0</v>
      </c>
      <c r="O143">
        <f>SUM($N143:N$199)</f>
        <v>42</v>
      </c>
      <c r="P143">
        <f t="shared" si="29"/>
        <v>1</v>
      </c>
      <c r="Q143" s="21">
        <v>9.3800000000000008E-2</v>
      </c>
      <c r="R143" s="21">
        <f t="shared" si="34"/>
        <v>9.6800000000000011E-2</v>
      </c>
      <c r="S143" s="25">
        <f t="shared" si="35"/>
        <v>2496.8023648648991</v>
      </c>
    </row>
    <row r="144" spans="1:19" x14ac:dyDescent="0.25">
      <c r="A144" s="3" t="s">
        <v>55</v>
      </c>
      <c r="B144">
        <v>82330</v>
      </c>
      <c r="C144" s="18">
        <f t="shared" si="24"/>
        <v>640.80012453300128</v>
      </c>
      <c r="D144" s="18">
        <f t="shared" si="30"/>
        <v>3276366.1807285184</v>
      </c>
      <c r="E144" s="17">
        <v>32051</v>
      </c>
      <c r="F144" s="17">
        <f t="shared" si="25"/>
        <v>50314</v>
      </c>
      <c r="G144" s="19">
        <v>46.854598257502403</v>
      </c>
      <c r="H144">
        <f t="shared" si="26"/>
        <v>401.38886486673522</v>
      </c>
      <c r="I144">
        <f t="shared" si="31"/>
        <v>40138.886486673546</v>
      </c>
      <c r="J144">
        <f t="shared" si="32"/>
        <v>12286.373177731943</v>
      </c>
      <c r="K144">
        <f t="shared" si="33"/>
        <v>36859.11953319583</v>
      </c>
      <c r="L144">
        <f>$AD$13+I144*(1-$AC$15)-K144+L145</f>
        <v>144121.71673157337</v>
      </c>
      <c r="M144">
        <f t="shared" si="27"/>
        <v>163818.30903642593</v>
      </c>
      <c r="N144">
        <f t="shared" si="28"/>
        <v>0</v>
      </c>
      <c r="O144">
        <f>SUM($N144:N$199)</f>
        <v>42</v>
      </c>
      <c r="P144">
        <f t="shared" si="29"/>
        <v>1</v>
      </c>
      <c r="Q144" s="21">
        <v>9.8800000000000013E-2</v>
      </c>
      <c r="R144" s="21">
        <f t="shared" si="34"/>
        <v>0.10180000000000002</v>
      </c>
      <c r="S144" s="25">
        <f t="shared" si="35"/>
        <v>2654.0608582057866</v>
      </c>
    </row>
    <row r="145" spans="1:19" x14ac:dyDescent="0.25">
      <c r="A145" s="3" t="s">
        <v>54</v>
      </c>
      <c r="B145">
        <v>78015</v>
      </c>
      <c r="C145" s="18">
        <f t="shared" si="24"/>
        <v>607.2151307596514</v>
      </c>
      <c r="D145" s="18">
        <f t="shared" si="30"/>
        <v>3104648.4585149442</v>
      </c>
      <c r="E145" s="17">
        <v>31959</v>
      </c>
      <c r="F145" s="17">
        <f t="shared" si="25"/>
        <v>50222</v>
      </c>
      <c r="G145" s="19">
        <v>46.355179090028997</v>
      </c>
      <c r="H145">
        <f t="shared" si="26"/>
        <v>397.11049518307794</v>
      </c>
      <c r="I145">
        <f t="shared" si="31"/>
        <v>39711.049518307816</v>
      </c>
      <c r="J145">
        <f t="shared" si="32"/>
        <v>11642.431719431041</v>
      </c>
      <c r="K145">
        <f t="shared" si="33"/>
        <v>34927.29515829312</v>
      </c>
      <c r="L145">
        <f>$AD$13+I145*(1-$AC$15)-K145+L146</f>
        <v>154890.56004843139</v>
      </c>
      <c r="M145">
        <f t="shared" si="27"/>
        <v>155232.4229257472</v>
      </c>
      <c r="N145">
        <f t="shared" si="28"/>
        <v>0</v>
      </c>
      <c r="O145">
        <f>SUM($N145:N$199)</f>
        <v>42</v>
      </c>
      <c r="P145">
        <f t="shared" si="29"/>
        <v>1</v>
      </c>
      <c r="Q145" s="21">
        <v>9.3800000000000008E-2</v>
      </c>
      <c r="R145" s="21">
        <f t="shared" si="34"/>
        <v>9.6800000000000011E-2</v>
      </c>
      <c r="S145" s="25">
        <f t="shared" si="35"/>
        <v>2391.4457164334226</v>
      </c>
    </row>
    <row r="146" spans="1:19" x14ac:dyDescent="0.25">
      <c r="A146" s="3" t="s">
        <v>53</v>
      </c>
      <c r="B146">
        <v>72618</v>
      </c>
      <c r="C146" s="18">
        <f t="shared" si="24"/>
        <v>565.20859277708598</v>
      </c>
      <c r="D146" s="18">
        <f t="shared" si="30"/>
        <v>2889871.9702677466</v>
      </c>
      <c r="E146" s="17">
        <v>31868</v>
      </c>
      <c r="F146" s="17">
        <f t="shared" si="25"/>
        <v>50131</v>
      </c>
      <c r="G146" s="19">
        <v>46.249241690867997</v>
      </c>
      <c r="H146">
        <f t="shared" si="26"/>
        <v>396.20296221987815</v>
      </c>
      <c r="I146">
        <f t="shared" si="31"/>
        <v>39620.296221987832</v>
      </c>
      <c r="J146">
        <f t="shared" si="32"/>
        <v>10837.01988850405</v>
      </c>
      <c r="K146">
        <f t="shared" si="33"/>
        <v>32511.059665512148</v>
      </c>
      <c r="L146">
        <f>$AD$13+I146*(1-$AC$15)-K146+L147</f>
        <v>164005.67301982443</v>
      </c>
      <c r="M146">
        <f t="shared" si="27"/>
        <v>144493.59851338735</v>
      </c>
      <c r="N146">
        <f t="shared" si="28"/>
        <v>1</v>
      </c>
      <c r="O146">
        <f>SUM($N146:N$199)</f>
        <v>42</v>
      </c>
      <c r="P146">
        <f t="shared" si="29"/>
        <v>1</v>
      </c>
      <c r="Q146" s="21">
        <v>0.1038</v>
      </c>
      <c r="R146" s="21">
        <f t="shared" si="34"/>
        <v>0.10680000000000001</v>
      </c>
      <c r="S146" s="25">
        <f t="shared" si="35"/>
        <v>2455.949098430759</v>
      </c>
    </row>
    <row r="147" spans="1:19" x14ac:dyDescent="0.25">
      <c r="A147" s="2" t="s">
        <v>52</v>
      </c>
      <c r="B147">
        <v>68073</v>
      </c>
      <c r="C147" s="18">
        <f t="shared" si="24"/>
        <v>529.83343711083444</v>
      </c>
      <c r="D147" s="18">
        <f t="shared" si="30"/>
        <v>2709001.2756070988</v>
      </c>
      <c r="E147" s="17">
        <v>31778</v>
      </c>
      <c r="F147" s="17">
        <f t="shared" si="25"/>
        <v>50041</v>
      </c>
      <c r="G147" s="19">
        <v>45.553081639238499</v>
      </c>
      <c r="H147">
        <f t="shared" si="26"/>
        <v>390.23917417599307</v>
      </c>
      <c r="I147">
        <f t="shared" si="31"/>
        <v>39023.917417599325</v>
      </c>
      <c r="J147">
        <f t="shared" si="32"/>
        <v>10158.754783526621</v>
      </c>
      <c r="K147">
        <f t="shared" si="33"/>
        <v>30476.264350579862</v>
      </c>
      <c r="L147">
        <f>$AD$13+I147*(1-$AC$15)-K147+L148</f>
        <v>170763.5401410445</v>
      </c>
      <c r="M147">
        <f t="shared" si="27"/>
        <v>135450.06378035495</v>
      </c>
      <c r="N147">
        <f t="shared" si="28"/>
        <v>1</v>
      </c>
      <c r="O147">
        <f>SUM($N147:N$199)</f>
        <v>41</v>
      </c>
      <c r="P147">
        <f t="shared" si="29"/>
        <v>1</v>
      </c>
      <c r="Q147" s="21">
        <v>0.10880000000000001</v>
      </c>
      <c r="R147" s="21">
        <f t="shared" si="34"/>
        <v>0.11180000000000001</v>
      </c>
      <c r="S147" s="25">
        <f t="shared" si="35"/>
        <v>2410.0156963589652</v>
      </c>
    </row>
    <row r="148" spans="1:19" x14ac:dyDescent="0.25">
      <c r="A148" s="3" t="s">
        <v>51</v>
      </c>
      <c r="B148">
        <v>63798</v>
      </c>
      <c r="C148" s="18">
        <f t="shared" si="24"/>
        <v>496.55977584059787</v>
      </c>
      <c r="D148" s="18">
        <f t="shared" si="30"/>
        <v>2538875.3746886682</v>
      </c>
      <c r="E148" s="17">
        <v>31686</v>
      </c>
      <c r="F148" s="17">
        <f t="shared" si="25"/>
        <v>49949</v>
      </c>
      <c r="G148" s="19">
        <v>45.008260729267498</v>
      </c>
      <c r="H148">
        <f t="shared" si="26"/>
        <v>385.57186179382137</v>
      </c>
      <c r="I148">
        <f t="shared" si="31"/>
        <v>38557.186179382159</v>
      </c>
      <c r="J148">
        <f t="shared" si="32"/>
        <v>9520.7826550825048</v>
      </c>
      <c r="K148">
        <f t="shared" si="33"/>
        <v>28562.347965247514</v>
      </c>
      <c r="L148">
        <f>$AD$13+I148*(1-$AC$15)-K148+L149</f>
        <v>175874.2581701848</v>
      </c>
      <c r="M148">
        <f t="shared" si="27"/>
        <v>126943.76873443341</v>
      </c>
      <c r="N148">
        <f t="shared" si="28"/>
        <v>1</v>
      </c>
      <c r="O148">
        <f>SUM($N148:N$199)</f>
        <v>40</v>
      </c>
      <c r="P148">
        <f t="shared" si="29"/>
        <v>1</v>
      </c>
      <c r="Q148" s="21">
        <v>0.10880000000000001</v>
      </c>
      <c r="R148" s="21">
        <f t="shared" si="34"/>
        <v>0.11180000000000001</v>
      </c>
      <c r="S148" s="25">
        <f t="shared" si="35"/>
        <v>2258.6661583345713</v>
      </c>
    </row>
    <row r="149" spans="1:19" x14ac:dyDescent="0.25">
      <c r="A149" s="3" t="s">
        <v>50</v>
      </c>
      <c r="B149">
        <v>59386</v>
      </c>
      <c r="C149" s="18">
        <f t="shared" si="24"/>
        <v>462.21980074719812</v>
      </c>
      <c r="D149" s="18">
        <f t="shared" si="30"/>
        <v>2363297.4858343718</v>
      </c>
      <c r="E149" s="17">
        <v>31594</v>
      </c>
      <c r="F149" s="17">
        <f t="shared" si="25"/>
        <v>49857</v>
      </c>
      <c r="G149" s="19">
        <v>44.433171990964802</v>
      </c>
      <c r="H149">
        <f t="shared" si="26"/>
        <v>380.64525427930704</v>
      </c>
      <c r="I149">
        <f t="shared" si="31"/>
        <v>38064.525427930726</v>
      </c>
      <c r="J149">
        <f t="shared" si="32"/>
        <v>8862.3655718788941</v>
      </c>
      <c r="K149">
        <f t="shared" si="33"/>
        <v>26587.096715636682</v>
      </c>
      <c r="L149">
        <f>$AD$13+I149*(1-$AC$15)-K149+L150</f>
        <v>179374.43511883391</v>
      </c>
      <c r="M149">
        <f t="shared" si="27"/>
        <v>118164.87429171859</v>
      </c>
      <c r="N149">
        <f t="shared" si="28"/>
        <v>1</v>
      </c>
      <c r="O149">
        <f>SUM($N149:N$199)</f>
        <v>39</v>
      </c>
      <c r="P149">
        <f t="shared" si="29"/>
        <v>1</v>
      </c>
      <c r="Q149" s="21">
        <v>0.10880000000000001</v>
      </c>
      <c r="R149" s="21">
        <f t="shared" si="34"/>
        <v>0.11180000000000001</v>
      </c>
      <c r="S149" s="25">
        <f t="shared" si="35"/>
        <v>2102.466354413255</v>
      </c>
    </row>
    <row r="150" spans="1:19" x14ac:dyDescent="0.25">
      <c r="A150" s="3" t="s">
        <v>49</v>
      </c>
      <c r="B150">
        <v>56657</v>
      </c>
      <c r="C150" s="18">
        <f t="shared" si="24"/>
        <v>440.9791407222915</v>
      </c>
      <c r="D150" s="18">
        <f t="shared" si="30"/>
        <v>2254695.477973226</v>
      </c>
      <c r="E150" s="17">
        <v>31503</v>
      </c>
      <c r="F150" s="17">
        <f t="shared" si="25"/>
        <v>49766</v>
      </c>
      <c r="G150" s="19">
        <v>44.387770248467199</v>
      </c>
      <c r="H150">
        <f t="shared" si="26"/>
        <v>380.25631158079256</v>
      </c>
      <c r="I150">
        <f t="shared" si="31"/>
        <v>38025.631158079283</v>
      </c>
      <c r="J150">
        <f t="shared" si="32"/>
        <v>8455.1080423995973</v>
      </c>
      <c r="K150">
        <f t="shared" si="33"/>
        <v>25365.32412719879</v>
      </c>
      <c r="L150">
        <f>$AD$13+I150*(1-$AC$15)-K150+L151</f>
        <v>181219.59030631563</v>
      </c>
      <c r="M150">
        <f t="shared" si="27"/>
        <v>112734.77389866131</v>
      </c>
      <c r="N150">
        <f t="shared" si="28"/>
        <v>1</v>
      </c>
      <c r="O150">
        <f>SUM($N150:N$199)</f>
        <v>38</v>
      </c>
      <c r="P150">
        <f t="shared" si="29"/>
        <v>1</v>
      </c>
      <c r="Q150" s="21">
        <v>0.12380000000000001</v>
      </c>
      <c r="R150" s="21">
        <f t="shared" si="34"/>
        <v>0.1268</v>
      </c>
      <c r="S150" s="25">
        <f t="shared" si="35"/>
        <v>2274.9681733037828</v>
      </c>
    </row>
    <row r="151" spans="1:19" x14ac:dyDescent="0.25">
      <c r="A151" s="2" t="s">
        <v>48</v>
      </c>
      <c r="B151">
        <v>54428</v>
      </c>
      <c r="C151" s="18">
        <f t="shared" si="24"/>
        <v>423.63013698630147</v>
      </c>
      <c r="D151" s="18">
        <f t="shared" si="30"/>
        <v>2165991.2363013704</v>
      </c>
      <c r="E151" s="17">
        <v>31413</v>
      </c>
      <c r="F151" s="17">
        <f t="shared" si="25"/>
        <v>49675</v>
      </c>
      <c r="G151" s="19">
        <v>43.812681510164602</v>
      </c>
      <c r="H151">
        <f t="shared" si="26"/>
        <v>375.32970406627908</v>
      </c>
      <c r="I151">
        <f t="shared" si="31"/>
        <v>37532.97040662793</v>
      </c>
      <c r="J151">
        <f t="shared" si="32"/>
        <v>8122.467136130138</v>
      </c>
      <c r="K151">
        <f t="shared" si="33"/>
        <v>24367.401408390415</v>
      </c>
      <c r="L151">
        <f>$AD$13+I151*(1-$AC$15)-K151+L152</f>
        <v>181868.25418076289</v>
      </c>
      <c r="M151">
        <f t="shared" si="27"/>
        <v>108299.56181506853</v>
      </c>
      <c r="N151">
        <f t="shared" si="28"/>
        <v>1</v>
      </c>
      <c r="O151">
        <f>SUM($N151:N$199)</f>
        <v>37</v>
      </c>
      <c r="P151">
        <f t="shared" si="29"/>
        <v>1</v>
      </c>
      <c r="Q151" s="21">
        <v>0.1188</v>
      </c>
      <c r="R151" s="21">
        <f t="shared" si="34"/>
        <v>0.12180000000000001</v>
      </c>
      <c r="S151" s="25">
        <f t="shared" si="35"/>
        <v>2099.2892186254635</v>
      </c>
    </row>
    <row r="152" spans="1:19" x14ac:dyDescent="0.25">
      <c r="A152" s="3" t="s">
        <v>47</v>
      </c>
      <c r="B152">
        <v>52301</v>
      </c>
      <c r="C152" s="18">
        <f t="shared" si="24"/>
        <v>407.07503113325038</v>
      </c>
      <c r="D152" s="18">
        <f t="shared" si="30"/>
        <v>2081346.1389321298</v>
      </c>
      <c r="E152" s="17">
        <v>31321</v>
      </c>
      <c r="F152" s="17">
        <f t="shared" si="25"/>
        <v>49583</v>
      </c>
      <c r="G152" s="19">
        <v>43.510003226847402</v>
      </c>
      <c r="H152">
        <f t="shared" si="26"/>
        <v>372.73675274285057</v>
      </c>
      <c r="I152">
        <f t="shared" si="31"/>
        <v>37273.67527428508</v>
      </c>
      <c r="J152">
        <f t="shared" si="32"/>
        <v>7805.0480209954867</v>
      </c>
      <c r="K152">
        <f t="shared" si="33"/>
        <v>23415.144062986459</v>
      </c>
      <c r="L152">
        <f>$AD$13+I152*(1-$AC$15)-K152+L153</f>
        <v>181839.22482484515</v>
      </c>
      <c r="M152">
        <f t="shared" si="27"/>
        <v>104067.30694660649</v>
      </c>
      <c r="N152">
        <f t="shared" si="28"/>
        <v>1</v>
      </c>
      <c r="O152">
        <f>SUM($N152:N$199)</f>
        <v>36</v>
      </c>
      <c r="P152">
        <f t="shared" si="29"/>
        <v>1</v>
      </c>
      <c r="Q152" s="21">
        <v>0.1188</v>
      </c>
      <c r="R152" s="21">
        <f t="shared" si="34"/>
        <v>0.12180000000000001</v>
      </c>
      <c r="S152" s="25">
        <f t="shared" si="35"/>
        <v>2017.2507794394496</v>
      </c>
    </row>
    <row r="153" spans="1:19" x14ac:dyDescent="0.25">
      <c r="A153" s="3" t="s">
        <v>46</v>
      </c>
      <c r="B153">
        <v>50565</v>
      </c>
      <c r="C153" s="18">
        <f t="shared" si="24"/>
        <v>393.56320049813212</v>
      </c>
      <c r="D153" s="18">
        <f t="shared" si="30"/>
        <v>2012261.0947229147</v>
      </c>
      <c r="E153" s="17">
        <v>31229</v>
      </c>
      <c r="F153" s="17">
        <f t="shared" si="25"/>
        <v>49491</v>
      </c>
      <c r="G153" s="19">
        <v>43.298128428525303</v>
      </c>
      <c r="H153">
        <f t="shared" si="26"/>
        <v>370.92168681645012</v>
      </c>
      <c r="I153">
        <f t="shared" si="31"/>
        <v>37092.168681645038</v>
      </c>
      <c r="J153">
        <f t="shared" si="32"/>
        <v>7545.9791052109294</v>
      </c>
      <c r="K153">
        <f t="shared" si="33"/>
        <v>22637.937315632789</v>
      </c>
      <c r="L153">
        <f>$AD$13+I153*(1-$AC$15)-K153+L154</f>
        <v>181026.4799595463</v>
      </c>
      <c r="M153">
        <f t="shared" si="27"/>
        <v>100613.05473614574</v>
      </c>
      <c r="N153">
        <f t="shared" si="28"/>
        <v>1</v>
      </c>
      <c r="O153">
        <f>SUM($N153:N$199)</f>
        <v>35</v>
      </c>
      <c r="P153">
        <f t="shared" si="29"/>
        <v>1</v>
      </c>
      <c r="Q153" s="21">
        <v>0.12380000000000001</v>
      </c>
      <c r="R153" s="21">
        <f t="shared" si="34"/>
        <v>0.1268</v>
      </c>
      <c r="S153" s="25">
        <f t="shared" si="35"/>
        <v>2030.353984205055</v>
      </c>
    </row>
    <row r="154" spans="1:19" x14ac:dyDescent="0.25">
      <c r="A154" s="3" t="s">
        <v>45</v>
      </c>
      <c r="B154">
        <v>48635</v>
      </c>
      <c r="C154" s="18">
        <f t="shared" si="24"/>
        <v>378.54140722291419</v>
      </c>
      <c r="D154" s="18">
        <f t="shared" si="30"/>
        <v>1935455.7172322548</v>
      </c>
      <c r="E154" s="17">
        <v>31138</v>
      </c>
      <c r="F154" s="17">
        <f t="shared" si="25"/>
        <v>49400</v>
      </c>
      <c r="G154" s="19">
        <v>43.192191029364302</v>
      </c>
      <c r="H154">
        <f t="shared" si="26"/>
        <v>370.01415385325026</v>
      </c>
      <c r="I154">
        <f t="shared" si="31"/>
        <v>37001.415385325054</v>
      </c>
      <c r="J154">
        <f t="shared" si="32"/>
        <v>7257.9589396209558</v>
      </c>
      <c r="K154">
        <f t="shared" si="33"/>
        <v>21773.876818862867</v>
      </c>
      <c r="L154">
        <f>$AD$13+I154*(1-$AC$15)-K154+L155</f>
        <v>179554.5076321098</v>
      </c>
      <c r="M154">
        <f t="shared" si="27"/>
        <v>96772.785861612749</v>
      </c>
      <c r="N154">
        <f t="shared" si="28"/>
        <v>1</v>
      </c>
      <c r="O154">
        <f>SUM($N154:N$199)</f>
        <v>34</v>
      </c>
      <c r="P154">
        <f t="shared" si="29"/>
        <v>1</v>
      </c>
      <c r="Q154" s="21">
        <v>0.1188</v>
      </c>
      <c r="R154" s="21">
        <f t="shared" si="34"/>
        <v>0.12180000000000001</v>
      </c>
      <c r="S154" s="25">
        <f t="shared" si="35"/>
        <v>1875.8530746646841</v>
      </c>
    </row>
    <row r="155" spans="1:19" x14ac:dyDescent="0.25">
      <c r="A155" s="2" t="s">
        <v>44</v>
      </c>
      <c r="B155">
        <v>46131</v>
      </c>
      <c r="C155" s="18">
        <f t="shared" si="24"/>
        <v>359.05199252802009</v>
      </c>
      <c r="D155" s="18">
        <f t="shared" si="30"/>
        <v>1835807.7041562898</v>
      </c>
      <c r="E155" s="17">
        <v>31048</v>
      </c>
      <c r="F155" s="17">
        <f t="shared" si="25"/>
        <v>49310</v>
      </c>
      <c r="G155" s="19">
        <v>41.754469183607597</v>
      </c>
      <c r="H155">
        <f t="shared" si="26"/>
        <v>357.69763506696466</v>
      </c>
      <c r="I155">
        <f t="shared" si="31"/>
        <v>35769.763506696494</v>
      </c>
      <c r="J155">
        <f t="shared" si="32"/>
        <v>6884.2788905860871</v>
      </c>
      <c r="K155">
        <f t="shared" si="33"/>
        <v>20652.836671758261</v>
      </c>
      <c r="L155">
        <f>$AD$13+I155*(1-$AC$15)-K155+L156</f>
        <v>177277.46445051138</v>
      </c>
      <c r="M155">
        <f t="shared" si="27"/>
        <v>91790.385207814499</v>
      </c>
      <c r="N155">
        <f t="shared" si="28"/>
        <v>1</v>
      </c>
      <c r="O155">
        <f>SUM($N155:N$199)</f>
        <v>33</v>
      </c>
      <c r="P155">
        <f t="shared" si="29"/>
        <v>1</v>
      </c>
      <c r="Q155" s="21">
        <v>0.1</v>
      </c>
      <c r="R155" s="21">
        <f t="shared" si="34"/>
        <v>0.10300000000000001</v>
      </c>
      <c r="S155" s="25">
        <f t="shared" si="35"/>
        <v>1504.6473868326643</v>
      </c>
    </row>
    <row r="156" spans="1:19" x14ac:dyDescent="0.25">
      <c r="A156" s="14" t="s">
        <v>43</v>
      </c>
      <c r="B156">
        <v>44173</v>
      </c>
      <c r="C156" s="18">
        <f t="shared" si="24"/>
        <v>343.8122665006228</v>
      </c>
      <c r="D156" s="18">
        <f t="shared" si="30"/>
        <v>1757888.0517590293</v>
      </c>
      <c r="E156" s="17">
        <v>30956</v>
      </c>
      <c r="F156" s="17">
        <f t="shared" si="25"/>
        <v>49218</v>
      </c>
      <c r="G156" s="19">
        <v>41.2376026909647</v>
      </c>
      <c r="H156">
        <f t="shared" si="26"/>
        <v>353.26979953992833</v>
      </c>
      <c r="I156">
        <f t="shared" si="31"/>
        <v>35326.979953992864</v>
      </c>
      <c r="J156">
        <f t="shared" si="32"/>
        <v>6592.0801940963602</v>
      </c>
      <c r="K156">
        <f t="shared" si="33"/>
        <v>19776.24058228908</v>
      </c>
      <c r="L156">
        <f>$AD$13+I156*(1-$AC$15)-K156+L157</f>
        <v>174679.95484291692</v>
      </c>
      <c r="M156">
        <f t="shared" si="27"/>
        <v>87894.402587951467</v>
      </c>
      <c r="N156">
        <f t="shared" si="28"/>
        <v>1</v>
      </c>
      <c r="O156">
        <f>SUM($N156:N$199)</f>
        <v>32</v>
      </c>
      <c r="P156">
        <f t="shared" si="29"/>
        <v>1</v>
      </c>
      <c r="Q156" s="21">
        <v>0.1</v>
      </c>
      <c r="R156" s="21">
        <f t="shared" si="34"/>
        <v>0.10300000000000001</v>
      </c>
      <c r="S156" s="25">
        <f t="shared" si="35"/>
        <v>1440.7836166256809</v>
      </c>
    </row>
    <row r="157" spans="1:19" x14ac:dyDescent="0.25">
      <c r="A157" s="14" t="s">
        <v>42</v>
      </c>
      <c r="B157">
        <v>43253</v>
      </c>
      <c r="C157" s="18">
        <f t="shared" si="24"/>
        <v>336.65161892901631</v>
      </c>
      <c r="D157" s="18">
        <f t="shared" si="30"/>
        <v>1721276.1619707355</v>
      </c>
      <c r="E157" s="17">
        <v>30864</v>
      </c>
      <c r="F157" s="17">
        <f t="shared" si="25"/>
        <v>49126</v>
      </c>
      <c r="G157" s="19">
        <v>40.7312432904803</v>
      </c>
      <c r="H157">
        <f t="shared" si="26"/>
        <v>348.93197502464739</v>
      </c>
      <c r="I157">
        <f t="shared" si="31"/>
        <v>34893.197502464769</v>
      </c>
      <c r="J157">
        <f t="shared" si="32"/>
        <v>6454.7856073902585</v>
      </c>
      <c r="K157">
        <f t="shared" si="33"/>
        <v>19364.356822170776</v>
      </c>
      <c r="L157">
        <f>$AD$13+I157*(1-$AC$15)-K157+L158</f>
        <v>171493.65845511065</v>
      </c>
      <c r="M157">
        <f t="shared" si="27"/>
        <v>86063.808098536785</v>
      </c>
      <c r="N157">
        <f t="shared" si="28"/>
        <v>1</v>
      </c>
      <c r="O157">
        <f>SUM($N157:N$199)</f>
        <v>31</v>
      </c>
      <c r="P157">
        <f t="shared" si="29"/>
        <v>1</v>
      </c>
      <c r="Q157" s="21">
        <v>9.06E-2</v>
      </c>
      <c r="R157" s="21">
        <f t="shared" si="34"/>
        <v>9.3600000000000003E-2</v>
      </c>
      <c r="S157" s="25">
        <f t="shared" si="35"/>
        <v>1282.0390783833082</v>
      </c>
    </row>
    <row r="158" spans="1:19" x14ac:dyDescent="0.25">
      <c r="A158" s="14" t="s">
        <v>41</v>
      </c>
      <c r="B158">
        <v>41237</v>
      </c>
      <c r="C158" s="18">
        <f t="shared" si="24"/>
        <v>320.96046077210474</v>
      </c>
      <c r="D158" s="18">
        <f t="shared" si="30"/>
        <v>1641048.3686955175</v>
      </c>
      <c r="E158" s="17">
        <v>30773</v>
      </c>
      <c r="F158" s="17">
        <f t="shared" si="25"/>
        <v>49035</v>
      </c>
      <c r="G158" s="19">
        <v>40.378326132566897</v>
      </c>
      <c r="H158">
        <f t="shared" si="26"/>
        <v>345.90864278672404</v>
      </c>
      <c r="I158">
        <f t="shared" si="31"/>
        <v>34590.86427867243</v>
      </c>
      <c r="J158">
        <f t="shared" si="32"/>
        <v>6153.9313826081898</v>
      </c>
      <c r="K158">
        <f t="shared" si="33"/>
        <v>18461.79414782457</v>
      </c>
      <c r="L158">
        <f>$AD$13+I158*(1-$AC$15)-K158+L159</f>
        <v>168177.43690067931</v>
      </c>
      <c r="M158">
        <f t="shared" si="27"/>
        <v>82052.418434775886</v>
      </c>
      <c r="N158">
        <f t="shared" si="28"/>
        <v>1</v>
      </c>
      <c r="O158">
        <f>SUM($N158:N$199)</f>
        <v>30</v>
      </c>
      <c r="P158">
        <f t="shared" ref="P158:P198" si="36">IF(O158=0,0,1)</f>
        <v>1</v>
      </c>
      <c r="Q158" s="21">
        <v>8.8100000000000012E-2</v>
      </c>
      <c r="R158" s="21">
        <f t="shared" si="34"/>
        <v>9.1100000000000014E-2</v>
      </c>
      <c r="S158" s="25">
        <f t="shared" si="35"/>
        <v>1189.6437463608859</v>
      </c>
    </row>
    <row r="159" spans="1:19" x14ac:dyDescent="0.25">
      <c r="A159" s="14" t="s">
        <v>40</v>
      </c>
      <c r="B159">
        <v>38889</v>
      </c>
      <c r="C159" s="18">
        <f t="shared" si="24"/>
        <v>302.68524283935255</v>
      </c>
      <c r="D159" s="18">
        <f t="shared" si="30"/>
        <v>1547608.4586706108</v>
      </c>
      <c r="E159" s="17">
        <v>30682</v>
      </c>
      <c r="F159" s="17">
        <f t="shared" si="25"/>
        <v>48945</v>
      </c>
      <c r="G159" s="19">
        <v>39.576590415133303</v>
      </c>
      <c r="H159">
        <f t="shared" si="26"/>
        <v>339.04042063752951</v>
      </c>
      <c r="I159">
        <f t="shared" si="31"/>
        <v>33904.042063752975</v>
      </c>
      <c r="J159">
        <f t="shared" si="32"/>
        <v>5803.5317200147902</v>
      </c>
      <c r="K159">
        <f t="shared" si="33"/>
        <v>17410.59516004437</v>
      </c>
      <c r="L159">
        <f>$AD$13+I159*(1-$AC$15)-K159+L160</f>
        <v>164155.16926736681</v>
      </c>
      <c r="M159">
        <f t="shared" si="27"/>
        <v>77380.422933530543</v>
      </c>
      <c r="N159">
        <f t="shared" si="28"/>
        <v>1</v>
      </c>
      <c r="O159">
        <f>SUM($N159:N$199)</f>
        <v>29</v>
      </c>
      <c r="P159">
        <f t="shared" si="36"/>
        <v>1</v>
      </c>
      <c r="Q159" s="21">
        <v>9.06E-2</v>
      </c>
      <c r="R159" s="21">
        <f t="shared" si="34"/>
        <v>9.3600000000000003E-2</v>
      </c>
      <c r="S159" s="25">
        <f t="shared" si="35"/>
        <v>1152.6880845085536</v>
      </c>
    </row>
    <row r="160" spans="1:19" x14ac:dyDescent="0.25">
      <c r="A160" s="14" t="s">
        <v>39</v>
      </c>
      <c r="B160">
        <v>38133</v>
      </c>
      <c r="C160" s="18">
        <f t="shared" si="24"/>
        <v>296.80105853051072</v>
      </c>
      <c r="D160" s="18">
        <f t="shared" si="30"/>
        <v>1517523.0361924041</v>
      </c>
      <c r="E160" s="17">
        <v>30590</v>
      </c>
      <c r="F160" s="17">
        <f t="shared" si="25"/>
        <v>48853</v>
      </c>
      <c r="G160" s="19">
        <v>39.334918883083901</v>
      </c>
      <c r="H160">
        <f t="shared" si="26"/>
        <v>336.97009530069062</v>
      </c>
      <c r="I160">
        <f t="shared" si="31"/>
        <v>33697.009530069081</v>
      </c>
      <c r="J160">
        <f t="shared" si="32"/>
        <v>5690.7113857215154</v>
      </c>
      <c r="K160">
        <f t="shared" si="33"/>
        <v>17072.134157164546</v>
      </c>
      <c r="L160">
        <f>$AD$13+I160*(1-$AC$15)-K160+L161</f>
        <v>159528.13708597174</v>
      </c>
      <c r="M160">
        <f t="shared" si="27"/>
        <v>75876.151809620205</v>
      </c>
      <c r="N160">
        <f t="shared" si="28"/>
        <v>1</v>
      </c>
      <c r="O160">
        <f>SUM($N160:N$199)</f>
        <v>28</v>
      </c>
      <c r="P160">
        <f t="shared" si="36"/>
        <v>1</v>
      </c>
      <c r="Q160" s="21">
        <v>9.4399999999999998E-2</v>
      </c>
      <c r="R160" s="21">
        <f t="shared" si="34"/>
        <v>9.74E-2</v>
      </c>
      <c r="S160" s="25">
        <f t="shared" si="35"/>
        <v>1176.1607175545798</v>
      </c>
    </row>
    <row r="161" spans="1:19" x14ac:dyDescent="0.25">
      <c r="A161" s="14" t="s">
        <v>38</v>
      </c>
      <c r="B161">
        <v>36410</v>
      </c>
      <c r="C161" s="18">
        <f t="shared" si="24"/>
        <v>283.39041095890423</v>
      </c>
      <c r="D161" s="18">
        <f t="shared" si="30"/>
        <v>1448955.3339041101</v>
      </c>
      <c r="E161" s="17">
        <v>30498</v>
      </c>
      <c r="F161" s="17">
        <f t="shared" si="25"/>
        <v>48761</v>
      </c>
      <c r="G161" s="19">
        <v>38.8976084917565</v>
      </c>
      <c r="H161">
        <f t="shared" si="26"/>
        <v>333.22379231022103</v>
      </c>
      <c r="I161">
        <f t="shared" si="31"/>
        <v>33322.379231022118</v>
      </c>
      <c r="J161">
        <f t="shared" si="32"/>
        <v>5433.5825021404125</v>
      </c>
      <c r="K161">
        <f t="shared" si="33"/>
        <v>16300.747506421238</v>
      </c>
      <c r="L161">
        <f>$AD$13+I161*(1-$AC$15)-K161+L162</f>
        <v>154697.21504859137</v>
      </c>
      <c r="M161">
        <f t="shared" si="27"/>
        <v>72447.766695205515</v>
      </c>
      <c r="N161">
        <f t="shared" si="28"/>
        <v>1</v>
      </c>
      <c r="O161">
        <f>SUM($N161:N$199)</f>
        <v>27</v>
      </c>
      <c r="P161">
        <f t="shared" si="36"/>
        <v>1</v>
      </c>
      <c r="Q161" s="21">
        <v>0.10310000000000001</v>
      </c>
      <c r="R161" s="21">
        <f t="shared" si="34"/>
        <v>0.10610000000000001</v>
      </c>
      <c r="S161" s="25">
        <f t="shared" si="35"/>
        <v>1223.3198210528135</v>
      </c>
    </row>
    <row r="162" spans="1:19" x14ac:dyDescent="0.25">
      <c r="A162" s="14" t="s">
        <v>37</v>
      </c>
      <c r="B162">
        <v>34426</v>
      </c>
      <c r="C162" s="18">
        <f t="shared" si="24"/>
        <v>267.94831880448328</v>
      </c>
      <c r="D162" s="18">
        <f t="shared" si="30"/>
        <v>1370000.9976650069</v>
      </c>
      <c r="E162" s="17">
        <v>30407</v>
      </c>
      <c r="F162" s="17">
        <f t="shared" si="25"/>
        <v>48670</v>
      </c>
      <c r="G162" s="19">
        <v>38.402757259464899</v>
      </c>
      <c r="H162">
        <f t="shared" si="26"/>
        <v>328.98455471574164</v>
      </c>
      <c r="I162">
        <f t="shared" si="31"/>
        <v>32898.455471574176</v>
      </c>
      <c r="J162">
        <f t="shared" si="32"/>
        <v>5137.5037412437759</v>
      </c>
      <c r="K162">
        <f t="shared" si="33"/>
        <v>15412.511223731328</v>
      </c>
      <c r="L162">
        <f>$AD$13+I162*(1-$AC$15)-K162+L163</f>
        <v>149338.41605484823</v>
      </c>
      <c r="M162">
        <f t="shared" si="27"/>
        <v>68500.049883250351</v>
      </c>
      <c r="N162">
        <f t="shared" si="28"/>
        <v>1</v>
      </c>
      <c r="O162">
        <f>SUM($N162:N$199)</f>
        <v>26</v>
      </c>
      <c r="P162">
        <f t="shared" si="36"/>
        <v>1</v>
      </c>
      <c r="Q162" s="21">
        <v>0.11</v>
      </c>
      <c r="R162" s="21">
        <f t="shared" si="34"/>
        <v>0.113</v>
      </c>
      <c r="S162" s="25">
        <f t="shared" si="35"/>
        <v>1231.8790738320747</v>
      </c>
    </row>
    <row r="163" spans="1:19" x14ac:dyDescent="0.25">
      <c r="A163" s="14" t="s">
        <v>36</v>
      </c>
      <c r="B163">
        <v>33325</v>
      </c>
      <c r="C163" s="18">
        <f t="shared" si="24"/>
        <v>259.378891656289</v>
      </c>
      <c r="D163" s="18">
        <f t="shared" si="30"/>
        <v>1326186.1165161896</v>
      </c>
      <c r="E163" s="17">
        <v>30317</v>
      </c>
      <c r="F163" s="17">
        <f t="shared" si="25"/>
        <v>48580</v>
      </c>
      <c r="G163" s="19">
        <v>37.635546046609797</v>
      </c>
      <c r="H163">
        <f t="shared" si="26"/>
        <v>322.41209332895278</v>
      </c>
      <c r="I163">
        <f t="shared" si="31"/>
        <v>32241.209332895294</v>
      </c>
      <c r="J163">
        <f t="shared" si="32"/>
        <v>4973.1979369357114</v>
      </c>
      <c r="K163">
        <f t="shared" si="33"/>
        <v>14919.593810807133</v>
      </c>
      <c r="L163">
        <f>$AD$13+I163*(1-$AC$15)-K163+L164</f>
        <v>143366.93122205636</v>
      </c>
      <c r="M163">
        <f t="shared" si="27"/>
        <v>66309.305825809482</v>
      </c>
      <c r="N163">
        <f t="shared" si="28"/>
        <v>1</v>
      </c>
      <c r="O163">
        <f>SUM($N163:N$199)</f>
        <v>25</v>
      </c>
      <c r="P163">
        <f t="shared" si="36"/>
        <v>1</v>
      </c>
      <c r="Q163" s="21">
        <v>9.6300000000000011E-2</v>
      </c>
      <c r="R163" s="21">
        <f t="shared" si="34"/>
        <v>9.9300000000000013E-2</v>
      </c>
      <c r="S163" s="25">
        <f t="shared" si="35"/>
        <v>1047.913118273724</v>
      </c>
    </row>
    <row r="164" spans="1:19" x14ac:dyDescent="0.25">
      <c r="A164" s="14" t="s">
        <v>35</v>
      </c>
      <c r="B164">
        <v>32448</v>
      </c>
      <c r="C164" s="18">
        <f t="shared" si="24"/>
        <v>252.5529265255293</v>
      </c>
      <c r="D164" s="18">
        <f t="shared" si="30"/>
        <v>1291285.4346201746</v>
      </c>
      <c r="E164" s="17">
        <v>30225</v>
      </c>
      <c r="F164" s="17">
        <f t="shared" si="25"/>
        <v>48488</v>
      </c>
      <c r="G164" s="19">
        <v>37.443743243396</v>
      </c>
      <c r="H164">
        <f t="shared" si="26"/>
        <v>320.76897798225536</v>
      </c>
      <c r="I164">
        <f t="shared" si="31"/>
        <v>32076.897798225553</v>
      </c>
      <c r="J164">
        <f t="shared" si="32"/>
        <v>4842.3203798256545</v>
      </c>
      <c r="K164">
        <f t="shared" si="33"/>
        <v>14526.961139476964</v>
      </c>
      <c r="L164">
        <f>$AD$13+I164*(1-$AC$15)-K164+L165</f>
        <v>137329.73896648156</v>
      </c>
      <c r="M164">
        <f t="shared" si="27"/>
        <v>64564.271731008732</v>
      </c>
      <c r="N164">
        <f t="shared" si="28"/>
        <v>1</v>
      </c>
      <c r="O164">
        <f>SUM($N164:N$199)</f>
        <v>24</v>
      </c>
      <c r="P164">
        <f t="shared" si="36"/>
        <v>1</v>
      </c>
      <c r="Q164" s="21">
        <v>0.125</v>
      </c>
      <c r="R164" s="21">
        <f t="shared" si="34"/>
        <v>0.128</v>
      </c>
      <c r="S164" s="25">
        <f t="shared" si="35"/>
        <v>1315.2259860327054</v>
      </c>
    </row>
    <row r="165" spans="1:19" x14ac:dyDescent="0.25">
      <c r="A165" s="14" t="s">
        <v>34</v>
      </c>
      <c r="B165">
        <v>32051</v>
      </c>
      <c r="C165" s="18">
        <f t="shared" si="24"/>
        <v>249.46295143212956</v>
      </c>
      <c r="D165" s="18">
        <f t="shared" si="30"/>
        <v>1275486.6082658782</v>
      </c>
      <c r="E165" s="17">
        <v>30133</v>
      </c>
      <c r="F165" s="17">
        <f t="shared" si="25"/>
        <v>48396</v>
      </c>
      <c r="G165" s="19">
        <v>37.1713832628324</v>
      </c>
      <c r="H165">
        <f t="shared" si="26"/>
        <v>318.43575418994499</v>
      </c>
      <c r="I165">
        <f t="shared" si="31"/>
        <v>31843.575418994511</v>
      </c>
      <c r="J165">
        <f t="shared" si="32"/>
        <v>4783.0747809970426</v>
      </c>
      <c r="K165">
        <f t="shared" si="33"/>
        <v>14349.224342991129</v>
      </c>
      <c r="L165">
        <f>$AD$13+I165*(1-$AC$15)-K165+L166</f>
        <v>131006.7165371119</v>
      </c>
      <c r="M165">
        <f t="shared" si="27"/>
        <v>63774.330413293908</v>
      </c>
      <c r="N165">
        <f t="shared" si="28"/>
        <v>1</v>
      </c>
      <c r="O165">
        <f>SUM($N165:N$199)</f>
        <v>23</v>
      </c>
      <c r="P165">
        <f t="shared" si="36"/>
        <v>1</v>
      </c>
      <c r="Q165" s="21">
        <v>0.1313</v>
      </c>
      <c r="R165" s="21">
        <f t="shared" si="34"/>
        <v>0.1343</v>
      </c>
      <c r="S165" s="25">
        <f t="shared" si="35"/>
        <v>1363.0758055627969</v>
      </c>
    </row>
    <row r="166" spans="1:19" x14ac:dyDescent="0.25">
      <c r="A166" s="14" t="s">
        <v>33</v>
      </c>
      <c r="B166">
        <v>31404</v>
      </c>
      <c r="C166" s="18">
        <f t="shared" si="24"/>
        <v>244.42714819427152</v>
      </c>
      <c r="D166" s="18">
        <f t="shared" si="30"/>
        <v>1249738.8988169366</v>
      </c>
      <c r="E166" s="17">
        <v>30042</v>
      </c>
      <c r="F166" s="17">
        <f t="shared" si="25"/>
        <v>48305</v>
      </c>
      <c r="G166" s="19">
        <v>37.002596796004198</v>
      </c>
      <c r="H166">
        <f t="shared" si="26"/>
        <v>316.98981268485079</v>
      </c>
      <c r="I166">
        <f t="shared" si="31"/>
        <v>31698.981268485091</v>
      </c>
      <c r="J166">
        <f t="shared" si="32"/>
        <v>4686.5208705635123</v>
      </c>
      <c r="K166">
        <f t="shared" si="33"/>
        <v>14059.562611690537</v>
      </c>
      <c r="L166">
        <f>$AD$13+I166*(1-$AC$15)-K166+L167</f>
        <v>124657.6168577566</v>
      </c>
      <c r="M166">
        <f t="shared" si="27"/>
        <v>62486.944940846835</v>
      </c>
      <c r="N166">
        <f t="shared" si="28"/>
        <v>1</v>
      </c>
      <c r="O166">
        <f>SUM($N166:N$199)</f>
        <v>22</v>
      </c>
      <c r="P166">
        <f t="shared" si="36"/>
        <v>1</v>
      </c>
      <c r="Q166" s="21">
        <v>0.1431</v>
      </c>
      <c r="R166" s="21">
        <f t="shared" si="34"/>
        <v>0.14610000000000001</v>
      </c>
      <c r="S166" s="25">
        <f t="shared" si="35"/>
        <v>1452.906113429495</v>
      </c>
    </row>
    <row r="167" spans="1:19" x14ac:dyDescent="0.25">
      <c r="A167" s="14" t="s">
        <v>32</v>
      </c>
      <c r="B167">
        <v>30559</v>
      </c>
      <c r="C167" s="18">
        <f t="shared" si="24"/>
        <v>237.85024906600253</v>
      </c>
      <c r="D167" s="18">
        <f t="shared" si="30"/>
        <v>1216111.6739570363</v>
      </c>
      <c r="E167" s="17">
        <v>29952</v>
      </c>
      <c r="F167" s="17">
        <f t="shared" si="25"/>
        <v>48214</v>
      </c>
      <c r="G167" s="19">
        <v>35.855616032785797</v>
      </c>
      <c r="H167">
        <f t="shared" si="26"/>
        <v>307.16398291160118</v>
      </c>
      <c r="I167">
        <f t="shared" si="31"/>
        <v>30716.398291160127</v>
      </c>
      <c r="J167">
        <f t="shared" si="32"/>
        <v>4560.4187773388867</v>
      </c>
      <c r="K167">
        <f t="shared" si="33"/>
        <v>13681.256332016659</v>
      </c>
      <c r="L167">
        <f>$AD$13+I167*(1-$AC$15)-K167+L168</f>
        <v>118112.84164493182</v>
      </c>
      <c r="M167">
        <f t="shared" si="27"/>
        <v>60805.58369785182</v>
      </c>
      <c r="N167">
        <f t="shared" si="28"/>
        <v>1</v>
      </c>
      <c r="O167">
        <f>SUM($N167:N$199)</f>
        <v>21</v>
      </c>
      <c r="P167">
        <f t="shared" si="36"/>
        <v>1</v>
      </c>
      <c r="Q167" s="21">
        <v>0.15</v>
      </c>
      <c r="R167" s="21">
        <f t="shared" si="34"/>
        <v>0.153</v>
      </c>
      <c r="S167" s="25">
        <f t="shared" si="35"/>
        <v>1480.5835747431595</v>
      </c>
    </row>
    <row r="168" spans="1:19" x14ac:dyDescent="0.25">
      <c r="A168" s="14" t="s">
        <v>31</v>
      </c>
      <c r="B168">
        <v>31456</v>
      </c>
      <c r="C168" s="18">
        <f t="shared" si="24"/>
        <v>244.83188044831886</v>
      </c>
      <c r="D168" s="18">
        <f t="shared" si="30"/>
        <v>1251808.266500623</v>
      </c>
      <c r="E168" s="17">
        <v>29860</v>
      </c>
      <c r="F168" s="17">
        <f t="shared" si="25"/>
        <v>48122</v>
      </c>
      <c r="G168" s="19">
        <v>35.268699454951602</v>
      </c>
      <c r="H168">
        <f t="shared" si="26"/>
        <v>302.13604995070727</v>
      </c>
      <c r="I168">
        <f t="shared" si="31"/>
        <v>30213.604995070735</v>
      </c>
      <c r="J168">
        <f t="shared" si="32"/>
        <v>4694.2809993773362</v>
      </c>
      <c r="K168">
        <f t="shared" si="33"/>
        <v>14082.842998132008</v>
      </c>
      <c r="L168">
        <f>$AD$13+I168*(1-$AC$15)-K168+L169</f>
        <v>111828.43908769439</v>
      </c>
      <c r="M168">
        <f t="shared" si="27"/>
        <v>62590.41332503115</v>
      </c>
      <c r="N168">
        <f t="shared" si="28"/>
        <v>1</v>
      </c>
      <c r="O168">
        <f>SUM($N168:N$199)</f>
        <v>20</v>
      </c>
      <c r="P168">
        <f t="shared" si="36"/>
        <v>1</v>
      </c>
      <c r="Q168" s="21">
        <v>0.12689999999999999</v>
      </c>
      <c r="R168" s="21">
        <f t="shared" si="34"/>
        <v>0.12989999999999999</v>
      </c>
      <c r="S168" s="25">
        <f t="shared" si="35"/>
        <v>1293.9428652111831</v>
      </c>
    </row>
    <row r="169" spans="1:19" x14ac:dyDescent="0.25">
      <c r="A169" s="14" t="s">
        <v>30</v>
      </c>
      <c r="B169">
        <v>31143</v>
      </c>
      <c r="C169" s="18">
        <f t="shared" si="24"/>
        <v>242.39570361145707</v>
      </c>
      <c r="D169" s="18">
        <f t="shared" si="30"/>
        <v>1239352.2648661272</v>
      </c>
      <c r="E169" s="17">
        <v>29768</v>
      </c>
      <c r="F169" s="17">
        <f t="shared" si="25"/>
        <v>48030</v>
      </c>
      <c r="G169" s="19">
        <v>34.424767120810898</v>
      </c>
      <c r="H169">
        <f t="shared" si="26"/>
        <v>294.90634242523873</v>
      </c>
      <c r="I169">
        <f t="shared" si="31"/>
        <v>29490.63424252388</v>
      </c>
      <c r="J169">
        <f t="shared" si="32"/>
        <v>4647.5709932479767</v>
      </c>
      <c r="K169">
        <f t="shared" si="33"/>
        <v>13942.71297974393</v>
      </c>
      <c r="L169">
        <f>$AD$13+I169*(1-$AC$15)-K169+L170</f>
        <v>106272.43883903042</v>
      </c>
      <c r="M169">
        <f t="shared" si="27"/>
        <v>61967.613243306361</v>
      </c>
      <c r="N169">
        <f t="shared" si="28"/>
        <v>1</v>
      </c>
      <c r="O169">
        <f>SUM($N169:N$199)</f>
        <v>19</v>
      </c>
      <c r="P169">
        <f t="shared" si="36"/>
        <v>1</v>
      </c>
      <c r="Q169" s="21">
        <v>0.12</v>
      </c>
      <c r="R169" s="21">
        <f t="shared" si="34"/>
        <v>0.123</v>
      </c>
      <c r="S169" s="25">
        <f t="shared" si="35"/>
        <v>1213.0204832942002</v>
      </c>
    </row>
    <row r="170" spans="1:19" x14ac:dyDescent="0.25">
      <c r="A170" s="14" t="s">
        <v>29</v>
      </c>
      <c r="B170">
        <v>30778</v>
      </c>
      <c r="C170" s="18">
        <f t="shared" si="24"/>
        <v>239.55479452054797</v>
      </c>
      <c r="D170" s="18">
        <f t="shared" si="30"/>
        <v>1224826.8955479453</v>
      </c>
      <c r="E170" s="17">
        <v>29677</v>
      </c>
      <c r="F170" s="17">
        <f t="shared" si="25"/>
        <v>47939</v>
      </c>
      <c r="G170" s="19">
        <v>33.837850542976703</v>
      </c>
      <c r="H170">
        <f t="shared" si="26"/>
        <v>289.87840946434483</v>
      </c>
      <c r="I170">
        <f t="shared" si="31"/>
        <v>28987.840946434491</v>
      </c>
      <c r="J170">
        <f t="shared" si="32"/>
        <v>4593.1008583047942</v>
      </c>
      <c r="K170">
        <f t="shared" si="33"/>
        <v>13779.302574914384</v>
      </c>
      <c r="L170">
        <f>$AD$13+I170*(1-$AC$15)-K170+L171</f>
        <v>101046.23956113383</v>
      </c>
      <c r="M170">
        <f t="shared" si="27"/>
        <v>61241.344777397266</v>
      </c>
      <c r="N170">
        <f t="shared" si="28"/>
        <v>1</v>
      </c>
      <c r="O170">
        <f>SUM($N170:N$199)</f>
        <v>18</v>
      </c>
      <c r="P170">
        <f t="shared" si="36"/>
        <v>1</v>
      </c>
      <c r="Q170" s="21">
        <v>0.12</v>
      </c>
      <c r="R170" s="21">
        <f t="shared" si="34"/>
        <v>0.123</v>
      </c>
      <c r="S170" s="25">
        <f t="shared" si="35"/>
        <v>1198.8037258719098</v>
      </c>
    </row>
    <row r="171" spans="1:19" x14ac:dyDescent="0.25">
      <c r="A171" s="14" t="s">
        <v>28</v>
      </c>
      <c r="B171">
        <v>30538</v>
      </c>
      <c r="C171" s="18">
        <f t="shared" si="24"/>
        <v>237.68679950186802</v>
      </c>
      <c r="D171" s="18">
        <f t="shared" si="30"/>
        <v>1215275.967777086</v>
      </c>
      <c r="E171" s="17">
        <v>29587</v>
      </c>
      <c r="F171" s="17">
        <f t="shared" si="25"/>
        <v>47849</v>
      </c>
      <c r="G171" s="19">
        <v>32.265067556623599</v>
      </c>
      <c r="H171">
        <f t="shared" si="26"/>
        <v>276.40486362142639</v>
      </c>
      <c r="I171">
        <f t="shared" si="31"/>
        <v>27640.486362142645</v>
      </c>
      <c r="J171">
        <f t="shared" si="32"/>
        <v>4557.2848791640727</v>
      </c>
      <c r="K171">
        <f t="shared" si="33"/>
        <v>13671.854637492217</v>
      </c>
      <c r="L171">
        <f>$AD$13+I171*(1-$AC$15)-K171+L172</f>
        <v>95983.445520865789</v>
      </c>
      <c r="M171">
        <f t="shared" si="27"/>
        <v>60763.798388854302</v>
      </c>
      <c r="N171">
        <f t="shared" si="28"/>
        <v>1</v>
      </c>
      <c r="O171">
        <f>SUM($N171:N$199)</f>
        <v>17</v>
      </c>
      <c r="P171">
        <f t="shared" si="36"/>
        <v>1</v>
      </c>
      <c r="Q171" s="21">
        <v>0.14000000000000001</v>
      </c>
      <c r="R171" s="21">
        <f t="shared" si="34"/>
        <v>0.14300000000000002</v>
      </c>
      <c r="S171" s="25">
        <f t="shared" si="35"/>
        <v>1382.8625058526218</v>
      </c>
    </row>
    <row r="172" spans="1:19" x14ac:dyDescent="0.25">
      <c r="A172" s="14" t="s">
        <v>27</v>
      </c>
      <c r="B172">
        <v>30632</v>
      </c>
      <c r="C172" s="18">
        <f t="shared" si="24"/>
        <v>238.41843088418435</v>
      </c>
      <c r="D172" s="18">
        <f t="shared" si="30"/>
        <v>1219016.7478206726</v>
      </c>
      <c r="E172" s="17">
        <v>29495</v>
      </c>
      <c r="F172" s="17">
        <f t="shared" si="25"/>
        <v>47757</v>
      </c>
      <c r="G172" s="19">
        <v>31.517036624089901</v>
      </c>
      <c r="H172">
        <f t="shared" si="26"/>
        <v>269.99671376930741</v>
      </c>
      <c r="I172">
        <f t="shared" si="31"/>
        <v>26999.67137693075</v>
      </c>
      <c r="J172">
        <f t="shared" si="32"/>
        <v>4571.3128043275219</v>
      </c>
      <c r="K172">
        <f t="shared" si="33"/>
        <v>13713.938412982567</v>
      </c>
      <c r="L172">
        <f>$AD$13+I172*(1-$AC$15)-K172+L173</f>
        <v>91688.984022965291</v>
      </c>
      <c r="M172">
        <f t="shared" si="27"/>
        <v>60950.83739103363</v>
      </c>
      <c r="N172">
        <f t="shared" si="28"/>
        <v>1</v>
      </c>
      <c r="O172">
        <f>SUM($N172:N$199)</f>
        <v>16</v>
      </c>
      <c r="P172">
        <f t="shared" si="36"/>
        <v>1</v>
      </c>
      <c r="Q172" s="21">
        <v>0.16</v>
      </c>
      <c r="R172" s="21">
        <f t="shared" si="34"/>
        <v>0.16300000000000001</v>
      </c>
      <c r="S172" s="25">
        <f t="shared" si="35"/>
        <v>1581.1217417843297</v>
      </c>
    </row>
    <row r="173" spans="1:19" x14ac:dyDescent="0.25">
      <c r="A173" s="14" t="s">
        <v>26</v>
      </c>
      <c r="B173">
        <v>30695</v>
      </c>
      <c r="C173" s="18">
        <f t="shared" si="24"/>
        <v>238.90877957658782</v>
      </c>
      <c r="D173" s="18">
        <f t="shared" si="30"/>
        <v>1221523.866360523</v>
      </c>
      <c r="E173" s="17">
        <v>29403</v>
      </c>
      <c r="F173" s="17">
        <f t="shared" si="25"/>
        <v>47665</v>
      </c>
      <c r="G173" s="19">
        <v>30.9416282144485</v>
      </c>
      <c r="H173">
        <f t="shared" si="26"/>
        <v>265.06736772921511</v>
      </c>
      <c r="I173">
        <f t="shared" si="31"/>
        <v>26506.736772921522</v>
      </c>
      <c r="J173">
        <f t="shared" si="32"/>
        <v>4580.7144988519613</v>
      </c>
      <c r="K173">
        <f t="shared" si="33"/>
        <v>13742.143496555884</v>
      </c>
      <c r="L173">
        <f>$AD$13+I173*(1-$AC$15)-K173+L174</f>
        <v>87853.136040942874</v>
      </c>
      <c r="M173">
        <f t="shared" si="27"/>
        <v>61076.193318026155</v>
      </c>
      <c r="N173">
        <f t="shared" si="28"/>
        <v>1</v>
      </c>
      <c r="O173">
        <f>SUM($N173:N$199)</f>
        <v>15</v>
      </c>
      <c r="P173">
        <f t="shared" si="36"/>
        <v>1</v>
      </c>
      <c r="Q173" s="21">
        <v>0.17</v>
      </c>
      <c r="R173" s="21">
        <f t="shared" si="34"/>
        <v>0.17300000000000001</v>
      </c>
      <c r="S173" s="25">
        <f t="shared" si="35"/>
        <v>1681.5744195516402</v>
      </c>
    </row>
    <row r="174" spans="1:19" x14ac:dyDescent="0.25">
      <c r="A174" s="14" t="s">
        <v>25</v>
      </c>
      <c r="B174">
        <v>30047</v>
      </c>
      <c r="C174" s="18">
        <f t="shared" si="24"/>
        <v>233.86519302615196</v>
      </c>
      <c r="D174" s="18">
        <f t="shared" si="30"/>
        <v>1195736.3613792032</v>
      </c>
      <c r="E174" s="17">
        <v>29312</v>
      </c>
      <c r="F174" s="17">
        <f t="shared" si="25"/>
        <v>47574</v>
      </c>
      <c r="G174" s="19">
        <v>30.293334739585902</v>
      </c>
      <c r="H174">
        <f t="shared" si="26"/>
        <v>259.51363785737817</v>
      </c>
      <c r="I174">
        <f t="shared" si="31"/>
        <v>25951.363785737827</v>
      </c>
      <c r="J174">
        <f t="shared" si="32"/>
        <v>4484.0113551720115</v>
      </c>
      <c r="K174">
        <f t="shared" si="33"/>
        <v>13452.034065516034</v>
      </c>
      <c r="L174">
        <f>$AD$13+I174*(1-$AC$15)-K174+L175</f>
        <v>84365.900635099766</v>
      </c>
      <c r="M174">
        <f t="shared" si="27"/>
        <v>59786.818068960158</v>
      </c>
      <c r="N174">
        <f t="shared" si="28"/>
        <v>1</v>
      </c>
      <c r="O174">
        <f>SUM($N174:N$199)</f>
        <v>14</v>
      </c>
      <c r="P174">
        <f t="shared" si="36"/>
        <v>1</v>
      </c>
      <c r="Q174" s="21">
        <v>0.17</v>
      </c>
      <c r="R174" s="21">
        <f t="shared" si="34"/>
        <v>0.17300000000000001</v>
      </c>
      <c r="S174" s="25">
        <f t="shared" si="35"/>
        <v>1646.0748194907358</v>
      </c>
    </row>
    <row r="175" spans="1:19" x14ac:dyDescent="0.25">
      <c r="A175" s="14" t="s">
        <v>24</v>
      </c>
      <c r="B175">
        <v>29661</v>
      </c>
      <c r="C175" s="18">
        <f t="shared" si="24"/>
        <v>230.86083437110835</v>
      </c>
      <c r="D175" s="18">
        <f t="shared" si="30"/>
        <v>1180375.2858810711</v>
      </c>
      <c r="E175" s="17">
        <v>29221</v>
      </c>
      <c r="F175" s="17">
        <f t="shared" si="25"/>
        <v>47484</v>
      </c>
      <c r="G175" s="19">
        <v>28.6284864076902</v>
      </c>
      <c r="H175">
        <f t="shared" si="26"/>
        <v>245.25139664804516</v>
      </c>
      <c r="I175">
        <f t="shared" si="31"/>
        <v>24525.139664804527</v>
      </c>
      <c r="J175">
        <f t="shared" si="32"/>
        <v>4426.4073220540167</v>
      </c>
      <c r="K175">
        <f t="shared" si="33"/>
        <v>13279.221966162049</v>
      </c>
      <c r="L175">
        <f>$AD$13+I175*(1-$AC$15)-K175+L176</f>
        <v>80949.548239886208</v>
      </c>
      <c r="M175">
        <f t="shared" si="27"/>
        <v>59018.764294053559</v>
      </c>
      <c r="N175">
        <f t="shared" si="28"/>
        <v>1</v>
      </c>
      <c r="O175">
        <f>SUM($N175:N$199)</f>
        <v>13</v>
      </c>
      <c r="P175">
        <f t="shared" si="36"/>
        <v>1</v>
      </c>
      <c r="Q175" s="21">
        <v>0.17</v>
      </c>
      <c r="R175" s="21">
        <f t="shared" si="34"/>
        <v>0.17300000000000001</v>
      </c>
      <c r="S175" s="25">
        <f t="shared" si="35"/>
        <v>1624.9284527877894</v>
      </c>
    </row>
    <row r="176" spans="1:19" x14ac:dyDescent="0.25">
      <c r="A176" s="14" t="s">
        <v>23</v>
      </c>
      <c r="B176">
        <v>27553</v>
      </c>
      <c r="C176" s="18">
        <f t="shared" si="24"/>
        <v>214.45361145703612</v>
      </c>
      <c r="D176" s="18">
        <f t="shared" si="30"/>
        <v>1096486.3036270237</v>
      </c>
      <c r="E176" s="17">
        <v>29129</v>
      </c>
      <c r="F176" s="17">
        <f t="shared" si="25"/>
        <v>47392</v>
      </c>
      <c r="G176" s="19">
        <v>27.339571570093501</v>
      </c>
      <c r="H176">
        <f t="shared" si="26"/>
        <v>234.20966151823873</v>
      </c>
      <c r="I176">
        <f t="shared" si="31"/>
        <v>23420.966151823883</v>
      </c>
      <c r="J176">
        <f t="shared" si="32"/>
        <v>4111.8236386013386</v>
      </c>
      <c r="K176">
        <f t="shared" si="33"/>
        <v>12335.470915804017</v>
      </c>
      <c r="L176">
        <f>$AD$13+I176*(1-$AC$15)-K176+L177</f>
        <v>78287.429423925321</v>
      </c>
      <c r="M176">
        <f t="shared" si="27"/>
        <v>54824.315181351187</v>
      </c>
      <c r="N176">
        <f t="shared" si="28"/>
        <v>1</v>
      </c>
      <c r="O176">
        <f>SUM($N176:N$199)</f>
        <v>12</v>
      </c>
      <c r="P176">
        <f t="shared" si="36"/>
        <v>1</v>
      </c>
      <c r="Q176" s="21">
        <v>0.12</v>
      </c>
      <c r="R176" s="21">
        <f t="shared" si="34"/>
        <v>0.123</v>
      </c>
      <c r="S176" s="25">
        <f t="shared" si="35"/>
        <v>1073.1899102914008</v>
      </c>
    </row>
    <row r="177" spans="1:19" x14ac:dyDescent="0.25">
      <c r="A177" s="14" t="s">
        <v>22</v>
      </c>
      <c r="B177">
        <v>25914</v>
      </c>
      <c r="C177" s="18">
        <f t="shared" si="24"/>
        <v>201.69676214196761</v>
      </c>
      <c r="D177" s="18">
        <f t="shared" si="30"/>
        <v>1031261.4260585305</v>
      </c>
      <c r="E177" s="17">
        <v>29037</v>
      </c>
      <c r="F177" s="17">
        <f t="shared" si="25"/>
        <v>47300</v>
      </c>
      <c r="G177" s="19">
        <v>26.591540637559799</v>
      </c>
      <c r="H177">
        <f t="shared" si="26"/>
        <v>227.80151166611975</v>
      </c>
      <c r="I177">
        <f t="shared" si="31"/>
        <v>22780.151166611984</v>
      </c>
      <c r="J177">
        <f t="shared" si="32"/>
        <v>3867.2303477194891</v>
      </c>
      <c r="K177">
        <f t="shared" si="33"/>
        <v>11601.691043158467</v>
      </c>
      <c r="L177">
        <f>$AD$13+I177*(1-$AC$15)-K177+L178</f>
        <v>75399.272341043819</v>
      </c>
      <c r="M177">
        <f t="shared" si="27"/>
        <v>51563.071302926524</v>
      </c>
      <c r="N177">
        <f t="shared" si="28"/>
        <v>1</v>
      </c>
      <c r="O177">
        <f>SUM($N177:N$199)</f>
        <v>11</v>
      </c>
      <c r="P177">
        <f t="shared" si="36"/>
        <v>1</v>
      </c>
      <c r="Q177" s="21">
        <v>0.12</v>
      </c>
      <c r="R177" s="21">
        <f t="shared" si="34"/>
        <v>0.123</v>
      </c>
      <c r="S177" s="25">
        <f t="shared" si="35"/>
        <v>1009.3508269622677</v>
      </c>
    </row>
    <row r="178" spans="1:19" x14ac:dyDescent="0.25">
      <c r="A178" s="14" t="s">
        <v>21</v>
      </c>
      <c r="B178">
        <v>23493</v>
      </c>
      <c r="C178" s="18">
        <f t="shared" si="24"/>
        <v>182.85336239103361</v>
      </c>
      <c r="D178" s="18">
        <f t="shared" si="30"/>
        <v>934916.4421699876</v>
      </c>
      <c r="E178" s="17">
        <v>28946</v>
      </c>
      <c r="F178" s="17">
        <f t="shared" si="25"/>
        <v>47209</v>
      </c>
      <c r="G178" s="19">
        <v>24.9228562495998</v>
      </c>
      <c r="H178">
        <f t="shared" si="26"/>
        <v>213.50640814985263</v>
      </c>
      <c r="I178">
        <f t="shared" si="31"/>
        <v>21350.640814985269</v>
      </c>
      <c r="J178">
        <f t="shared" si="32"/>
        <v>3505.9366581374529</v>
      </c>
      <c r="K178">
        <f t="shared" si="33"/>
        <v>10517.809974412359</v>
      </c>
      <c r="L178">
        <f>$AD$13+I178*(1-$AC$15)-K178+L179</f>
        <v>72193.8651259045</v>
      </c>
      <c r="M178">
        <f t="shared" si="27"/>
        <v>46745.822108499386</v>
      </c>
      <c r="N178">
        <f t="shared" si="28"/>
        <v>1</v>
      </c>
      <c r="O178">
        <f>SUM($N178:N$199)</f>
        <v>10</v>
      </c>
      <c r="P178">
        <f t="shared" si="36"/>
        <v>1</v>
      </c>
      <c r="Q178" s="21">
        <v>0.14000000000000001</v>
      </c>
      <c r="R178" s="21">
        <f t="shared" si="34"/>
        <v>0.14300000000000002</v>
      </c>
      <c r="S178" s="25">
        <f t="shared" si="35"/>
        <v>1063.8414057893656</v>
      </c>
    </row>
    <row r="179" spans="1:19" x14ac:dyDescent="0.25">
      <c r="A179" s="14" t="s">
        <v>20</v>
      </c>
      <c r="B179">
        <v>21729</v>
      </c>
      <c r="C179" s="18">
        <f t="shared" si="24"/>
        <v>169.12359900373596</v>
      </c>
      <c r="D179" s="18">
        <f t="shared" si="30"/>
        <v>864717.12305417168</v>
      </c>
      <c r="E179" s="17">
        <v>28856</v>
      </c>
      <c r="F179" s="17">
        <f t="shared" si="25"/>
        <v>47119</v>
      </c>
      <c r="G179" s="19">
        <v>24.040563354816399</v>
      </c>
      <c r="H179">
        <f t="shared" si="26"/>
        <v>205.9480775550451</v>
      </c>
      <c r="I179">
        <f t="shared" si="31"/>
        <v>20594.807755504517</v>
      </c>
      <c r="J179">
        <f t="shared" si="32"/>
        <v>3242.6892114531438</v>
      </c>
      <c r="K179">
        <f t="shared" si="33"/>
        <v>9728.0676343594314</v>
      </c>
      <c r="L179">
        <f>$AD$13+I179*(1-$AC$15)-K179+L180</f>
        <v>68833.758570576436</v>
      </c>
      <c r="M179">
        <f t="shared" si="27"/>
        <v>43235.856152708584</v>
      </c>
      <c r="N179">
        <f t="shared" si="28"/>
        <v>1</v>
      </c>
      <c r="O179">
        <f>SUM($N179:N$199)</f>
        <v>9</v>
      </c>
      <c r="P179">
        <f t="shared" si="36"/>
        <v>1</v>
      </c>
      <c r="Q179" s="21">
        <v>0.125</v>
      </c>
      <c r="R179" s="21">
        <f t="shared" si="34"/>
        <v>0.128</v>
      </c>
      <c r="S179" s="25">
        <f t="shared" si="35"/>
        <v>880.7490585091424</v>
      </c>
    </row>
    <row r="180" spans="1:19" x14ac:dyDescent="0.25">
      <c r="A180" s="14" t="s">
        <v>19</v>
      </c>
      <c r="B180">
        <v>20581</v>
      </c>
      <c r="C180" s="18">
        <f t="shared" si="24"/>
        <v>160.18835616438352</v>
      </c>
      <c r="D180" s="18">
        <f t="shared" si="30"/>
        <v>819031.85188356147</v>
      </c>
      <c r="E180" s="17">
        <v>28764</v>
      </c>
      <c r="F180" s="17">
        <f t="shared" si="25"/>
        <v>47027</v>
      </c>
      <c r="G180" s="19">
        <v>23.3155487586682</v>
      </c>
      <c r="H180">
        <f t="shared" si="26"/>
        <v>199.73710154452849</v>
      </c>
      <c r="I180">
        <f t="shared" si="31"/>
        <v>19973.710154452856</v>
      </c>
      <c r="J180">
        <f t="shared" si="32"/>
        <v>3071.3694445633555</v>
      </c>
      <c r="K180">
        <f t="shared" si="33"/>
        <v>9214.1083336900665</v>
      </c>
      <c r="L180">
        <f>$AD$13+I180*(1-$AC$15)-K180+L181</f>
        <v>65175.201163857928</v>
      </c>
      <c r="M180">
        <f t="shared" si="27"/>
        <v>40951.592594178073</v>
      </c>
      <c r="N180">
        <f t="shared" si="28"/>
        <v>1</v>
      </c>
      <c r="O180">
        <f>SUM($N180:N$199)</f>
        <v>8</v>
      </c>
      <c r="P180">
        <f t="shared" si="36"/>
        <v>1</v>
      </c>
      <c r="Q180" s="21">
        <v>7.4999999999999997E-2</v>
      </c>
      <c r="R180" s="21">
        <f t="shared" si="34"/>
        <v>7.8E-2</v>
      </c>
      <c r="S180" s="25">
        <f t="shared" si="35"/>
        <v>508.40003506361597</v>
      </c>
    </row>
    <row r="181" spans="1:19" x14ac:dyDescent="0.25">
      <c r="A181" s="14" t="s">
        <v>18</v>
      </c>
      <c r="B181">
        <v>18410</v>
      </c>
      <c r="C181" s="18">
        <f t="shared" si="24"/>
        <v>143.29078455790781</v>
      </c>
      <c r="D181" s="18">
        <f t="shared" si="30"/>
        <v>732635.75108966371</v>
      </c>
      <c r="E181" s="17">
        <v>28672</v>
      </c>
      <c r="F181" s="17">
        <f t="shared" si="25"/>
        <v>46935</v>
      </c>
      <c r="G181" s="19">
        <v>22.928107096176401</v>
      </c>
      <c r="H181">
        <f t="shared" si="26"/>
        <v>196.41800854420032</v>
      </c>
      <c r="I181">
        <f t="shared" si="31"/>
        <v>19641.800854420038</v>
      </c>
      <c r="J181">
        <f t="shared" si="32"/>
        <v>2747.384066586239</v>
      </c>
      <c r="K181">
        <f t="shared" si="33"/>
        <v>8242.152199758717</v>
      </c>
      <c r="L181">
        <f>$AD$13+I181*(1-$AC$15)-K181+L182</f>
        <v>61406.397897153642</v>
      </c>
      <c r="M181">
        <f t="shared" si="27"/>
        <v>36631.787554483184</v>
      </c>
      <c r="N181">
        <f t="shared" si="28"/>
        <v>1</v>
      </c>
      <c r="O181">
        <f>SUM($N181:N$199)</f>
        <v>7</v>
      </c>
      <c r="P181">
        <f t="shared" si="36"/>
        <v>1</v>
      </c>
      <c r="Q181" s="21">
        <v>7.4999999999999997E-2</v>
      </c>
      <c r="R181" s="21">
        <f t="shared" si="34"/>
        <v>7.8E-2</v>
      </c>
      <c r="S181" s="25">
        <f t="shared" si="35"/>
        <v>454.77113092275255</v>
      </c>
    </row>
    <row r="182" spans="1:19" x14ac:dyDescent="0.25">
      <c r="A182" s="14" t="s">
        <v>17</v>
      </c>
      <c r="B182">
        <v>17315</v>
      </c>
      <c r="C182" s="18">
        <f t="shared" si="24"/>
        <v>134.76805728518053</v>
      </c>
      <c r="D182" s="18">
        <f t="shared" si="30"/>
        <v>689059.64313511807</v>
      </c>
      <c r="E182" s="17">
        <v>28581</v>
      </c>
      <c r="F182" s="17">
        <f t="shared" si="25"/>
        <v>46844</v>
      </c>
      <c r="G182" s="19">
        <v>22.536829377620201</v>
      </c>
      <c r="H182">
        <f t="shared" si="26"/>
        <v>193.06605323693717</v>
      </c>
      <c r="I182">
        <f t="shared" si="31"/>
        <v>19306.605323693722</v>
      </c>
      <c r="J182">
        <f t="shared" si="32"/>
        <v>2583.9736617566928</v>
      </c>
      <c r="K182">
        <f t="shared" si="33"/>
        <v>7751.9209852700778</v>
      </c>
      <c r="L182">
        <f>$AD$13+I182*(1-$AC$15)-K182+L183</f>
        <v>56881.379541539332</v>
      </c>
      <c r="M182">
        <f t="shared" si="27"/>
        <v>34452.982156755905</v>
      </c>
      <c r="N182">
        <f t="shared" si="28"/>
        <v>1</v>
      </c>
      <c r="O182">
        <f>SUM($N182:N$199)</f>
        <v>6</v>
      </c>
      <c r="P182">
        <f t="shared" si="36"/>
        <v>1</v>
      </c>
      <c r="Q182" s="21">
        <v>6.5000000000000002E-2</v>
      </c>
      <c r="R182" s="21">
        <f t="shared" si="34"/>
        <v>6.8000000000000005E-2</v>
      </c>
      <c r="S182" s="25">
        <f t="shared" si="35"/>
        <v>372.96645341595394</v>
      </c>
    </row>
    <row r="183" spans="1:19" x14ac:dyDescent="0.25">
      <c r="A183" s="14" t="s">
        <v>16</v>
      </c>
      <c r="B183">
        <v>16281</v>
      </c>
      <c r="C183" s="18">
        <f t="shared" si="24"/>
        <v>126.7201120797011</v>
      </c>
      <c r="D183" s="18">
        <f t="shared" si="30"/>
        <v>647911.06265566614</v>
      </c>
      <c r="E183" s="17">
        <v>28491</v>
      </c>
      <c r="F183" s="17">
        <f t="shared" si="25"/>
        <v>46753</v>
      </c>
      <c r="G183" s="19">
        <v>21.938404631593201</v>
      </c>
      <c r="H183">
        <f t="shared" si="26"/>
        <v>187.93953335524165</v>
      </c>
      <c r="I183">
        <f t="shared" si="31"/>
        <v>18793.953335524173</v>
      </c>
      <c r="J183">
        <f t="shared" si="32"/>
        <v>2429.6664849587482</v>
      </c>
      <c r="K183">
        <f t="shared" si="33"/>
        <v>7288.9994548762443</v>
      </c>
      <c r="L183">
        <f>$AD$13+I183*(1-$AC$15)-K183+L184</f>
        <v>52084.007066408492</v>
      </c>
      <c r="M183">
        <f t="shared" si="27"/>
        <v>32395.553132783309</v>
      </c>
      <c r="N183">
        <f t="shared" si="28"/>
        <v>1</v>
      </c>
      <c r="O183">
        <f>SUM($N183:N$199)</f>
        <v>5</v>
      </c>
      <c r="P183">
        <f t="shared" si="36"/>
        <v>1</v>
      </c>
      <c r="Q183" s="21">
        <v>5.5E-2</v>
      </c>
      <c r="R183" s="21">
        <f t="shared" si="34"/>
        <v>5.8000000000000003E-2</v>
      </c>
      <c r="S183" s="25">
        <f t="shared" si="35"/>
        <v>299.33130621141464</v>
      </c>
    </row>
    <row r="184" spans="1:19" x14ac:dyDescent="0.25">
      <c r="A184" s="14" t="s">
        <v>15</v>
      </c>
      <c r="B184">
        <v>15906</v>
      </c>
      <c r="C184" s="18">
        <f t="shared" si="24"/>
        <v>123.80136986301368</v>
      </c>
      <c r="D184" s="18">
        <f t="shared" si="30"/>
        <v>632987.73801369849</v>
      </c>
      <c r="E184" s="17">
        <v>28399</v>
      </c>
      <c r="F184" s="17">
        <f t="shared" si="25"/>
        <v>46661</v>
      </c>
      <c r="G184" s="19">
        <v>21.570143249422799</v>
      </c>
      <c r="H184">
        <f t="shared" si="26"/>
        <v>184.78475188958339</v>
      </c>
      <c r="I184">
        <f t="shared" si="31"/>
        <v>18478.475188958346</v>
      </c>
      <c r="J184">
        <f t="shared" si="32"/>
        <v>2373.7040175513694</v>
      </c>
      <c r="K184">
        <f t="shared" si="33"/>
        <v>7121.1120526541081</v>
      </c>
      <c r="L184">
        <f>$AD$13+I184*(1-$AC$15)-K184+L185</f>
        <v>47156.936853194027</v>
      </c>
      <c r="M184">
        <f t="shared" si="27"/>
        <v>31649.386900684927</v>
      </c>
      <c r="N184">
        <f t="shared" si="28"/>
        <v>1</v>
      </c>
      <c r="O184">
        <f>SUM($N184:N$199)</f>
        <v>4</v>
      </c>
      <c r="P184">
        <f t="shared" si="36"/>
        <v>1</v>
      </c>
      <c r="Q184" s="21">
        <v>7.4999999999999997E-2</v>
      </c>
      <c r="R184" s="21">
        <f t="shared" si="34"/>
        <v>7.8E-2</v>
      </c>
      <c r="S184" s="25">
        <f t="shared" si="35"/>
        <v>392.91632854195012</v>
      </c>
    </row>
    <row r="185" spans="1:19" x14ac:dyDescent="0.25">
      <c r="A185" s="14" t="s">
        <v>14</v>
      </c>
      <c r="B185">
        <v>15728</v>
      </c>
      <c r="C185" s="18">
        <f t="shared" si="24"/>
        <v>122.41594022415939</v>
      </c>
      <c r="D185" s="18">
        <f t="shared" si="30"/>
        <v>625904.13325031125</v>
      </c>
      <c r="E185" s="17">
        <v>28307</v>
      </c>
      <c r="F185" s="17">
        <f t="shared" si="25"/>
        <v>46569</v>
      </c>
      <c r="G185" s="19">
        <v>21.259422708216398</v>
      </c>
      <c r="H185">
        <f t="shared" si="26"/>
        <v>182.12290502793317</v>
      </c>
      <c r="I185">
        <f t="shared" si="31"/>
        <v>18212.290502793323</v>
      </c>
      <c r="J185">
        <f t="shared" si="32"/>
        <v>2347.1404996886672</v>
      </c>
      <c r="K185">
        <f t="shared" si="33"/>
        <v>7041.4214990660012</v>
      </c>
      <c r="L185">
        <f>$AD$13+I185*(1-$AC$15)-K185+L186</f>
        <v>42267.040033025209</v>
      </c>
      <c r="M185">
        <f t="shared" si="27"/>
        <v>31295.206662515564</v>
      </c>
      <c r="N185">
        <f t="shared" si="28"/>
        <v>1</v>
      </c>
      <c r="O185">
        <f>SUM($N185:N$199)</f>
        <v>3</v>
      </c>
      <c r="P185">
        <f t="shared" si="36"/>
        <v>1</v>
      </c>
      <c r="Q185" s="21">
        <v>9.2499999999999999E-2</v>
      </c>
      <c r="R185" s="21">
        <f t="shared" si="34"/>
        <v>9.5500000000000002E-2</v>
      </c>
      <c r="S185" s="25">
        <f t="shared" si="35"/>
        <v>475.64692910921246</v>
      </c>
    </row>
    <row r="186" spans="1:19" x14ac:dyDescent="0.25">
      <c r="A186" s="14" t="s">
        <v>13</v>
      </c>
      <c r="B186">
        <v>15593</v>
      </c>
      <c r="C186" s="18">
        <f t="shared" si="24"/>
        <v>121.36519302615191</v>
      </c>
      <c r="D186" s="18">
        <f t="shared" si="30"/>
        <v>620531.73637920292</v>
      </c>
      <c r="E186" s="17">
        <v>28216</v>
      </c>
      <c r="F186" s="17">
        <f t="shared" si="25"/>
        <v>46478</v>
      </c>
      <c r="G186" s="19">
        <v>20.929521886688701</v>
      </c>
      <c r="H186">
        <f t="shared" si="26"/>
        <v>179.2967466316139</v>
      </c>
      <c r="I186">
        <f t="shared" si="31"/>
        <v>17929.674663161393</v>
      </c>
      <c r="J186">
        <f t="shared" si="32"/>
        <v>2326.9940114220108</v>
      </c>
      <c r="K186">
        <f t="shared" si="33"/>
        <v>6980.9820342660323</v>
      </c>
      <c r="L186">
        <f>$AD$13+I186*(1-$AC$15)-K186+L187</f>
        <v>37470.472705275548</v>
      </c>
      <c r="M186">
        <f t="shared" si="27"/>
        <v>31026.586818960146</v>
      </c>
      <c r="N186">
        <f t="shared" si="28"/>
        <v>1</v>
      </c>
      <c r="O186">
        <f>SUM($N186:N$199)</f>
        <v>2</v>
      </c>
      <c r="P186">
        <f t="shared" si="36"/>
        <v>1</v>
      </c>
      <c r="Q186" s="21">
        <v>0.14000000000000001</v>
      </c>
      <c r="R186" s="21">
        <f t="shared" si="34"/>
        <v>0.14300000000000002</v>
      </c>
      <c r="S186" s="25">
        <f t="shared" si="35"/>
        <v>706.10305369572109</v>
      </c>
    </row>
    <row r="187" spans="1:19" x14ac:dyDescent="0.25">
      <c r="A187" s="14" t="s">
        <v>12</v>
      </c>
      <c r="B187">
        <v>15196</v>
      </c>
      <c r="C187" s="18">
        <f t="shared" si="24"/>
        <v>118.27521793275217</v>
      </c>
      <c r="D187" s="18">
        <f t="shared" si="30"/>
        <v>604732.91002490651</v>
      </c>
      <c r="E187" s="17">
        <v>28126</v>
      </c>
      <c r="F187" s="17">
        <f t="shared" si="25"/>
        <v>46388</v>
      </c>
      <c r="G187" s="19">
        <v>20.035720823712399</v>
      </c>
      <c r="H187">
        <f t="shared" si="26"/>
        <v>171.63982911600391</v>
      </c>
      <c r="I187">
        <f t="shared" si="31"/>
        <v>17163.982911600393</v>
      </c>
      <c r="J187">
        <f t="shared" si="32"/>
        <v>2267.7484125933993</v>
      </c>
      <c r="K187">
        <f t="shared" si="33"/>
        <v>6803.2452377801983</v>
      </c>
      <c r="L187">
        <f>$AD$13+I187*(1-$AC$15)-K187+L188</f>
        <v>32797.166208486677</v>
      </c>
      <c r="M187">
        <f t="shared" si="27"/>
        <v>30236.645501245326</v>
      </c>
      <c r="N187">
        <f t="shared" si="28"/>
        <v>1</v>
      </c>
      <c r="O187">
        <f>SUM($N187:N$199)</f>
        <v>1</v>
      </c>
      <c r="P187">
        <f t="shared" si="36"/>
        <v>1</v>
      </c>
      <c r="Q187" s="21">
        <v>0.15</v>
      </c>
      <c r="R187" s="21">
        <f t="shared" si="34"/>
        <v>0.153</v>
      </c>
      <c r="S187" s="25">
        <f t="shared" si="35"/>
        <v>736.24621230397099</v>
      </c>
    </row>
    <row r="188" spans="1:19" x14ac:dyDescent="0.25">
      <c r="A188" s="14" t="s">
        <v>11</v>
      </c>
      <c r="B188">
        <v>15008</v>
      </c>
      <c r="C188" s="18">
        <f t="shared" si="24"/>
        <v>116.81195516811954</v>
      </c>
      <c r="D188" s="18">
        <f t="shared" si="30"/>
        <v>597251.34993773338</v>
      </c>
      <c r="E188" s="17">
        <v>28034</v>
      </c>
      <c r="F188" s="17">
        <f t="shared" si="25"/>
        <v>46296</v>
      </c>
      <c r="G188" s="19">
        <v>19.0767068076435</v>
      </c>
      <c r="H188">
        <f t="shared" si="26"/>
        <v>163.42425238251761</v>
      </c>
      <c r="I188">
        <f t="shared" si="31"/>
        <v>16342.425238251762</v>
      </c>
      <c r="J188">
        <f t="shared" si="32"/>
        <v>2239.6925622664999</v>
      </c>
      <c r="K188">
        <f t="shared" si="33"/>
        <v>6719.0776867995</v>
      </c>
      <c r="L188">
        <f>$AD$13+I188*(1-$AC$15)-K188+L189</f>
        <v>28443.822553726619</v>
      </c>
      <c r="M188">
        <f t="shared" si="27"/>
        <v>29862.56749688667</v>
      </c>
      <c r="N188">
        <f t="shared" si="28"/>
        <v>0</v>
      </c>
      <c r="O188">
        <f>SUM($N188:N$199)</f>
        <v>0</v>
      </c>
      <c r="P188">
        <f t="shared" si="36"/>
        <v>0</v>
      </c>
      <c r="Q188" s="21">
        <v>0.13</v>
      </c>
      <c r="R188" s="21">
        <f t="shared" si="34"/>
        <v>0.13300000000000001</v>
      </c>
      <c r="S188" s="25">
        <f t="shared" si="35"/>
        <v>632.08703772995045</v>
      </c>
    </row>
    <row r="189" spans="1:19" x14ac:dyDescent="0.25">
      <c r="A189" s="14" t="s">
        <v>10</v>
      </c>
      <c r="B189">
        <v>14862</v>
      </c>
      <c r="C189" s="18">
        <f t="shared" si="24"/>
        <v>115.6755915317559</v>
      </c>
      <c r="D189" s="18">
        <f t="shared" si="30"/>
        <v>591441.20221046067</v>
      </c>
      <c r="E189" s="17">
        <v>27942</v>
      </c>
      <c r="F189" s="17">
        <f t="shared" si="25"/>
        <v>46204</v>
      </c>
      <c r="G189" s="19">
        <v>18.236610529567098</v>
      </c>
      <c r="H189">
        <f t="shared" si="26"/>
        <v>156.22740716398323</v>
      </c>
      <c r="I189">
        <f t="shared" si="31"/>
        <v>15622.740716398324</v>
      </c>
      <c r="J189">
        <f t="shared" si="32"/>
        <v>2217.9045082892276</v>
      </c>
      <c r="K189">
        <f t="shared" si="33"/>
        <v>6653.7135248676823</v>
      </c>
      <c r="L189">
        <f>$AD$13+I189*(1-$AC$15)-K189+L190</f>
        <v>24540.323835662472</v>
      </c>
      <c r="M189">
        <f t="shared" si="27"/>
        <v>29572.060110523034</v>
      </c>
      <c r="N189">
        <f t="shared" si="28"/>
        <v>0</v>
      </c>
      <c r="O189">
        <f>SUM($N189:N$199)</f>
        <v>0</v>
      </c>
      <c r="P189">
        <f t="shared" si="36"/>
        <v>0</v>
      </c>
      <c r="Q189" s="21">
        <v>0.105</v>
      </c>
      <c r="R189" s="21">
        <f t="shared" si="34"/>
        <v>0.108</v>
      </c>
      <c r="S189" s="25">
        <f t="shared" si="35"/>
        <v>508.28190173291188</v>
      </c>
    </row>
    <row r="190" spans="1:19" x14ac:dyDescent="0.25">
      <c r="A190" s="14" t="s">
        <v>9</v>
      </c>
      <c r="B190">
        <v>14685</v>
      </c>
      <c r="C190" s="18">
        <f t="shared" si="24"/>
        <v>114.29794520547944</v>
      </c>
      <c r="D190" s="18">
        <f t="shared" si="30"/>
        <v>584397.39297945192</v>
      </c>
      <c r="E190" s="17">
        <v>27851</v>
      </c>
      <c r="F190" s="17">
        <f t="shared" si="25"/>
        <v>46113</v>
      </c>
      <c r="G190" s="19">
        <v>17.826152530689601</v>
      </c>
      <c r="H190">
        <f t="shared" si="26"/>
        <v>152.71114032205102</v>
      </c>
      <c r="I190">
        <f t="shared" si="31"/>
        <v>15271.114032205103</v>
      </c>
      <c r="J190">
        <f t="shared" si="32"/>
        <v>2191.4902236729445</v>
      </c>
      <c r="K190">
        <f t="shared" si="33"/>
        <v>6574.4706710188339</v>
      </c>
      <c r="L190">
        <f>$AD$13+I190*(1-$AC$15)-K190+L191</f>
        <v>21039.255894871243</v>
      </c>
      <c r="M190">
        <f t="shared" si="27"/>
        <v>29219.869648972599</v>
      </c>
      <c r="N190">
        <f t="shared" si="28"/>
        <v>0</v>
      </c>
      <c r="O190">
        <f>SUM($N190:N$199)</f>
        <v>0</v>
      </c>
      <c r="P190">
        <f t="shared" si="36"/>
        <v>0</v>
      </c>
      <c r="Q190" s="21">
        <v>0.11</v>
      </c>
      <c r="R190" s="21">
        <f t="shared" si="34"/>
        <v>0.113</v>
      </c>
      <c r="S190" s="25">
        <f t="shared" si="35"/>
        <v>525.47912040969084</v>
      </c>
    </row>
    <row r="191" spans="1:19" x14ac:dyDescent="0.25">
      <c r="A191" s="14" t="s">
        <v>8</v>
      </c>
      <c r="B191">
        <v>14351</v>
      </c>
      <c r="C191" s="18">
        <f t="shared" si="24"/>
        <v>111.69831880448318</v>
      </c>
      <c r="D191" s="18">
        <f t="shared" si="30"/>
        <v>571105.6851650062</v>
      </c>
      <c r="E191" s="17">
        <v>27760</v>
      </c>
      <c r="F191" s="17">
        <f t="shared" si="25"/>
        <v>46023</v>
      </c>
      <c r="G191" s="19">
        <v>17.1970393361484</v>
      </c>
      <c r="H191">
        <f t="shared" si="26"/>
        <v>147.32172198488399</v>
      </c>
      <c r="I191">
        <f t="shared" si="31"/>
        <v>14732.172198488401</v>
      </c>
      <c r="J191">
        <f t="shared" si="32"/>
        <v>2141.6463193687732</v>
      </c>
      <c r="K191">
        <f t="shared" si="33"/>
        <v>6424.9389581063197</v>
      </c>
      <c r="L191">
        <f>$AD$13+I191*(1-$AC$15)-K191+L192</f>
        <v>17687.502444956761</v>
      </c>
      <c r="M191">
        <f t="shared" si="27"/>
        <v>28555.284258250311</v>
      </c>
      <c r="N191">
        <f t="shared" si="28"/>
        <v>0</v>
      </c>
      <c r="O191">
        <f>SUM($N191:N$199)</f>
        <v>0</v>
      </c>
      <c r="P191">
        <f t="shared" si="36"/>
        <v>0</v>
      </c>
      <c r="Q191" s="21">
        <v>0.12</v>
      </c>
      <c r="R191" s="21">
        <f t="shared" si="34"/>
        <v>0.123</v>
      </c>
      <c r="S191" s="25">
        <f t="shared" si="35"/>
        <v>558.97174182818185</v>
      </c>
    </row>
    <row r="192" spans="1:19" x14ac:dyDescent="0.25">
      <c r="A192" s="14" t="s">
        <v>7</v>
      </c>
      <c r="B192">
        <v>14027</v>
      </c>
      <c r="C192" s="18">
        <f t="shared" ref="C192:C195" si="37">C193*B192/B193</f>
        <v>109.17652552926525</v>
      </c>
      <c r="D192" s="18">
        <f t="shared" si="30"/>
        <v>558211.93267434614</v>
      </c>
      <c r="E192" s="17">
        <v>27668</v>
      </c>
      <c r="F192" s="17">
        <f t="shared" si="25"/>
        <v>45931</v>
      </c>
      <c r="G192" s="19">
        <v>16.598614590121301</v>
      </c>
      <c r="H192">
        <f t="shared" si="26"/>
        <v>142.19520210318763</v>
      </c>
      <c r="I192">
        <f t="shared" si="31"/>
        <v>14219.520210318766</v>
      </c>
      <c r="J192">
        <f t="shared" si="32"/>
        <v>2093.2947475287979</v>
      </c>
      <c r="K192">
        <f t="shared" si="33"/>
        <v>6279.8842425863941</v>
      </c>
      <c r="L192">
        <f>$AD$13+I192*(1-$AC$15)-K192+L193</f>
        <v>14536.529474045619</v>
      </c>
      <c r="M192">
        <f t="shared" si="27"/>
        <v>27910.596633717309</v>
      </c>
      <c r="N192">
        <f t="shared" si="28"/>
        <v>0</v>
      </c>
      <c r="O192">
        <f>SUM($N192:N$199)</f>
        <v>0</v>
      </c>
      <c r="P192">
        <f t="shared" si="36"/>
        <v>0</v>
      </c>
      <c r="Q192" s="21">
        <v>0.11</v>
      </c>
      <c r="R192" s="21">
        <f t="shared" si="34"/>
        <v>0.113</v>
      </c>
      <c r="S192" s="25">
        <f t="shared" si="35"/>
        <v>501.93364807536489</v>
      </c>
    </row>
    <row r="193" spans="1:19" x14ac:dyDescent="0.25">
      <c r="A193" s="14" t="s">
        <v>6</v>
      </c>
      <c r="B193">
        <v>13818</v>
      </c>
      <c r="C193" s="18">
        <f t="shared" si="37"/>
        <v>107.54981320049812</v>
      </c>
      <c r="D193" s="18">
        <f t="shared" si="30"/>
        <v>549894.66640722286</v>
      </c>
      <c r="E193" s="17">
        <v>27576</v>
      </c>
      <c r="F193" s="17">
        <f t="shared" si="25"/>
        <v>45839</v>
      </c>
      <c r="G193" s="19">
        <v>16.046222516865601</v>
      </c>
      <c r="H193">
        <f t="shared" si="26"/>
        <v>137.4630299046994</v>
      </c>
      <c r="I193">
        <f t="shared" si="31"/>
        <v>13746.302990469943</v>
      </c>
      <c r="J193">
        <f t="shared" si="32"/>
        <v>2062.1049990270858</v>
      </c>
      <c r="K193">
        <f t="shared" si="33"/>
        <v>6186.3149970812574</v>
      </c>
      <c r="L193">
        <f>$AD$13+I193*(1-$AC$15)-K193+L194</f>
        <v>11573.725579924814</v>
      </c>
      <c r="M193">
        <f t="shared" si="27"/>
        <v>27494.733320361145</v>
      </c>
      <c r="N193">
        <f t="shared" si="28"/>
        <v>0</v>
      </c>
      <c r="O193">
        <f>SUM($N193:N$199)</f>
        <v>0</v>
      </c>
      <c r="P193">
        <f t="shared" si="36"/>
        <v>0</v>
      </c>
      <c r="Q193" s="21">
        <v>9.7500000000000003E-2</v>
      </c>
      <c r="R193" s="21">
        <f t="shared" si="34"/>
        <v>0.10050000000000001</v>
      </c>
      <c r="S193" s="25">
        <f t="shared" si="35"/>
        <v>439.76095058410226</v>
      </c>
    </row>
    <row r="194" spans="1:19" x14ac:dyDescent="0.25">
      <c r="A194" s="14" t="s">
        <v>5</v>
      </c>
      <c r="B194">
        <v>13443</v>
      </c>
      <c r="C194" s="18">
        <f t="shared" si="37"/>
        <v>104.6310709838107</v>
      </c>
      <c r="D194" s="18">
        <f t="shared" si="30"/>
        <v>534971.3417652552</v>
      </c>
      <c r="E194" s="17">
        <v>27485</v>
      </c>
      <c r="F194" s="17">
        <f t="shared" ref="F194:F198" si="38">DATE(YEAR(E194)+50, MONTH(E194), DAY(E194))</f>
        <v>45748</v>
      </c>
      <c r="G194" s="19">
        <v>15.3710766495531</v>
      </c>
      <c r="H194">
        <f t="shared" ref="H194" si="39">H195*G194/G195</f>
        <v>131.67926388432508</v>
      </c>
      <c r="I194">
        <f t="shared" si="31"/>
        <v>13167.926388432512</v>
      </c>
      <c r="J194">
        <f t="shared" si="32"/>
        <v>2006.1425316197071</v>
      </c>
      <c r="K194">
        <f t="shared" si="33"/>
        <v>6018.4275948591212</v>
      </c>
      <c r="L194">
        <f>$AD$13+I194*(1-$AC$15)-K194+L195</f>
        <v>8824.943633200608</v>
      </c>
      <c r="M194">
        <f t="shared" ref="M194:M198" si="40">0.05*D194</f>
        <v>26748.56708826276</v>
      </c>
      <c r="N194">
        <f t="shared" ref="N194:N198" si="41">IF(L194&gt;=M194, 1, 0)</f>
        <v>0</v>
      </c>
      <c r="O194">
        <f>SUM($N194:N$199)</f>
        <v>0</v>
      </c>
      <c r="P194">
        <f t="shared" si="36"/>
        <v>0</v>
      </c>
      <c r="Q194" s="21">
        <v>0.1125</v>
      </c>
      <c r="R194" s="21">
        <f t="shared" si="34"/>
        <v>0.11550000000000001</v>
      </c>
      <c r="S194" s="25">
        <f t="shared" si="35"/>
        <v>491.67833501534324</v>
      </c>
    </row>
    <row r="195" spans="1:19" x14ac:dyDescent="0.25">
      <c r="A195" s="14" t="s">
        <v>4</v>
      </c>
      <c r="B195">
        <v>13223</v>
      </c>
      <c r="C195" s="18">
        <f t="shared" si="37"/>
        <v>102.91874221668742</v>
      </c>
      <c r="D195" s="18">
        <f t="shared" ref="D195:D196" si="42">$D$199*C195/$C$199</f>
        <v>526216.32464196766</v>
      </c>
      <c r="E195" s="17">
        <v>27395</v>
      </c>
      <c r="F195" s="17">
        <f t="shared" si="38"/>
        <v>45658</v>
      </c>
      <c r="G195" s="19">
        <v>14.043801251313701</v>
      </c>
      <c r="H195">
        <f>H196*G195/G196</f>
        <v>120.3089056851797</v>
      </c>
      <c r="I195">
        <f t="shared" ref="I195:I198" si="43">I196*(1*H195/H196)</f>
        <v>12030.890568517972</v>
      </c>
      <c r="J195">
        <f t="shared" ref="J195:J199" si="44">D195*0.045/12</f>
        <v>1973.3112174073785</v>
      </c>
      <c r="K195">
        <f t="shared" ref="K195:K199" si="45">0.045*D195/4</f>
        <v>5919.9336522221356</v>
      </c>
      <c r="L195">
        <f>$AD$13+I195*(1-$AC$15)-K195+L196</f>
        <v>6284.2190755785959</v>
      </c>
      <c r="M195">
        <f t="shared" si="40"/>
        <v>26310.816232098383</v>
      </c>
      <c r="N195">
        <f t="shared" si="41"/>
        <v>0</v>
      </c>
      <c r="O195">
        <f>SUM($N195:N$199)</f>
        <v>0</v>
      </c>
      <c r="P195">
        <f t="shared" si="36"/>
        <v>0</v>
      </c>
      <c r="Q195" s="21">
        <v>0.115</v>
      </c>
      <c r="R195" s="21">
        <f t="shared" ref="R195:R199" si="46">Q195+0.003</f>
        <v>0.11800000000000001</v>
      </c>
      <c r="S195" s="25">
        <f t="shared" ref="S195:S199" si="47">ABS(PMT(R195/3,$AC$19*12,$AC$20*B195))</f>
        <v>494.09989260171932</v>
      </c>
    </row>
    <row r="196" spans="1:19" x14ac:dyDescent="0.25">
      <c r="A196" s="14" t="s">
        <v>3</v>
      </c>
      <c r="B196">
        <v>13276</v>
      </c>
      <c r="C196" s="18">
        <f>C197*B196/B197</f>
        <v>103.33125778331257</v>
      </c>
      <c r="D196" s="18">
        <f t="shared" si="42"/>
        <v>528325.48785803234</v>
      </c>
      <c r="E196" s="17">
        <v>27303</v>
      </c>
      <c r="F196" s="17">
        <f t="shared" si="38"/>
        <v>45566</v>
      </c>
      <c r="G196" s="19">
        <v>13.2459015899443</v>
      </c>
      <c r="H196">
        <f>H197*G196/G197</f>
        <v>113.47354584291843</v>
      </c>
      <c r="I196">
        <f t="shared" si="43"/>
        <v>11347.354584291845</v>
      </c>
      <c r="J196">
        <f t="shared" si="44"/>
        <v>1981.2205794676211</v>
      </c>
      <c r="K196">
        <f t="shared" si="45"/>
        <v>5943.6617384028632</v>
      </c>
      <c r="L196">
        <f>$AD$13+I196*(1-$AC$15)-K196+L197</f>
        <v>4384.0738582640488</v>
      </c>
      <c r="M196">
        <f t="shared" si="40"/>
        <v>26416.274392901618</v>
      </c>
      <c r="N196">
        <f t="shared" si="41"/>
        <v>0</v>
      </c>
      <c r="O196">
        <f>SUM($N196:N$199)</f>
        <v>0</v>
      </c>
      <c r="P196">
        <f t="shared" si="36"/>
        <v>0</v>
      </c>
      <c r="Q196" s="21">
        <v>0.115</v>
      </c>
      <c r="R196" s="21">
        <f t="shared" si="46"/>
        <v>0.11800000000000001</v>
      </c>
      <c r="S196" s="25">
        <f t="shared" si="47"/>
        <v>496.08032777587738</v>
      </c>
    </row>
    <row r="197" spans="1:19" x14ac:dyDescent="0.25">
      <c r="A197" s="14" t="s">
        <v>2</v>
      </c>
      <c r="B197">
        <v>13255</v>
      </c>
      <c r="C197" s="18">
        <f>C198*B197/B198</f>
        <v>103.16780821917808</v>
      </c>
      <c r="D197" s="18">
        <f>$D$199*C197/$C$199</f>
        <v>527489.78167808219</v>
      </c>
      <c r="E197" s="17">
        <v>27211</v>
      </c>
      <c r="F197" s="17">
        <f t="shared" si="38"/>
        <v>45474</v>
      </c>
      <c r="G197" s="19">
        <v>12.678165292431499</v>
      </c>
      <c r="H197">
        <f>H198*G197/G198</f>
        <v>108.60992441669444</v>
      </c>
      <c r="I197">
        <f t="shared" si="43"/>
        <v>10860.992441669445</v>
      </c>
      <c r="J197">
        <f t="shared" si="44"/>
        <v>1978.0866812928082</v>
      </c>
      <c r="K197">
        <f t="shared" si="45"/>
        <v>5934.2600438784248</v>
      </c>
      <c r="L197">
        <f>$AD$13+I197*(1-$AC$15)-K197+L198</f>
        <v>2951.9551168772123</v>
      </c>
      <c r="M197">
        <f t="shared" si="40"/>
        <v>26374.489083904111</v>
      </c>
      <c r="N197">
        <f t="shared" si="41"/>
        <v>0</v>
      </c>
      <c r="O197">
        <f>SUM($N197:N$199)</f>
        <v>0</v>
      </c>
      <c r="P197">
        <f t="shared" si="36"/>
        <v>0</v>
      </c>
      <c r="Q197" s="21">
        <v>0.11749999999999999</v>
      </c>
      <c r="R197" s="21">
        <f t="shared" si="46"/>
        <v>0.1205</v>
      </c>
      <c r="S197" s="25">
        <f t="shared" si="47"/>
        <v>505.78906063430497</v>
      </c>
    </row>
    <row r="198" spans="1:19" x14ac:dyDescent="0.25">
      <c r="A198" s="14" t="s">
        <v>1</v>
      </c>
      <c r="B198">
        <v>12973</v>
      </c>
      <c r="C198" s="18">
        <f>C199*B198/B199</f>
        <v>100.97291407222914</v>
      </c>
      <c r="D198" s="18">
        <f>$D$199*C198/$C$199</f>
        <v>516267.44154732255</v>
      </c>
      <c r="E198" s="17">
        <v>27120</v>
      </c>
      <c r="F198" s="17">
        <f t="shared" si="38"/>
        <v>45383</v>
      </c>
      <c r="G198" s="19">
        <v>12.367444751225101</v>
      </c>
      <c r="H198">
        <f>H199*G198/G199</f>
        <v>105.94807755504422</v>
      </c>
      <c r="I198">
        <f t="shared" si="43"/>
        <v>10594.807755504424</v>
      </c>
      <c r="J198">
        <f t="shared" si="44"/>
        <v>1936.0029058024595</v>
      </c>
      <c r="K198">
        <f t="shared" si="45"/>
        <v>5808.0087174073788</v>
      </c>
      <c r="L198">
        <f>$AD$13+I198*(1-$AC$15)-K198+L199</f>
        <v>1826.5700736704975</v>
      </c>
      <c r="M198">
        <f t="shared" si="40"/>
        <v>25813.37207736613</v>
      </c>
      <c r="N198">
        <f t="shared" si="41"/>
        <v>0</v>
      </c>
      <c r="O198">
        <f>SUM($N198:N$199)</f>
        <v>0</v>
      </c>
      <c r="P198">
        <f t="shared" si="36"/>
        <v>0</v>
      </c>
      <c r="Q198" s="21">
        <v>0.125</v>
      </c>
      <c r="R198" s="21">
        <f t="shared" si="46"/>
        <v>0.128</v>
      </c>
      <c r="S198" s="25">
        <f t="shared" si="47"/>
        <v>525.83908767265416</v>
      </c>
    </row>
    <row r="199" spans="1:19" x14ac:dyDescent="0.25">
      <c r="A199" s="14" t="s">
        <v>0</v>
      </c>
      <c r="B199">
        <v>12848</v>
      </c>
      <c r="C199" s="18">
        <v>100</v>
      </c>
      <c r="D199" s="18">
        <f>B2</f>
        <v>511293</v>
      </c>
      <c r="E199" s="17">
        <v>27030</v>
      </c>
      <c r="F199" s="17">
        <f>DATE(YEAR(E199)+50, MONTH(E199), DAY(E199))</f>
        <v>45292</v>
      </c>
      <c r="G199" s="19">
        <v>11.673118603591201</v>
      </c>
      <c r="H199">
        <v>100</v>
      </c>
      <c r="I199">
        <v>10000</v>
      </c>
      <c r="J199">
        <f t="shared" si="44"/>
        <v>1917.3487499999999</v>
      </c>
      <c r="K199">
        <f t="shared" si="45"/>
        <v>5752.0462499999994</v>
      </c>
      <c r="L199">
        <f>$AD$13+I199*(1-$AC$15)-K199+L200</f>
        <v>747.95375000000058</v>
      </c>
      <c r="M199">
        <f>0.05*D199</f>
        <v>25564.65</v>
      </c>
      <c r="N199">
        <f>IF(L199&gt;=M199, 1, 0)</f>
        <v>0</v>
      </c>
      <c r="O199">
        <f>SUM($N$199:N199)</f>
        <v>0</v>
      </c>
      <c r="P199">
        <f>IF(O199=0,0,1)</f>
        <v>0</v>
      </c>
      <c r="Q199" s="21">
        <v>0.13</v>
      </c>
      <c r="R199" s="21">
        <f t="shared" si="46"/>
        <v>0.13300000000000001</v>
      </c>
      <c r="S199" s="25">
        <f t="shared" si="47"/>
        <v>541.11502270485096</v>
      </c>
    </row>
    <row r="200" spans="1:19" x14ac:dyDescent="0.25">
      <c r="A200" s="16"/>
      <c r="Q200" s="22"/>
    </row>
    <row r="201" spans="1:19" x14ac:dyDescent="0.25">
      <c r="A201" s="16"/>
      <c r="Q201" s="22"/>
    </row>
    <row r="202" spans="1:19" x14ac:dyDescent="0.25">
      <c r="Q202" s="22"/>
    </row>
    <row r="203" spans="1:19" x14ac:dyDescent="0.25">
      <c r="Q203" s="22"/>
    </row>
    <row r="204" spans="1:19" x14ac:dyDescent="0.25">
      <c r="Q204" s="22"/>
    </row>
    <row r="205" spans="1:19" x14ac:dyDescent="0.25">
      <c r="Q205" s="22"/>
    </row>
    <row r="206" spans="1:19" x14ac:dyDescent="0.25">
      <c r="Q206" s="22"/>
    </row>
    <row r="207" spans="1:19" x14ac:dyDescent="0.25">
      <c r="Q207" s="22"/>
    </row>
    <row r="208" spans="1:19" x14ac:dyDescent="0.25">
      <c r="Q208" s="22"/>
    </row>
    <row r="209" spans="17:17" x14ac:dyDescent="0.25">
      <c r="Q209" s="22"/>
    </row>
    <row r="210" spans="17:17" x14ac:dyDescent="0.25">
      <c r="Q210" s="22"/>
    </row>
    <row r="211" spans="17:17" x14ac:dyDescent="0.25">
      <c r="Q211" s="22"/>
    </row>
    <row r="212" spans="17:17" x14ac:dyDescent="0.25">
      <c r="Q212" s="22"/>
    </row>
    <row r="213" spans="17:17" x14ac:dyDescent="0.25">
      <c r="Q213" s="22"/>
    </row>
    <row r="214" spans="17:17" x14ac:dyDescent="0.25">
      <c r="Q214" s="22"/>
    </row>
    <row r="215" spans="17:17" x14ac:dyDescent="0.25">
      <c r="Q215" s="22"/>
    </row>
    <row r="216" spans="17:17" x14ac:dyDescent="0.25">
      <c r="Q216" s="22"/>
    </row>
    <row r="217" spans="17:17" x14ac:dyDescent="0.25">
      <c r="Q217" s="22"/>
    </row>
    <row r="218" spans="17:17" x14ac:dyDescent="0.25">
      <c r="Q218" s="22"/>
    </row>
    <row r="219" spans="17:17" x14ac:dyDescent="0.25">
      <c r="Q219" s="22"/>
    </row>
    <row r="220" spans="17:17" x14ac:dyDescent="0.25">
      <c r="Q220" s="22"/>
    </row>
    <row r="221" spans="17:17" x14ac:dyDescent="0.25">
      <c r="Q221" s="22"/>
    </row>
    <row r="222" spans="17:17" x14ac:dyDescent="0.25">
      <c r="Q222" s="22"/>
    </row>
    <row r="223" spans="17:17" x14ac:dyDescent="0.25">
      <c r="Q223" s="22"/>
    </row>
    <row r="224" spans="17:17" x14ac:dyDescent="0.25">
      <c r="Q224" s="22"/>
    </row>
    <row r="225" spans="17:17" x14ac:dyDescent="0.25">
      <c r="Q225" s="22"/>
    </row>
    <row r="226" spans="17:17" x14ac:dyDescent="0.25">
      <c r="Q226" s="22"/>
    </row>
    <row r="227" spans="17:17" x14ac:dyDescent="0.25">
      <c r="Q227" s="22"/>
    </row>
    <row r="228" spans="17:17" x14ac:dyDescent="0.25">
      <c r="Q228" s="22"/>
    </row>
    <row r="229" spans="17:17" x14ac:dyDescent="0.25">
      <c r="Q229" s="22"/>
    </row>
    <row r="230" spans="17:17" x14ac:dyDescent="0.25">
      <c r="Q230" s="22"/>
    </row>
    <row r="231" spans="17:17" x14ac:dyDescent="0.25">
      <c r="Q231" s="22"/>
    </row>
    <row r="232" spans="17:17" x14ac:dyDescent="0.25">
      <c r="Q232" s="22"/>
    </row>
    <row r="233" spans="17:17" x14ac:dyDescent="0.25">
      <c r="Q233" s="22"/>
    </row>
    <row r="234" spans="17:17" x14ac:dyDescent="0.25">
      <c r="Q234" s="22"/>
    </row>
    <row r="235" spans="17:17" x14ac:dyDescent="0.25">
      <c r="Q235" s="22"/>
    </row>
    <row r="236" spans="17:17" x14ac:dyDescent="0.25">
      <c r="Q236" s="22"/>
    </row>
    <row r="237" spans="17:17" x14ac:dyDescent="0.25">
      <c r="Q237" s="22"/>
    </row>
    <row r="238" spans="17:17" x14ac:dyDescent="0.25">
      <c r="Q238" s="22"/>
    </row>
    <row r="239" spans="17:17" x14ac:dyDescent="0.25">
      <c r="Q239" s="22"/>
    </row>
    <row r="240" spans="17:17" x14ac:dyDescent="0.25">
      <c r="Q240" s="22"/>
    </row>
    <row r="241" spans="17:17" x14ac:dyDescent="0.25">
      <c r="Q241" s="22"/>
    </row>
    <row r="242" spans="17:17" x14ac:dyDescent="0.25">
      <c r="Q242" s="22"/>
    </row>
    <row r="243" spans="17:17" x14ac:dyDescent="0.25">
      <c r="Q243" s="22"/>
    </row>
    <row r="244" spans="17:17" x14ac:dyDescent="0.25">
      <c r="Q244" s="22"/>
    </row>
    <row r="245" spans="17:17" x14ac:dyDescent="0.25">
      <c r="Q245" s="22"/>
    </row>
    <row r="246" spans="17:17" x14ac:dyDescent="0.25">
      <c r="Q246" s="22"/>
    </row>
    <row r="247" spans="17:17" x14ac:dyDescent="0.25">
      <c r="Q247" s="22"/>
    </row>
    <row r="248" spans="17:17" x14ac:dyDescent="0.25">
      <c r="Q248" s="22"/>
    </row>
    <row r="249" spans="17:17" x14ac:dyDescent="0.25">
      <c r="Q249" s="22"/>
    </row>
    <row r="250" spans="17:17" x14ac:dyDescent="0.25">
      <c r="Q250" s="22"/>
    </row>
    <row r="251" spans="17:17" x14ac:dyDescent="0.25">
      <c r="Q251" s="22"/>
    </row>
    <row r="252" spans="17:17" x14ac:dyDescent="0.25">
      <c r="Q252" s="22"/>
    </row>
    <row r="253" spans="17:17" x14ac:dyDescent="0.25">
      <c r="Q253" s="22"/>
    </row>
    <row r="254" spans="17:17" x14ac:dyDescent="0.25">
      <c r="Q254" s="22"/>
    </row>
    <row r="255" spans="17:17" x14ac:dyDescent="0.25">
      <c r="Q255" s="22"/>
    </row>
    <row r="256" spans="17:17" x14ac:dyDescent="0.25">
      <c r="Q256" s="22"/>
    </row>
    <row r="257" spans="17:17" x14ac:dyDescent="0.25">
      <c r="Q257" s="22"/>
    </row>
    <row r="258" spans="17:17" x14ac:dyDescent="0.25">
      <c r="Q258" s="22"/>
    </row>
    <row r="259" spans="17:17" x14ac:dyDescent="0.25">
      <c r="Q259" s="22"/>
    </row>
    <row r="260" spans="17:17" x14ac:dyDescent="0.25">
      <c r="Q260" s="22"/>
    </row>
    <row r="261" spans="17:17" x14ac:dyDescent="0.25">
      <c r="Q261" s="22"/>
    </row>
    <row r="262" spans="17:17" x14ac:dyDescent="0.25">
      <c r="Q262" s="22"/>
    </row>
    <row r="263" spans="17:17" x14ac:dyDescent="0.25">
      <c r="Q263" s="22"/>
    </row>
    <row r="264" spans="17:17" x14ac:dyDescent="0.25">
      <c r="Q264" s="22"/>
    </row>
    <row r="265" spans="17:17" x14ac:dyDescent="0.25">
      <c r="Q265" s="22"/>
    </row>
    <row r="266" spans="17:17" x14ac:dyDescent="0.25">
      <c r="Q266" s="22"/>
    </row>
    <row r="267" spans="17:17" x14ac:dyDescent="0.25">
      <c r="Q267" s="22"/>
    </row>
    <row r="268" spans="17:17" x14ac:dyDescent="0.25">
      <c r="Q268" s="22"/>
    </row>
    <row r="269" spans="17:17" x14ac:dyDescent="0.25">
      <c r="Q269" s="22"/>
    </row>
    <row r="270" spans="17:17" x14ac:dyDescent="0.25">
      <c r="Q270" s="22"/>
    </row>
    <row r="271" spans="17:17" x14ac:dyDescent="0.25">
      <c r="Q271" s="22"/>
    </row>
    <row r="272" spans="17:17" x14ac:dyDescent="0.25">
      <c r="Q272" s="22"/>
    </row>
    <row r="273" spans="17:17" x14ac:dyDescent="0.25">
      <c r="Q273" s="22"/>
    </row>
    <row r="274" spans="17:17" x14ac:dyDescent="0.25">
      <c r="Q274" s="22"/>
    </row>
    <row r="275" spans="17:17" x14ac:dyDescent="0.25">
      <c r="Q275" s="22"/>
    </row>
    <row r="276" spans="17:17" x14ac:dyDescent="0.25">
      <c r="Q276" s="22"/>
    </row>
    <row r="277" spans="17:17" x14ac:dyDescent="0.25">
      <c r="Q277" s="22"/>
    </row>
    <row r="278" spans="17:17" x14ac:dyDescent="0.25">
      <c r="Q278" s="22"/>
    </row>
    <row r="279" spans="17:17" x14ac:dyDescent="0.25">
      <c r="Q279" s="22"/>
    </row>
    <row r="280" spans="17:17" x14ac:dyDescent="0.25">
      <c r="Q280" s="22"/>
    </row>
    <row r="281" spans="17:17" x14ac:dyDescent="0.25">
      <c r="Q281" s="22"/>
    </row>
    <row r="282" spans="17:17" x14ac:dyDescent="0.25">
      <c r="Q282" s="22"/>
    </row>
    <row r="283" spans="17:17" x14ac:dyDescent="0.25">
      <c r="Q283" s="22"/>
    </row>
    <row r="284" spans="17:17" x14ac:dyDescent="0.25">
      <c r="Q284" s="22"/>
    </row>
    <row r="285" spans="17:17" x14ac:dyDescent="0.25">
      <c r="Q285" s="22"/>
    </row>
    <row r="286" spans="17:17" x14ac:dyDescent="0.25">
      <c r="Q286" s="22"/>
    </row>
    <row r="287" spans="17:17" x14ac:dyDescent="0.25">
      <c r="Q287" s="22"/>
    </row>
    <row r="288" spans="17:17" x14ac:dyDescent="0.25">
      <c r="Q288" s="22"/>
    </row>
    <row r="289" spans="17:17" x14ac:dyDescent="0.25">
      <c r="Q289" s="22"/>
    </row>
    <row r="290" spans="17:17" x14ac:dyDescent="0.25">
      <c r="Q290" s="22"/>
    </row>
    <row r="291" spans="17:17" x14ac:dyDescent="0.25">
      <c r="Q291" s="22"/>
    </row>
    <row r="292" spans="17:17" x14ac:dyDescent="0.25">
      <c r="Q292" s="22"/>
    </row>
    <row r="293" spans="17:17" x14ac:dyDescent="0.25">
      <c r="Q293" s="22"/>
    </row>
    <row r="294" spans="17:17" x14ac:dyDescent="0.25">
      <c r="Q294" s="22"/>
    </row>
    <row r="295" spans="17:17" x14ac:dyDescent="0.25">
      <c r="Q295" s="22"/>
    </row>
    <row r="296" spans="17:17" x14ac:dyDescent="0.25">
      <c r="Q296" s="22"/>
    </row>
    <row r="297" spans="17:17" x14ac:dyDescent="0.25">
      <c r="Q297" s="22"/>
    </row>
    <row r="298" spans="17:17" x14ac:dyDescent="0.25">
      <c r="Q298" s="22"/>
    </row>
    <row r="299" spans="17:17" x14ac:dyDescent="0.25">
      <c r="Q299" s="22"/>
    </row>
    <row r="300" spans="17:17" x14ac:dyDescent="0.25">
      <c r="Q300" s="22"/>
    </row>
    <row r="301" spans="17:17" x14ac:dyDescent="0.25">
      <c r="Q301" s="22"/>
    </row>
    <row r="302" spans="17:17" x14ac:dyDescent="0.25">
      <c r="Q302" s="22"/>
    </row>
    <row r="303" spans="17:17" x14ac:dyDescent="0.25">
      <c r="Q303" s="22"/>
    </row>
    <row r="304" spans="17:17" x14ac:dyDescent="0.25">
      <c r="Q304" s="22"/>
    </row>
    <row r="305" spans="17:17" x14ac:dyDescent="0.25">
      <c r="Q305" s="22"/>
    </row>
    <row r="306" spans="17:17" x14ac:dyDescent="0.25">
      <c r="Q306" s="22"/>
    </row>
    <row r="307" spans="17:17" x14ac:dyDescent="0.25">
      <c r="Q307" s="22"/>
    </row>
    <row r="308" spans="17:17" x14ac:dyDescent="0.25">
      <c r="Q308" s="22"/>
    </row>
    <row r="309" spans="17:17" x14ac:dyDescent="0.25">
      <c r="Q309" s="22"/>
    </row>
    <row r="310" spans="17:17" x14ac:dyDescent="0.25">
      <c r="Q310" s="22"/>
    </row>
    <row r="311" spans="17:17" x14ac:dyDescent="0.25">
      <c r="Q311" s="22"/>
    </row>
    <row r="312" spans="17:17" x14ac:dyDescent="0.25">
      <c r="Q312" s="22"/>
    </row>
    <row r="313" spans="17:17" x14ac:dyDescent="0.25">
      <c r="Q313" s="22"/>
    </row>
    <row r="314" spans="17:17" x14ac:dyDescent="0.25">
      <c r="Q314" s="22"/>
    </row>
    <row r="315" spans="17:17" x14ac:dyDescent="0.25">
      <c r="Q315" s="22"/>
    </row>
    <row r="316" spans="17:17" x14ac:dyDescent="0.25">
      <c r="Q316" s="22"/>
    </row>
    <row r="317" spans="17:17" x14ac:dyDescent="0.25">
      <c r="Q317" s="22"/>
    </row>
    <row r="318" spans="17:17" x14ac:dyDescent="0.25">
      <c r="Q318" s="22"/>
    </row>
    <row r="319" spans="17:17" x14ac:dyDescent="0.25">
      <c r="Q319" s="22"/>
    </row>
    <row r="320" spans="17:17" x14ac:dyDescent="0.25">
      <c r="Q320" s="22"/>
    </row>
    <row r="321" spans="17:17" x14ac:dyDescent="0.25">
      <c r="Q321" s="22"/>
    </row>
    <row r="322" spans="17:17" x14ac:dyDescent="0.25">
      <c r="Q322" s="22"/>
    </row>
    <row r="323" spans="17:17" x14ac:dyDescent="0.25">
      <c r="Q323" s="22"/>
    </row>
    <row r="324" spans="17:17" x14ac:dyDescent="0.25">
      <c r="Q324" s="22"/>
    </row>
    <row r="325" spans="17:17" x14ac:dyDescent="0.25">
      <c r="Q325" s="22"/>
    </row>
    <row r="326" spans="17:17" x14ac:dyDescent="0.25">
      <c r="Q326" s="22"/>
    </row>
    <row r="327" spans="17:17" x14ac:dyDescent="0.25">
      <c r="Q327" s="22"/>
    </row>
    <row r="328" spans="17:17" x14ac:dyDescent="0.25">
      <c r="Q328" s="22"/>
    </row>
    <row r="329" spans="17:17" x14ac:dyDescent="0.25">
      <c r="Q329" s="22"/>
    </row>
    <row r="330" spans="17:17" x14ac:dyDescent="0.25">
      <c r="Q330" s="22"/>
    </row>
    <row r="331" spans="17:17" x14ac:dyDescent="0.25">
      <c r="Q331" s="22"/>
    </row>
    <row r="332" spans="17:17" x14ac:dyDescent="0.25">
      <c r="Q332" s="22"/>
    </row>
    <row r="333" spans="17:17" x14ac:dyDescent="0.25">
      <c r="Q333" s="22"/>
    </row>
    <row r="334" spans="17:17" x14ac:dyDescent="0.25">
      <c r="Q334" s="22"/>
    </row>
    <row r="335" spans="17:17" x14ac:dyDescent="0.25">
      <c r="Q335" s="22"/>
    </row>
    <row r="336" spans="17:17" x14ac:dyDescent="0.25">
      <c r="Q336" s="22"/>
    </row>
    <row r="337" spans="17:17" x14ac:dyDescent="0.25">
      <c r="Q337" s="22"/>
    </row>
    <row r="338" spans="17:17" x14ac:dyDescent="0.25">
      <c r="Q338" s="22"/>
    </row>
    <row r="339" spans="17:17" x14ac:dyDescent="0.25">
      <c r="Q339" s="22"/>
    </row>
    <row r="340" spans="17:17" x14ac:dyDescent="0.25">
      <c r="Q340" s="22"/>
    </row>
    <row r="341" spans="17:17" x14ac:dyDescent="0.25">
      <c r="Q341" s="22"/>
    </row>
    <row r="342" spans="17:17" x14ac:dyDescent="0.25">
      <c r="Q342" s="22"/>
    </row>
    <row r="343" spans="17:17" x14ac:dyDescent="0.25">
      <c r="Q343" s="22"/>
    </row>
    <row r="344" spans="17:17" x14ac:dyDescent="0.25">
      <c r="Q344" s="22"/>
    </row>
    <row r="345" spans="17:17" x14ac:dyDescent="0.25">
      <c r="Q345" s="22"/>
    </row>
    <row r="346" spans="17:17" x14ac:dyDescent="0.25">
      <c r="Q346" s="22"/>
    </row>
    <row r="347" spans="17:17" x14ac:dyDescent="0.25">
      <c r="Q347" s="22"/>
    </row>
    <row r="348" spans="17:17" x14ac:dyDescent="0.25">
      <c r="Q348" s="22"/>
    </row>
    <row r="349" spans="17:17" x14ac:dyDescent="0.25">
      <c r="Q349" s="22"/>
    </row>
    <row r="350" spans="17:17" x14ac:dyDescent="0.25">
      <c r="Q350" s="22"/>
    </row>
    <row r="351" spans="17:17" x14ac:dyDescent="0.25">
      <c r="Q351" s="22"/>
    </row>
    <row r="352" spans="17:17" x14ac:dyDescent="0.25">
      <c r="Q352" s="22"/>
    </row>
    <row r="353" spans="17:17" x14ac:dyDescent="0.25">
      <c r="Q353" s="22"/>
    </row>
    <row r="354" spans="17:17" x14ac:dyDescent="0.25">
      <c r="Q354" s="22"/>
    </row>
    <row r="355" spans="17:17" x14ac:dyDescent="0.25">
      <c r="Q355" s="22"/>
    </row>
    <row r="356" spans="17:17" x14ac:dyDescent="0.25">
      <c r="Q356" s="22"/>
    </row>
    <row r="357" spans="17:17" x14ac:dyDescent="0.25">
      <c r="Q357" s="22"/>
    </row>
    <row r="358" spans="17:17" x14ac:dyDescent="0.25">
      <c r="Q358" s="22"/>
    </row>
    <row r="359" spans="17:17" x14ac:dyDescent="0.25">
      <c r="Q359" s="22"/>
    </row>
    <row r="360" spans="17:17" x14ac:dyDescent="0.25">
      <c r="Q360" s="22"/>
    </row>
    <row r="361" spans="17:17" x14ac:dyDescent="0.25">
      <c r="Q361" s="22"/>
    </row>
    <row r="362" spans="17:17" x14ac:dyDescent="0.25">
      <c r="Q362" s="22"/>
    </row>
    <row r="363" spans="17:17" x14ac:dyDescent="0.25">
      <c r="Q363" s="22"/>
    </row>
    <row r="364" spans="17:17" x14ac:dyDescent="0.25">
      <c r="Q364" s="22"/>
    </row>
    <row r="365" spans="17:17" x14ac:dyDescent="0.25">
      <c r="Q365" s="22"/>
    </row>
    <row r="366" spans="17:17" x14ac:dyDescent="0.25">
      <c r="Q366" s="22"/>
    </row>
    <row r="367" spans="17:17" x14ac:dyDescent="0.25">
      <c r="Q367" s="22"/>
    </row>
    <row r="368" spans="17:17" x14ac:dyDescent="0.25">
      <c r="Q368" s="22"/>
    </row>
    <row r="369" spans="17:17" x14ac:dyDescent="0.25">
      <c r="Q369" s="22"/>
    </row>
    <row r="370" spans="17:17" x14ac:dyDescent="0.25">
      <c r="Q370" s="22"/>
    </row>
    <row r="371" spans="17:17" x14ac:dyDescent="0.25">
      <c r="Q371" s="22"/>
    </row>
    <row r="372" spans="17:17" x14ac:dyDescent="0.25">
      <c r="Q372" s="22"/>
    </row>
    <row r="373" spans="17:17" x14ac:dyDescent="0.25">
      <c r="Q373" s="22"/>
    </row>
    <row r="374" spans="17:17" x14ac:dyDescent="0.25">
      <c r="Q374" s="22"/>
    </row>
    <row r="375" spans="17:17" x14ac:dyDescent="0.25">
      <c r="Q375" s="22"/>
    </row>
    <row r="376" spans="17:17" x14ac:dyDescent="0.25">
      <c r="Q376" s="22"/>
    </row>
    <row r="377" spans="17:17" x14ac:dyDescent="0.25">
      <c r="Q377" s="22"/>
    </row>
    <row r="378" spans="17:17" x14ac:dyDescent="0.25">
      <c r="Q378" s="22"/>
    </row>
    <row r="379" spans="17:17" x14ac:dyDescent="0.25">
      <c r="Q379" s="22"/>
    </row>
    <row r="380" spans="17:17" x14ac:dyDescent="0.25">
      <c r="Q380" s="22"/>
    </row>
    <row r="381" spans="17:17" x14ac:dyDescent="0.25">
      <c r="Q381" s="22"/>
    </row>
    <row r="382" spans="17:17" x14ac:dyDescent="0.25">
      <c r="Q382" s="22"/>
    </row>
    <row r="383" spans="17:17" x14ac:dyDescent="0.25">
      <c r="Q383" s="22"/>
    </row>
    <row r="384" spans="17:17" x14ac:dyDescent="0.25">
      <c r="Q384" s="22"/>
    </row>
    <row r="385" spans="17:17" x14ac:dyDescent="0.25">
      <c r="Q385" s="22"/>
    </row>
    <row r="386" spans="17:17" x14ac:dyDescent="0.25">
      <c r="Q386" s="22"/>
    </row>
    <row r="387" spans="17:17" x14ac:dyDescent="0.25">
      <c r="Q387" s="22"/>
    </row>
    <row r="388" spans="17:17" x14ac:dyDescent="0.25">
      <c r="Q388" s="22"/>
    </row>
    <row r="389" spans="17:17" x14ac:dyDescent="0.25">
      <c r="Q389" s="22"/>
    </row>
    <row r="390" spans="17:17" x14ac:dyDescent="0.25">
      <c r="Q390" s="22"/>
    </row>
    <row r="391" spans="17:17" x14ac:dyDescent="0.25">
      <c r="Q391" s="22"/>
    </row>
    <row r="392" spans="17:17" x14ac:dyDescent="0.25">
      <c r="Q392" s="22"/>
    </row>
    <row r="393" spans="17:17" x14ac:dyDescent="0.25">
      <c r="Q393" s="22"/>
    </row>
    <row r="394" spans="17:17" x14ac:dyDescent="0.25">
      <c r="Q394" s="22"/>
    </row>
    <row r="395" spans="17:17" x14ac:dyDescent="0.25">
      <c r="Q395" s="22"/>
    </row>
    <row r="396" spans="17:17" x14ac:dyDescent="0.25">
      <c r="Q396" s="22"/>
    </row>
    <row r="397" spans="17:17" x14ac:dyDescent="0.25">
      <c r="Q397" s="22"/>
    </row>
    <row r="398" spans="17:17" x14ac:dyDescent="0.25">
      <c r="Q398" s="22"/>
    </row>
    <row r="399" spans="17:17" x14ac:dyDescent="0.25">
      <c r="Q399" s="22"/>
    </row>
    <row r="400" spans="17:17" x14ac:dyDescent="0.25">
      <c r="Q400" s="22"/>
    </row>
    <row r="401" spans="17:17" x14ac:dyDescent="0.25">
      <c r="Q401" s="22"/>
    </row>
    <row r="402" spans="17:17" x14ac:dyDescent="0.25">
      <c r="Q402" s="22"/>
    </row>
    <row r="403" spans="17:17" x14ac:dyDescent="0.25">
      <c r="Q403" s="22"/>
    </row>
    <row r="404" spans="17:17" x14ac:dyDescent="0.25">
      <c r="Q404" s="22"/>
    </row>
    <row r="405" spans="17:17" x14ac:dyDescent="0.25">
      <c r="Q405" s="22"/>
    </row>
    <row r="406" spans="17:17" x14ac:dyDescent="0.25">
      <c r="Q406" s="22"/>
    </row>
    <row r="407" spans="17:17" x14ac:dyDescent="0.25">
      <c r="Q407" s="22"/>
    </row>
    <row r="408" spans="17:17" x14ac:dyDescent="0.25">
      <c r="Q408" s="22"/>
    </row>
    <row r="409" spans="17:17" x14ac:dyDescent="0.25">
      <c r="Q409" s="22"/>
    </row>
    <row r="410" spans="17:17" x14ac:dyDescent="0.25">
      <c r="Q410" s="22"/>
    </row>
    <row r="411" spans="17:17" x14ac:dyDescent="0.25">
      <c r="Q411" s="22"/>
    </row>
    <row r="412" spans="17:17" x14ac:dyDescent="0.25">
      <c r="Q412" s="22"/>
    </row>
    <row r="413" spans="17:17" x14ac:dyDescent="0.25">
      <c r="Q413" s="22"/>
    </row>
    <row r="414" spans="17:17" x14ac:dyDescent="0.25">
      <c r="Q414" s="22"/>
    </row>
    <row r="415" spans="17:17" x14ac:dyDescent="0.25">
      <c r="Q415" s="22"/>
    </row>
    <row r="416" spans="17:17" x14ac:dyDescent="0.25">
      <c r="Q416" s="22"/>
    </row>
    <row r="417" spans="17:17" x14ac:dyDescent="0.25">
      <c r="Q417" s="22"/>
    </row>
    <row r="418" spans="17:17" x14ac:dyDescent="0.25">
      <c r="Q418" s="22"/>
    </row>
    <row r="419" spans="17:17" x14ac:dyDescent="0.25">
      <c r="Q419" s="22"/>
    </row>
    <row r="420" spans="17:17" x14ac:dyDescent="0.25">
      <c r="Q420" s="22"/>
    </row>
    <row r="421" spans="17:17" x14ac:dyDescent="0.25">
      <c r="Q421" s="22"/>
    </row>
    <row r="422" spans="17:17" x14ac:dyDescent="0.25">
      <c r="Q422" s="22"/>
    </row>
    <row r="423" spans="17:17" x14ac:dyDescent="0.25">
      <c r="Q423" s="22"/>
    </row>
    <row r="424" spans="17:17" x14ac:dyDescent="0.25">
      <c r="Q424" s="22"/>
    </row>
    <row r="425" spans="17:17" x14ac:dyDescent="0.25">
      <c r="Q425" s="22"/>
    </row>
    <row r="426" spans="17:17" x14ac:dyDescent="0.25">
      <c r="Q426" s="22"/>
    </row>
    <row r="427" spans="17:17" x14ac:dyDescent="0.25">
      <c r="Q427" s="22"/>
    </row>
    <row r="428" spans="17:17" x14ac:dyDescent="0.25">
      <c r="Q428" s="22"/>
    </row>
    <row r="429" spans="17:17" x14ac:dyDescent="0.25">
      <c r="Q429" s="22"/>
    </row>
    <row r="430" spans="17:17" x14ac:dyDescent="0.25">
      <c r="Q430" s="22"/>
    </row>
    <row r="431" spans="17:17" x14ac:dyDescent="0.25">
      <c r="Q431" s="22"/>
    </row>
    <row r="432" spans="17:17" x14ac:dyDescent="0.25">
      <c r="Q432" s="22"/>
    </row>
    <row r="433" spans="17:17" x14ac:dyDescent="0.25">
      <c r="Q433" s="22"/>
    </row>
    <row r="434" spans="17:17" x14ac:dyDescent="0.25">
      <c r="Q434" s="22"/>
    </row>
    <row r="435" spans="17:17" x14ac:dyDescent="0.25">
      <c r="Q435" s="22"/>
    </row>
    <row r="436" spans="17:17" x14ac:dyDescent="0.25">
      <c r="Q436" s="22"/>
    </row>
    <row r="437" spans="17:17" x14ac:dyDescent="0.25">
      <c r="Q437" s="22"/>
    </row>
    <row r="438" spans="17:17" x14ac:dyDescent="0.25">
      <c r="Q438" s="22"/>
    </row>
    <row r="439" spans="17:17" x14ac:dyDescent="0.25">
      <c r="Q439" s="22"/>
    </row>
    <row r="440" spans="17:17" x14ac:dyDescent="0.25">
      <c r="Q440" s="22"/>
    </row>
    <row r="441" spans="17:17" x14ac:dyDescent="0.25">
      <c r="Q441" s="22"/>
    </row>
    <row r="442" spans="17:17" x14ac:dyDescent="0.25">
      <c r="Q442" s="22"/>
    </row>
    <row r="443" spans="17:17" x14ac:dyDescent="0.25">
      <c r="Q443" s="22"/>
    </row>
    <row r="444" spans="17:17" x14ac:dyDescent="0.25">
      <c r="Q444" s="22"/>
    </row>
    <row r="445" spans="17:17" x14ac:dyDescent="0.25">
      <c r="Q445" s="22"/>
    </row>
    <row r="446" spans="17:17" x14ac:dyDescent="0.25">
      <c r="Q446" s="22"/>
    </row>
    <row r="447" spans="17:17" x14ac:dyDescent="0.25">
      <c r="Q447" s="22"/>
    </row>
    <row r="448" spans="17:17" x14ac:dyDescent="0.25">
      <c r="Q448" s="22"/>
    </row>
    <row r="449" spans="17:17" x14ac:dyDescent="0.25">
      <c r="Q449" s="22"/>
    </row>
    <row r="450" spans="17:17" x14ac:dyDescent="0.25">
      <c r="Q450" s="22"/>
    </row>
    <row r="451" spans="17:17" x14ac:dyDescent="0.25">
      <c r="Q451" s="22"/>
    </row>
    <row r="452" spans="17:17" x14ac:dyDescent="0.25">
      <c r="Q452" s="22"/>
    </row>
    <row r="453" spans="17:17" x14ac:dyDescent="0.25">
      <c r="Q453" s="22"/>
    </row>
    <row r="454" spans="17:17" x14ac:dyDescent="0.25">
      <c r="Q454" s="22"/>
    </row>
    <row r="455" spans="17:17" x14ac:dyDescent="0.25">
      <c r="Q455" s="22"/>
    </row>
    <row r="456" spans="17:17" x14ac:dyDescent="0.25">
      <c r="Q456" s="22"/>
    </row>
    <row r="457" spans="17:17" x14ac:dyDescent="0.25">
      <c r="Q457" s="22"/>
    </row>
    <row r="458" spans="17:17" x14ac:dyDescent="0.25">
      <c r="Q458" s="22"/>
    </row>
    <row r="459" spans="17:17" x14ac:dyDescent="0.25">
      <c r="Q459" s="22"/>
    </row>
    <row r="460" spans="17:17" x14ac:dyDescent="0.25">
      <c r="Q460" s="22"/>
    </row>
    <row r="461" spans="17:17" x14ac:dyDescent="0.25">
      <c r="Q461" s="22"/>
    </row>
    <row r="462" spans="17:17" x14ac:dyDescent="0.25">
      <c r="Q462" s="22"/>
    </row>
    <row r="463" spans="17:17" x14ac:dyDescent="0.25">
      <c r="Q463" s="22"/>
    </row>
    <row r="464" spans="17:17" x14ac:dyDescent="0.25">
      <c r="Q464" s="22"/>
    </row>
    <row r="465" spans="17:17" x14ac:dyDescent="0.25">
      <c r="Q465" s="22"/>
    </row>
    <row r="466" spans="17:17" x14ac:dyDescent="0.25">
      <c r="Q466" s="22"/>
    </row>
    <row r="467" spans="17:17" x14ac:dyDescent="0.25">
      <c r="Q467" s="22"/>
    </row>
    <row r="468" spans="17:17" x14ac:dyDescent="0.25">
      <c r="Q468" s="22"/>
    </row>
    <row r="469" spans="17:17" x14ac:dyDescent="0.25">
      <c r="Q469" s="22"/>
    </row>
    <row r="470" spans="17:17" x14ac:dyDescent="0.25">
      <c r="Q470" s="22"/>
    </row>
    <row r="471" spans="17:17" x14ac:dyDescent="0.25">
      <c r="Q471" s="22"/>
    </row>
    <row r="472" spans="17:17" x14ac:dyDescent="0.25">
      <c r="Q472" s="22"/>
    </row>
    <row r="473" spans="17:17" x14ac:dyDescent="0.25">
      <c r="Q473" s="22"/>
    </row>
    <row r="474" spans="17:17" x14ac:dyDescent="0.25">
      <c r="Q474" s="22"/>
    </row>
    <row r="475" spans="17:17" x14ac:dyDescent="0.25">
      <c r="Q475" s="22"/>
    </row>
    <row r="476" spans="17:17" x14ac:dyDescent="0.25">
      <c r="Q476" s="22"/>
    </row>
    <row r="477" spans="17:17" x14ac:dyDescent="0.25">
      <c r="Q477" s="22"/>
    </row>
    <row r="478" spans="17:17" x14ac:dyDescent="0.25">
      <c r="Q478" s="22"/>
    </row>
    <row r="479" spans="17:17" x14ac:dyDescent="0.25">
      <c r="Q479" s="22"/>
    </row>
    <row r="480" spans="17:17" x14ac:dyDescent="0.25">
      <c r="Q480" s="22"/>
    </row>
    <row r="481" spans="17:17" x14ac:dyDescent="0.25">
      <c r="Q481" s="22"/>
    </row>
    <row r="482" spans="17:17" x14ac:dyDescent="0.25">
      <c r="Q482" s="22"/>
    </row>
    <row r="483" spans="17:17" x14ac:dyDescent="0.25">
      <c r="Q483" s="22"/>
    </row>
    <row r="484" spans="17:17" x14ac:dyDescent="0.25">
      <c r="Q484" s="22"/>
    </row>
    <row r="485" spans="17:17" x14ac:dyDescent="0.25">
      <c r="Q485" s="22"/>
    </row>
    <row r="486" spans="17:17" x14ac:dyDescent="0.25">
      <c r="Q486" s="22"/>
    </row>
    <row r="487" spans="17:17" x14ac:dyDescent="0.25">
      <c r="Q487" s="22"/>
    </row>
    <row r="488" spans="17:17" x14ac:dyDescent="0.25">
      <c r="Q488" s="22"/>
    </row>
    <row r="489" spans="17:17" x14ac:dyDescent="0.25">
      <c r="Q489" s="22"/>
    </row>
    <row r="490" spans="17:17" x14ac:dyDescent="0.25">
      <c r="Q490" s="22"/>
    </row>
    <row r="491" spans="17:17" x14ac:dyDescent="0.25">
      <c r="Q491" s="22"/>
    </row>
    <row r="492" spans="17:17" x14ac:dyDescent="0.25">
      <c r="Q492" s="22"/>
    </row>
    <row r="493" spans="17:17" x14ac:dyDescent="0.25">
      <c r="Q493" s="22"/>
    </row>
    <row r="494" spans="17:17" x14ac:dyDescent="0.25">
      <c r="Q494" s="22"/>
    </row>
    <row r="495" spans="17:17" x14ac:dyDescent="0.25">
      <c r="Q495" s="22"/>
    </row>
    <row r="496" spans="17:17" x14ac:dyDescent="0.25">
      <c r="Q496" s="22"/>
    </row>
    <row r="497" spans="17:17" x14ac:dyDescent="0.25">
      <c r="Q497" s="22"/>
    </row>
    <row r="498" spans="17:17" x14ac:dyDescent="0.25">
      <c r="Q498" s="22"/>
    </row>
    <row r="499" spans="17:17" x14ac:dyDescent="0.25">
      <c r="Q499" s="22"/>
    </row>
    <row r="500" spans="17:17" x14ac:dyDescent="0.25">
      <c r="Q500" s="22"/>
    </row>
    <row r="501" spans="17:17" x14ac:dyDescent="0.25">
      <c r="Q501" s="22"/>
    </row>
    <row r="502" spans="17:17" x14ac:dyDescent="0.25">
      <c r="Q502" s="22"/>
    </row>
    <row r="503" spans="17:17" x14ac:dyDescent="0.25">
      <c r="Q503" s="22"/>
    </row>
    <row r="504" spans="17:17" x14ac:dyDescent="0.25">
      <c r="Q504" s="22"/>
    </row>
    <row r="505" spans="17:17" x14ac:dyDescent="0.25">
      <c r="Q505" s="22"/>
    </row>
    <row r="506" spans="17:17" x14ac:dyDescent="0.25">
      <c r="Q506" s="22"/>
    </row>
    <row r="507" spans="17:17" x14ac:dyDescent="0.25">
      <c r="Q507" s="22"/>
    </row>
    <row r="508" spans="17:17" x14ac:dyDescent="0.25">
      <c r="Q508" s="22"/>
    </row>
    <row r="509" spans="17:17" x14ac:dyDescent="0.25">
      <c r="Q509" s="22"/>
    </row>
    <row r="510" spans="17:17" x14ac:dyDescent="0.25">
      <c r="Q510" s="22"/>
    </row>
    <row r="511" spans="17:17" x14ac:dyDescent="0.25">
      <c r="Q511" s="22"/>
    </row>
    <row r="512" spans="17:17" x14ac:dyDescent="0.25">
      <c r="Q512" s="22"/>
    </row>
    <row r="513" spans="17:17" x14ac:dyDescent="0.25">
      <c r="Q513" s="22"/>
    </row>
    <row r="514" spans="17:17" x14ac:dyDescent="0.25">
      <c r="Q514" s="22"/>
    </row>
    <row r="515" spans="17:17" x14ac:dyDescent="0.25">
      <c r="Q515" s="22"/>
    </row>
    <row r="516" spans="17:17" x14ac:dyDescent="0.25">
      <c r="Q516" s="22"/>
    </row>
    <row r="517" spans="17:17" x14ac:dyDescent="0.25">
      <c r="Q517" s="22"/>
    </row>
    <row r="518" spans="17:17" x14ac:dyDescent="0.25">
      <c r="Q518" s="22"/>
    </row>
    <row r="519" spans="17:17" x14ac:dyDescent="0.25">
      <c r="Q519" s="22"/>
    </row>
    <row r="520" spans="17:17" x14ac:dyDescent="0.25">
      <c r="Q520" s="22"/>
    </row>
    <row r="521" spans="17:17" x14ac:dyDescent="0.25">
      <c r="Q521" s="22"/>
    </row>
    <row r="522" spans="17:17" x14ac:dyDescent="0.25">
      <c r="Q522" s="22"/>
    </row>
    <row r="523" spans="17:17" x14ac:dyDescent="0.25">
      <c r="Q523" s="22"/>
    </row>
    <row r="524" spans="17:17" x14ac:dyDescent="0.25">
      <c r="Q524" s="22"/>
    </row>
    <row r="525" spans="17:17" x14ac:dyDescent="0.25">
      <c r="Q525" s="22"/>
    </row>
    <row r="526" spans="17:17" x14ac:dyDescent="0.25">
      <c r="Q526" s="22"/>
    </row>
    <row r="527" spans="17:17" x14ac:dyDescent="0.25">
      <c r="Q527" s="22"/>
    </row>
    <row r="528" spans="17:17" x14ac:dyDescent="0.25">
      <c r="Q528" s="22"/>
    </row>
    <row r="529" spans="17:17" x14ac:dyDescent="0.25">
      <c r="Q529" s="22"/>
    </row>
    <row r="530" spans="17:17" x14ac:dyDescent="0.25">
      <c r="Q530" s="22"/>
    </row>
    <row r="531" spans="17:17" x14ac:dyDescent="0.25">
      <c r="Q531" s="22"/>
    </row>
    <row r="532" spans="17:17" x14ac:dyDescent="0.25">
      <c r="Q532" s="22"/>
    </row>
    <row r="533" spans="17:17" x14ac:dyDescent="0.25">
      <c r="Q533" s="22"/>
    </row>
    <row r="534" spans="17:17" x14ac:dyDescent="0.25">
      <c r="Q534" s="22"/>
    </row>
    <row r="535" spans="17:17" x14ac:dyDescent="0.25">
      <c r="Q535" s="22"/>
    </row>
    <row r="536" spans="17:17" x14ac:dyDescent="0.25">
      <c r="Q536" s="22"/>
    </row>
    <row r="537" spans="17:17" x14ac:dyDescent="0.25">
      <c r="Q537" s="22"/>
    </row>
    <row r="538" spans="17:17" x14ac:dyDescent="0.25">
      <c r="Q538" s="22"/>
    </row>
    <row r="539" spans="17:17" x14ac:dyDescent="0.25">
      <c r="Q539" s="22"/>
    </row>
    <row r="540" spans="17:17" x14ac:dyDescent="0.25">
      <c r="Q540" s="22"/>
    </row>
    <row r="541" spans="17:17" x14ac:dyDescent="0.25">
      <c r="Q541" s="22"/>
    </row>
    <row r="542" spans="17:17" x14ac:dyDescent="0.25">
      <c r="Q542" s="22"/>
    </row>
    <row r="543" spans="17:17" x14ac:dyDescent="0.25">
      <c r="Q543" s="22"/>
    </row>
    <row r="544" spans="17:17" x14ac:dyDescent="0.25">
      <c r="Q544" s="22"/>
    </row>
    <row r="545" spans="17:17" x14ac:dyDescent="0.25">
      <c r="Q545" s="22"/>
    </row>
    <row r="546" spans="17:17" x14ac:dyDescent="0.25">
      <c r="Q546" s="22"/>
    </row>
    <row r="547" spans="17:17" x14ac:dyDescent="0.25">
      <c r="Q547" s="22"/>
    </row>
    <row r="548" spans="17:17" x14ac:dyDescent="0.25">
      <c r="Q548" s="22"/>
    </row>
    <row r="549" spans="17:17" x14ac:dyDescent="0.25">
      <c r="Q549" s="22"/>
    </row>
    <row r="550" spans="17:17" x14ac:dyDescent="0.25">
      <c r="Q550" s="22"/>
    </row>
    <row r="551" spans="17:17" x14ac:dyDescent="0.25">
      <c r="Q551" s="22"/>
    </row>
    <row r="552" spans="17:17" x14ac:dyDescent="0.25">
      <c r="Q552" s="22"/>
    </row>
    <row r="553" spans="17:17" x14ac:dyDescent="0.25">
      <c r="Q553" s="22"/>
    </row>
    <row r="554" spans="17:17" x14ac:dyDescent="0.25">
      <c r="Q554" s="22"/>
    </row>
    <row r="555" spans="17:17" x14ac:dyDescent="0.25">
      <c r="Q555" s="22"/>
    </row>
    <row r="556" spans="17:17" x14ac:dyDescent="0.25">
      <c r="Q556" s="22"/>
    </row>
    <row r="557" spans="17:17" x14ac:dyDescent="0.25">
      <c r="Q557" s="22"/>
    </row>
    <row r="558" spans="17:17" x14ac:dyDescent="0.25">
      <c r="Q558" s="22"/>
    </row>
    <row r="559" spans="17:17" x14ac:dyDescent="0.25">
      <c r="Q559" s="22"/>
    </row>
    <row r="560" spans="17:17" x14ac:dyDescent="0.25">
      <c r="Q560" s="22"/>
    </row>
    <row r="561" spans="17:17" x14ac:dyDescent="0.25">
      <c r="Q561" s="22"/>
    </row>
    <row r="562" spans="17:17" x14ac:dyDescent="0.25">
      <c r="Q562" s="22"/>
    </row>
    <row r="563" spans="17:17" x14ac:dyDescent="0.25">
      <c r="Q563" s="22"/>
    </row>
    <row r="564" spans="17:17" x14ac:dyDescent="0.25">
      <c r="Q564" s="22"/>
    </row>
    <row r="565" spans="17:17" x14ac:dyDescent="0.25">
      <c r="Q565" s="22"/>
    </row>
    <row r="566" spans="17:17" x14ac:dyDescent="0.25">
      <c r="Q566" s="22"/>
    </row>
    <row r="567" spans="17:17" x14ac:dyDescent="0.25">
      <c r="Q567" s="22"/>
    </row>
    <row r="568" spans="17:17" x14ac:dyDescent="0.25">
      <c r="Q568" s="22"/>
    </row>
    <row r="569" spans="17:17" x14ac:dyDescent="0.25">
      <c r="Q569" s="22"/>
    </row>
    <row r="570" spans="17:17" x14ac:dyDescent="0.25">
      <c r="Q570" s="22"/>
    </row>
    <row r="571" spans="17:17" x14ac:dyDescent="0.25">
      <c r="Q571" s="22"/>
    </row>
    <row r="572" spans="17:17" x14ac:dyDescent="0.25">
      <c r="Q572" s="22"/>
    </row>
    <row r="573" spans="17:17" x14ac:dyDescent="0.25">
      <c r="Q573" s="22"/>
    </row>
    <row r="574" spans="17:17" x14ac:dyDescent="0.25">
      <c r="Q574" s="22"/>
    </row>
    <row r="575" spans="17:17" x14ac:dyDescent="0.25">
      <c r="Q575" s="22"/>
    </row>
    <row r="576" spans="17:17" x14ac:dyDescent="0.25">
      <c r="Q576" s="22"/>
    </row>
    <row r="577" spans="17:17" x14ac:dyDescent="0.25">
      <c r="Q577" s="22"/>
    </row>
    <row r="578" spans="17:17" x14ac:dyDescent="0.25">
      <c r="Q578" s="22"/>
    </row>
    <row r="579" spans="17:17" x14ac:dyDescent="0.25">
      <c r="Q579" s="22"/>
    </row>
    <row r="580" spans="17:17" x14ac:dyDescent="0.25">
      <c r="Q580" s="22"/>
    </row>
    <row r="581" spans="17:17" x14ac:dyDescent="0.25">
      <c r="Q581" s="22"/>
    </row>
    <row r="582" spans="17:17" x14ac:dyDescent="0.25">
      <c r="Q582" s="22"/>
    </row>
    <row r="583" spans="17:17" x14ac:dyDescent="0.25">
      <c r="Q583" s="22"/>
    </row>
    <row r="584" spans="17:17" x14ac:dyDescent="0.25">
      <c r="Q584" s="22"/>
    </row>
    <row r="585" spans="17:17" x14ac:dyDescent="0.25">
      <c r="Q585" s="22"/>
    </row>
    <row r="586" spans="17:17" x14ac:dyDescent="0.25">
      <c r="Q586" s="22"/>
    </row>
    <row r="587" spans="17:17" x14ac:dyDescent="0.25">
      <c r="Q587" s="22"/>
    </row>
    <row r="588" spans="17:17" x14ac:dyDescent="0.25">
      <c r="Q588" s="22"/>
    </row>
    <row r="589" spans="17:17" x14ac:dyDescent="0.25">
      <c r="Q589" s="22"/>
    </row>
    <row r="590" spans="17:17" x14ac:dyDescent="0.25">
      <c r="Q590" s="22"/>
    </row>
    <row r="591" spans="17:17" x14ac:dyDescent="0.25">
      <c r="Q591" s="22"/>
    </row>
    <row r="592" spans="17:17" x14ac:dyDescent="0.25">
      <c r="Q592" s="22"/>
    </row>
    <row r="593" spans="17:17" x14ac:dyDescent="0.25">
      <c r="Q593" s="22"/>
    </row>
    <row r="594" spans="17:17" x14ac:dyDescent="0.25">
      <c r="Q594" s="22"/>
    </row>
    <row r="595" spans="17:17" x14ac:dyDescent="0.25">
      <c r="Q595" s="22"/>
    </row>
    <row r="596" spans="17:17" x14ac:dyDescent="0.25">
      <c r="Q596" s="22"/>
    </row>
    <row r="597" spans="17:17" x14ac:dyDescent="0.25">
      <c r="Q597" s="22"/>
    </row>
    <row r="598" spans="17:17" x14ac:dyDescent="0.25">
      <c r="Q598" s="22"/>
    </row>
    <row r="599" spans="17:17" x14ac:dyDescent="0.25">
      <c r="Q599" s="22"/>
    </row>
    <row r="600" spans="17:17" x14ac:dyDescent="0.25">
      <c r="Q600" s="22"/>
    </row>
    <row r="601" spans="17:17" x14ac:dyDescent="0.25">
      <c r="Q601" s="22"/>
    </row>
    <row r="602" spans="17:17" x14ac:dyDescent="0.25">
      <c r="Q602" s="22"/>
    </row>
    <row r="603" spans="17:17" x14ac:dyDescent="0.25">
      <c r="Q603" s="22"/>
    </row>
    <row r="604" spans="17:17" x14ac:dyDescent="0.25">
      <c r="Q604" s="22"/>
    </row>
    <row r="605" spans="17:17" x14ac:dyDescent="0.25">
      <c r="Q605" s="22"/>
    </row>
    <row r="606" spans="17:17" x14ac:dyDescent="0.25">
      <c r="Q606" s="22"/>
    </row>
    <row r="607" spans="17:17" x14ac:dyDescent="0.25">
      <c r="Q607" s="22"/>
    </row>
    <row r="608" spans="17:17" x14ac:dyDescent="0.25">
      <c r="Q608" s="22"/>
    </row>
    <row r="609" spans="17:17" x14ac:dyDescent="0.25">
      <c r="Q609" s="22"/>
    </row>
    <row r="610" spans="17:17" x14ac:dyDescent="0.25">
      <c r="Q610" s="22"/>
    </row>
    <row r="611" spans="17:17" x14ac:dyDescent="0.25">
      <c r="Q611" s="22"/>
    </row>
    <row r="612" spans="17:17" x14ac:dyDescent="0.25">
      <c r="Q612" s="22"/>
    </row>
    <row r="613" spans="17:17" x14ac:dyDescent="0.25">
      <c r="Q613" s="22"/>
    </row>
    <row r="614" spans="17:17" x14ac:dyDescent="0.25">
      <c r="Q614" s="22"/>
    </row>
    <row r="615" spans="17:17" x14ac:dyDescent="0.25">
      <c r="Q615" s="22"/>
    </row>
    <row r="616" spans="17:17" x14ac:dyDescent="0.25">
      <c r="Q616" s="22"/>
    </row>
    <row r="617" spans="17:17" x14ac:dyDescent="0.25">
      <c r="Q617" s="22"/>
    </row>
    <row r="618" spans="17:17" x14ac:dyDescent="0.25">
      <c r="Q618" s="22"/>
    </row>
    <row r="619" spans="17:17" x14ac:dyDescent="0.25">
      <c r="Q619" s="22"/>
    </row>
    <row r="620" spans="17:17" x14ac:dyDescent="0.25">
      <c r="Q620" s="22"/>
    </row>
    <row r="621" spans="17:17" x14ac:dyDescent="0.25">
      <c r="Q621" s="22"/>
    </row>
    <row r="622" spans="17:17" x14ac:dyDescent="0.25">
      <c r="Q622" s="22"/>
    </row>
    <row r="623" spans="17:17" x14ac:dyDescent="0.25">
      <c r="Q623" s="22"/>
    </row>
    <row r="624" spans="17:17" x14ac:dyDescent="0.25">
      <c r="Q624" s="22"/>
    </row>
    <row r="625" spans="17:17" x14ac:dyDescent="0.25">
      <c r="Q625" s="22"/>
    </row>
    <row r="626" spans="17:17" x14ac:dyDescent="0.25">
      <c r="Q626" s="22"/>
    </row>
    <row r="627" spans="17:17" x14ac:dyDescent="0.25">
      <c r="Q627" s="22"/>
    </row>
    <row r="628" spans="17:17" x14ac:dyDescent="0.25">
      <c r="Q628" s="22"/>
    </row>
    <row r="629" spans="17:17" x14ac:dyDescent="0.25">
      <c r="Q629" s="22"/>
    </row>
    <row r="630" spans="17:17" x14ac:dyDescent="0.25">
      <c r="Q630" s="22"/>
    </row>
    <row r="631" spans="17:17" x14ac:dyDescent="0.25">
      <c r="Q631" s="22"/>
    </row>
    <row r="632" spans="17:17" x14ac:dyDescent="0.25">
      <c r="Q632" s="22"/>
    </row>
    <row r="633" spans="17:17" x14ac:dyDescent="0.25">
      <c r="Q633" s="22"/>
    </row>
    <row r="634" spans="17:17" x14ac:dyDescent="0.25">
      <c r="Q634" s="22"/>
    </row>
    <row r="635" spans="17:17" x14ac:dyDescent="0.25">
      <c r="Q635" s="22"/>
    </row>
    <row r="636" spans="17:17" x14ac:dyDescent="0.25">
      <c r="Q636" s="22"/>
    </row>
    <row r="637" spans="17:17" x14ac:dyDescent="0.25">
      <c r="Q637" s="22"/>
    </row>
    <row r="638" spans="17:17" x14ac:dyDescent="0.25">
      <c r="Q638" s="22"/>
    </row>
    <row r="639" spans="17:17" x14ac:dyDescent="0.25">
      <c r="Q639" s="22"/>
    </row>
    <row r="640" spans="17:17" x14ac:dyDescent="0.25">
      <c r="Q640" s="22"/>
    </row>
    <row r="641" spans="17:17" x14ac:dyDescent="0.25">
      <c r="Q641" s="22"/>
    </row>
    <row r="642" spans="17:17" x14ac:dyDescent="0.25">
      <c r="Q642" s="22"/>
    </row>
    <row r="643" spans="17:17" x14ac:dyDescent="0.25">
      <c r="Q643" s="22"/>
    </row>
    <row r="644" spans="17:17" x14ac:dyDescent="0.25">
      <c r="Q644" s="22"/>
    </row>
    <row r="645" spans="17:17" x14ac:dyDescent="0.25">
      <c r="Q645" s="22"/>
    </row>
    <row r="646" spans="17:17" x14ac:dyDescent="0.25">
      <c r="Q646" s="22"/>
    </row>
    <row r="647" spans="17:17" x14ac:dyDescent="0.25">
      <c r="Q647" s="22"/>
    </row>
    <row r="648" spans="17:17" x14ac:dyDescent="0.25">
      <c r="Q648" s="22"/>
    </row>
    <row r="649" spans="17:17" x14ac:dyDescent="0.25">
      <c r="Q649" s="22"/>
    </row>
    <row r="650" spans="17:17" x14ac:dyDescent="0.25">
      <c r="Q650" s="22"/>
    </row>
    <row r="651" spans="17:17" x14ac:dyDescent="0.25">
      <c r="Q651" s="22"/>
    </row>
    <row r="652" spans="17:17" x14ac:dyDescent="0.25">
      <c r="Q652" s="22"/>
    </row>
    <row r="653" spans="17:17" x14ac:dyDescent="0.25">
      <c r="Q653" s="22"/>
    </row>
    <row r="654" spans="17:17" x14ac:dyDescent="0.25">
      <c r="Q654" s="22"/>
    </row>
    <row r="655" spans="17:17" x14ac:dyDescent="0.25">
      <c r="Q655" s="22"/>
    </row>
    <row r="656" spans="17:17" x14ac:dyDescent="0.25">
      <c r="Q656" s="22"/>
    </row>
    <row r="657" spans="17:17" x14ac:dyDescent="0.25">
      <c r="Q657" s="22"/>
    </row>
    <row r="658" spans="17:17" x14ac:dyDescent="0.25">
      <c r="Q658" s="22"/>
    </row>
    <row r="659" spans="17:17" x14ac:dyDescent="0.25">
      <c r="Q659" s="22"/>
    </row>
    <row r="660" spans="17:17" x14ac:dyDescent="0.25">
      <c r="Q660" s="22"/>
    </row>
    <row r="661" spans="17:17" x14ac:dyDescent="0.25">
      <c r="Q661" s="22"/>
    </row>
    <row r="662" spans="17:17" x14ac:dyDescent="0.25">
      <c r="Q662" s="22"/>
    </row>
    <row r="663" spans="17:17" x14ac:dyDescent="0.25">
      <c r="Q663" s="22"/>
    </row>
    <row r="664" spans="17:17" x14ac:dyDescent="0.25">
      <c r="Q664" s="22"/>
    </row>
    <row r="665" spans="17:17" x14ac:dyDescent="0.25">
      <c r="Q665" s="22"/>
    </row>
    <row r="666" spans="17:17" x14ac:dyDescent="0.25">
      <c r="Q666" s="22"/>
    </row>
    <row r="667" spans="17:17" x14ac:dyDescent="0.25">
      <c r="Q667" s="22"/>
    </row>
    <row r="668" spans="17:17" x14ac:dyDescent="0.25">
      <c r="Q668" s="22"/>
    </row>
    <row r="669" spans="17:17" x14ac:dyDescent="0.25">
      <c r="Q669" s="22"/>
    </row>
    <row r="670" spans="17:17" x14ac:dyDescent="0.25">
      <c r="Q670" s="22"/>
    </row>
    <row r="671" spans="17:17" x14ac:dyDescent="0.25">
      <c r="Q671" s="22"/>
    </row>
    <row r="672" spans="17:17" x14ac:dyDescent="0.25">
      <c r="Q672" s="22"/>
    </row>
    <row r="673" spans="17:17" x14ac:dyDescent="0.25">
      <c r="Q673" s="22"/>
    </row>
    <row r="674" spans="17:17" x14ac:dyDescent="0.25">
      <c r="Q674" s="22"/>
    </row>
    <row r="675" spans="17:17" x14ac:dyDescent="0.25">
      <c r="Q675" s="22"/>
    </row>
    <row r="676" spans="17:17" x14ac:dyDescent="0.25">
      <c r="Q676" s="22"/>
    </row>
    <row r="677" spans="17:17" x14ac:dyDescent="0.25">
      <c r="Q677" s="22"/>
    </row>
    <row r="678" spans="17:17" x14ac:dyDescent="0.25">
      <c r="Q678" s="22"/>
    </row>
    <row r="679" spans="17:17" x14ac:dyDescent="0.25">
      <c r="Q679" s="22"/>
    </row>
    <row r="680" spans="17:17" x14ac:dyDescent="0.25">
      <c r="Q680" s="22"/>
    </row>
    <row r="681" spans="17:17" x14ac:dyDescent="0.25">
      <c r="Q681" s="22"/>
    </row>
    <row r="682" spans="17:17" x14ac:dyDescent="0.25">
      <c r="Q682" s="22"/>
    </row>
    <row r="683" spans="17:17" x14ac:dyDescent="0.25">
      <c r="Q683" s="22"/>
    </row>
    <row r="684" spans="17:17" x14ac:dyDescent="0.25">
      <c r="Q684" s="22"/>
    </row>
    <row r="685" spans="17:17" x14ac:dyDescent="0.25">
      <c r="Q685" s="22"/>
    </row>
    <row r="686" spans="17:17" x14ac:dyDescent="0.25">
      <c r="Q686" s="22"/>
    </row>
    <row r="687" spans="17:17" x14ac:dyDescent="0.25">
      <c r="Q687" s="22"/>
    </row>
    <row r="688" spans="17:17" x14ac:dyDescent="0.25">
      <c r="Q688" s="22"/>
    </row>
    <row r="689" spans="17:17" x14ac:dyDescent="0.25">
      <c r="Q689" s="22"/>
    </row>
    <row r="690" spans="17:17" x14ac:dyDescent="0.25">
      <c r="Q690" s="22"/>
    </row>
    <row r="691" spans="17:17" x14ac:dyDescent="0.25">
      <c r="Q691" s="22"/>
    </row>
    <row r="692" spans="17:17" x14ac:dyDescent="0.25">
      <c r="Q692" s="22"/>
    </row>
    <row r="693" spans="17:17" x14ac:dyDescent="0.25">
      <c r="Q693" s="22"/>
    </row>
    <row r="694" spans="17:17" x14ac:dyDescent="0.25">
      <c r="Q694" s="22"/>
    </row>
    <row r="695" spans="17:17" x14ac:dyDescent="0.25">
      <c r="Q695" s="22"/>
    </row>
    <row r="696" spans="17:17" x14ac:dyDescent="0.25">
      <c r="Q696" s="22"/>
    </row>
    <row r="697" spans="17:17" x14ac:dyDescent="0.25">
      <c r="Q697" s="22"/>
    </row>
    <row r="698" spans="17:17" x14ac:dyDescent="0.25">
      <c r="Q698" s="22"/>
    </row>
    <row r="699" spans="17:17" x14ac:dyDescent="0.25">
      <c r="Q699" s="22"/>
    </row>
    <row r="700" spans="17:17" x14ac:dyDescent="0.25">
      <c r="Q700" s="22"/>
    </row>
    <row r="701" spans="17:17" x14ac:dyDescent="0.25">
      <c r="Q701" s="22"/>
    </row>
    <row r="702" spans="17:17" x14ac:dyDescent="0.25">
      <c r="Q702" s="22"/>
    </row>
    <row r="703" spans="17:17" x14ac:dyDescent="0.25">
      <c r="Q703" s="22"/>
    </row>
    <row r="704" spans="17:17" x14ac:dyDescent="0.25">
      <c r="Q704" s="22"/>
    </row>
    <row r="705" spans="17:17" x14ac:dyDescent="0.25">
      <c r="Q705" s="22"/>
    </row>
    <row r="706" spans="17:17" x14ac:dyDescent="0.25">
      <c r="Q706" s="22"/>
    </row>
    <row r="707" spans="17:17" x14ac:dyDescent="0.25">
      <c r="Q707" s="22"/>
    </row>
    <row r="708" spans="17:17" x14ac:dyDescent="0.25">
      <c r="Q708" s="22"/>
    </row>
    <row r="709" spans="17:17" x14ac:dyDescent="0.25">
      <c r="Q709" s="22"/>
    </row>
    <row r="710" spans="17:17" x14ac:dyDescent="0.25">
      <c r="Q710" s="22"/>
    </row>
    <row r="711" spans="17:17" x14ac:dyDescent="0.25">
      <c r="Q711" s="22"/>
    </row>
    <row r="712" spans="17:17" x14ac:dyDescent="0.25">
      <c r="Q712" s="22"/>
    </row>
    <row r="713" spans="17:17" x14ac:dyDescent="0.25">
      <c r="Q713" s="22"/>
    </row>
    <row r="714" spans="17:17" x14ac:dyDescent="0.25">
      <c r="Q714" s="22"/>
    </row>
    <row r="715" spans="17:17" x14ac:dyDescent="0.25">
      <c r="Q715" s="22"/>
    </row>
    <row r="716" spans="17:17" x14ac:dyDescent="0.25">
      <c r="Q716" s="22"/>
    </row>
    <row r="717" spans="17:17" x14ac:dyDescent="0.25">
      <c r="Q717" s="22"/>
    </row>
    <row r="718" spans="17:17" x14ac:dyDescent="0.25">
      <c r="Q718" s="22"/>
    </row>
    <row r="719" spans="17:17" x14ac:dyDescent="0.25">
      <c r="Q719" s="22"/>
    </row>
    <row r="720" spans="17:17" x14ac:dyDescent="0.25">
      <c r="Q720" s="22"/>
    </row>
    <row r="721" spans="17:17" x14ac:dyDescent="0.25">
      <c r="Q721" s="22"/>
    </row>
    <row r="722" spans="17:17" x14ac:dyDescent="0.25">
      <c r="Q722" s="22"/>
    </row>
    <row r="723" spans="17:17" x14ac:dyDescent="0.25">
      <c r="Q723" s="22"/>
    </row>
    <row r="724" spans="17:17" x14ac:dyDescent="0.25">
      <c r="Q724" s="22"/>
    </row>
    <row r="725" spans="17:17" x14ac:dyDescent="0.25">
      <c r="Q725" s="22"/>
    </row>
    <row r="726" spans="17:17" x14ac:dyDescent="0.25">
      <c r="Q726" s="22"/>
    </row>
    <row r="727" spans="17:17" x14ac:dyDescent="0.25">
      <c r="Q727" s="22"/>
    </row>
    <row r="728" spans="17:17" x14ac:dyDescent="0.25">
      <c r="Q728" s="22"/>
    </row>
    <row r="729" spans="17:17" x14ac:dyDescent="0.25">
      <c r="Q729" s="22"/>
    </row>
    <row r="730" spans="17:17" x14ac:dyDescent="0.25">
      <c r="Q730" s="22"/>
    </row>
    <row r="731" spans="17:17" x14ac:dyDescent="0.25">
      <c r="Q731" s="22"/>
    </row>
    <row r="732" spans="17:17" x14ac:dyDescent="0.25">
      <c r="Q732" s="22"/>
    </row>
    <row r="733" spans="17:17" x14ac:dyDescent="0.25">
      <c r="Q733" s="22"/>
    </row>
    <row r="734" spans="17:17" x14ac:dyDescent="0.25">
      <c r="Q734" s="22"/>
    </row>
    <row r="735" spans="17:17" x14ac:dyDescent="0.25">
      <c r="Q735" s="22"/>
    </row>
    <row r="736" spans="17:17" x14ac:dyDescent="0.25">
      <c r="Q736" s="22"/>
    </row>
    <row r="737" spans="17:17" x14ac:dyDescent="0.25">
      <c r="Q737" s="22"/>
    </row>
    <row r="738" spans="17:17" x14ac:dyDescent="0.25">
      <c r="Q738" s="22"/>
    </row>
    <row r="739" spans="17:17" x14ac:dyDescent="0.25">
      <c r="Q739" s="22"/>
    </row>
    <row r="740" spans="17:17" x14ac:dyDescent="0.25">
      <c r="Q740" s="22"/>
    </row>
    <row r="741" spans="17:17" x14ac:dyDescent="0.25">
      <c r="Q741" s="22"/>
    </row>
    <row r="742" spans="17:17" x14ac:dyDescent="0.25">
      <c r="Q742" s="22"/>
    </row>
    <row r="743" spans="17:17" x14ac:dyDescent="0.25">
      <c r="Q743" s="22"/>
    </row>
    <row r="744" spans="17:17" x14ac:dyDescent="0.25">
      <c r="Q744" s="22"/>
    </row>
    <row r="745" spans="17:17" x14ac:dyDescent="0.25">
      <c r="Q745" s="22"/>
    </row>
    <row r="746" spans="17:17" x14ac:dyDescent="0.25">
      <c r="Q746" s="22"/>
    </row>
    <row r="747" spans="17:17" x14ac:dyDescent="0.25">
      <c r="Q747" s="22"/>
    </row>
    <row r="748" spans="17:17" x14ac:dyDescent="0.25">
      <c r="Q748" s="22"/>
    </row>
    <row r="749" spans="17:17" x14ac:dyDescent="0.25">
      <c r="Q749" s="22"/>
    </row>
    <row r="750" spans="17:17" x14ac:dyDescent="0.25">
      <c r="Q750" s="22"/>
    </row>
    <row r="751" spans="17:17" x14ac:dyDescent="0.25">
      <c r="Q751" s="22"/>
    </row>
    <row r="752" spans="17:17" x14ac:dyDescent="0.25">
      <c r="Q752" s="22"/>
    </row>
    <row r="753" spans="17:17" x14ac:dyDescent="0.25">
      <c r="Q753" s="22"/>
    </row>
    <row r="754" spans="17:17" x14ac:dyDescent="0.25">
      <c r="Q754" s="22"/>
    </row>
    <row r="755" spans="17:17" x14ac:dyDescent="0.25">
      <c r="Q755" s="22"/>
    </row>
    <row r="756" spans="17:17" x14ac:dyDescent="0.25">
      <c r="Q756" s="22"/>
    </row>
    <row r="757" spans="17:17" x14ac:dyDescent="0.25">
      <c r="Q757" s="22"/>
    </row>
    <row r="758" spans="17:17" x14ac:dyDescent="0.25">
      <c r="Q758" s="22"/>
    </row>
    <row r="759" spans="17:17" x14ac:dyDescent="0.25">
      <c r="Q759" s="22"/>
    </row>
    <row r="760" spans="17:17" x14ac:dyDescent="0.25">
      <c r="Q760" s="22"/>
    </row>
    <row r="761" spans="17:17" x14ac:dyDescent="0.25">
      <c r="Q761" s="22"/>
    </row>
    <row r="762" spans="17:17" x14ac:dyDescent="0.25">
      <c r="Q762" s="22"/>
    </row>
    <row r="763" spans="17:17" x14ac:dyDescent="0.25">
      <c r="Q763" s="22"/>
    </row>
    <row r="764" spans="17:17" x14ac:dyDescent="0.25">
      <c r="Q764" s="22"/>
    </row>
    <row r="765" spans="17:17" x14ac:dyDescent="0.25">
      <c r="Q765" s="22"/>
    </row>
    <row r="766" spans="17:17" x14ac:dyDescent="0.25">
      <c r="Q766" s="22"/>
    </row>
    <row r="767" spans="17:17" x14ac:dyDescent="0.25">
      <c r="Q767" s="22"/>
    </row>
    <row r="768" spans="17:17" x14ac:dyDescent="0.25">
      <c r="Q768" s="22"/>
    </row>
    <row r="769" spans="17:17" x14ac:dyDescent="0.25">
      <c r="Q769" s="22"/>
    </row>
    <row r="770" spans="17:17" x14ac:dyDescent="0.25">
      <c r="Q770" s="22"/>
    </row>
    <row r="771" spans="17:17" x14ac:dyDescent="0.25">
      <c r="Q771" s="22"/>
    </row>
    <row r="772" spans="17:17" x14ac:dyDescent="0.25">
      <c r="Q772" s="22"/>
    </row>
    <row r="773" spans="17:17" x14ac:dyDescent="0.25">
      <c r="Q773" s="22"/>
    </row>
    <row r="774" spans="17:17" x14ac:dyDescent="0.25">
      <c r="Q774" s="22"/>
    </row>
    <row r="775" spans="17:17" x14ac:dyDescent="0.25">
      <c r="Q775" s="22"/>
    </row>
    <row r="776" spans="17:17" x14ac:dyDescent="0.25">
      <c r="Q776" s="22"/>
    </row>
    <row r="777" spans="17:17" x14ac:dyDescent="0.25">
      <c r="Q777" s="22"/>
    </row>
    <row r="778" spans="17:17" x14ac:dyDescent="0.25">
      <c r="Q778" s="22"/>
    </row>
    <row r="779" spans="17:17" x14ac:dyDescent="0.25">
      <c r="Q779" s="22"/>
    </row>
    <row r="780" spans="17:17" x14ac:dyDescent="0.25">
      <c r="Q780" s="22"/>
    </row>
    <row r="781" spans="17:17" x14ac:dyDescent="0.25">
      <c r="Q781" s="22"/>
    </row>
    <row r="782" spans="17:17" x14ac:dyDescent="0.25">
      <c r="Q782" s="22"/>
    </row>
    <row r="783" spans="17:17" x14ac:dyDescent="0.25">
      <c r="Q783" s="22"/>
    </row>
    <row r="784" spans="17:17" x14ac:dyDescent="0.25">
      <c r="Q784" s="22"/>
    </row>
    <row r="785" spans="17:17" x14ac:dyDescent="0.25">
      <c r="Q785" s="22"/>
    </row>
    <row r="786" spans="17:17" x14ac:dyDescent="0.25">
      <c r="Q786" s="22"/>
    </row>
    <row r="787" spans="17:17" x14ac:dyDescent="0.25">
      <c r="Q787" s="22"/>
    </row>
    <row r="788" spans="17:17" x14ac:dyDescent="0.25">
      <c r="Q788" s="22"/>
    </row>
    <row r="789" spans="17:17" x14ac:dyDescent="0.25">
      <c r="Q789" s="22"/>
    </row>
    <row r="790" spans="17:17" x14ac:dyDescent="0.25">
      <c r="Q790" s="22"/>
    </row>
    <row r="791" spans="17:17" x14ac:dyDescent="0.25">
      <c r="Q791" s="22"/>
    </row>
    <row r="792" spans="17:17" x14ac:dyDescent="0.25">
      <c r="Q792" s="22"/>
    </row>
    <row r="793" spans="17:17" x14ac:dyDescent="0.25">
      <c r="Q793" s="22"/>
    </row>
    <row r="794" spans="17:17" x14ac:dyDescent="0.25">
      <c r="Q794" s="22"/>
    </row>
    <row r="795" spans="17:17" x14ac:dyDescent="0.25">
      <c r="Q795" s="22"/>
    </row>
    <row r="796" spans="17:17" x14ac:dyDescent="0.25">
      <c r="Q796" s="22"/>
    </row>
    <row r="797" spans="17:17" x14ac:dyDescent="0.25">
      <c r="Q797" s="22"/>
    </row>
    <row r="798" spans="17:17" x14ac:dyDescent="0.25">
      <c r="Q798" s="22"/>
    </row>
    <row r="799" spans="17:17" x14ac:dyDescent="0.25">
      <c r="Q799" s="22"/>
    </row>
    <row r="800" spans="17:17" x14ac:dyDescent="0.25">
      <c r="Q800" s="22"/>
    </row>
    <row r="801" spans="17:17" x14ac:dyDescent="0.25">
      <c r="Q801" s="22"/>
    </row>
    <row r="802" spans="17:17" x14ac:dyDescent="0.25">
      <c r="Q802" s="22"/>
    </row>
    <row r="803" spans="17:17" x14ac:dyDescent="0.25">
      <c r="Q803" s="22"/>
    </row>
    <row r="804" spans="17:17" x14ac:dyDescent="0.25">
      <c r="Q804" s="22"/>
    </row>
    <row r="805" spans="17:17" x14ac:dyDescent="0.25">
      <c r="Q805" s="22"/>
    </row>
    <row r="806" spans="17:17" x14ac:dyDescent="0.25">
      <c r="Q806" s="22"/>
    </row>
    <row r="807" spans="17:17" x14ac:dyDescent="0.25">
      <c r="Q807" s="22"/>
    </row>
    <row r="808" spans="17:17" x14ac:dyDescent="0.25">
      <c r="Q808" s="22"/>
    </row>
    <row r="809" spans="17:17" x14ac:dyDescent="0.25">
      <c r="Q809" s="22"/>
    </row>
    <row r="810" spans="17:17" x14ac:dyDescent="0.25">
      <c r="Q810" s="22"/>
    </row>
    <row r="811" spans="17:17" x14ac:dyDescent="0.25">
      <c r="Q811" s="22"/>
    </row>
    <row r="812" spans="17:17" x14ac:dyDescent="0.25">
      <c r="Q812" s="22"/>
    </row>
    <row r="813" spans="17:17" x14ac:dyDescent="0.25">
      <c r="Q813" s="22"/>
    </row>
    <row r="814" spans="17:17" x14ac:dyDescent="0.25">
      <c r="Q814" s="22"/>
    </row>
    <row r="815" spans="17:17" x14ac:dyDescent="0.25">
      <c r="Q815" s="22"/>
    </row>
    <row r="816" spans="17:17" x14ac:dyDescent="0.25">
      <c r="Q816" s="22"/>
    </row>
    <row r="817" spans="17:17" x14ac:dyDescent="0.25">
      <c r="Q817" s="22"/>
    </row>
    <row r="818" spans="17:17" x14ac:dyDescent="0.25">
      <c r="Q818" s="22"/>
    </row>
    <row r="819" spans="17:17" x14ac:dyDescent="0.25">
      <c r="Q819" s="22"/>
    </row>
    <row r="820" spans="17:17" x14ac:dyDescent="0.25">
      <c r="Q820" s="22"/>
    </row>
    <row r="821" spans="17:17" x14ac:dyDescent="0.25">
      <c r="Q821" s="22"/>
    </row>
    <row r="822" spans="17:17" x14ac:dyDescent="0.25">
      <c r="Q822" s="22"/>
    </row>
    <row r="823" spans="17:17" x14ac:dyDescent="0.25">
      <c r="Q823" s="22"/>
    </row>
    <row r="824" spans="17:17" x14ac:dyDescent="0.25">
      <c r="Q824" s="22"/>
    </row>
    <row r="825" spans="17:17" x14ac:dyDescent="0.25">
      <c r="Q825" s="22"/>
    </row>
    <row r="826" spans="17:17" x14ac:dyDescent="0.25">
      <c r="Q826" s="22"/>
    </row>
    <row r="827" spans="17:17" x14ac:dyDescent="0.25">
      <c r="Q827" s="22"/>
    </row>
    <row r="828" spans="17:17" x14ac:dyDescent="0.25">
      <c r="Q828" s="22"/>
    </row>
    <row r="829" spans="17:17" x14ac:dyDescent="0.25">
      <c r="Q829" s="22"/>
    </row>
    <row r="830" spans="17:17" x14ac:dyDescent="0.25">
      <c r="Q830" s="22"/>
    </row>
    <row r="831" spans="17:17" x14ac:dyDescent="0.25">
      <c r="Q831" s="22"/>
    </row>
    <row r="832" spans="17:17" x14ac:dyDescent="0.25">
      <c r="Q832" s="22"/>
    </row>
    <row r="833" spans="17:17" x14ac:dyDescent="0.25">
      <c r="Q833" s="22"/>
    </row>
    <row r="834" spans="17:17" x14ac:dyDescent="0.25">
      <c r="Q834" s="22"/>
    </row>
    <row r="835" spans="17:17" x14ac:dyDescent="0.25">
      <c r="Q835" s="22"/>
    </row>
    <row r="836" spans="17:17" x14ac:dyDescent="0.25">
      <c r="Q836" s="22"/>
    </row>
    <row r="837" spans="17:17" x14ac:dyDescent="0.25">
      <c r="Q837" s="22"/>
    </row>
    <row r="838" spans="17:17" x14ac:dyDescent="0.25">
      <c r="Q838" s="22"/>
    </row>
    <row r="839" spans="17:17" x14ac:dyDescent="0.25">
      <c r="Q839" s="22"/>
    </row>
    <row r="840" spans="17:17" x14ac:dyDescent="0.25">
      <c r="Q840" s="22"/>
    </row>
    <row r="841" spans="17:17" x14ac:dyDescent="0.25">
      <c r="Q841" s="22"/>
    </row>
    <row r="842" spans="17:17" x14ac:dyDescent="0.25">
      <c r="Q842" s="22"/>
    </row>
    <row r="843" spans="17:17" x14ac:dyDescent="0.25">
      <c r="Q843" s="22"/>
    </row>
    <row r="844" spans="17:17" x14ac:dyDescent="0.25">
      <c r="Q844" s="22"/>
    </row>
    <row r="845" spans="17:17" x14ac:dyDescent="0.25">
      <c r="Q845" s="22"/>
    </row>
    <row r="846" spans="17:17" x14ac:dyDescent="0.25">
      <c r="Q846" s="22"/>
    </row>
    <row r="847" spans="17:17" x14ac:dyDescent="0.25">
      <c r="Q847" s="22"/>
    </row>
    <row r="848" spans="17:17" x14ac:dyDescent="0.25">
      <c r="Q848" s="22"/>
    </row>
    <row r="849" spans="17:17" x14ac:dyDescent="0.25">
      <c r="Q849" s="22"/>
    </row>
    <row r="850" spans="17:17" x14ac:dyDescent="0.25">
      <c r="Q850" s="22"/>
    </row>
    <row r="851" spans="17:17" x14ac:dyDescent="0.25">
      <c r="Q851" s="22"/>
    </row>
    <row r="852" spans="17:17" x14ac:dyDescent="0.25">
      <c r="Q852" s="22"/>
    </row>
    <row r="853" spans="17:17" x14ac:dyDescent="0.25">
      <c r="Q853" s="22"/>
    </row>
    <row r="854" spans="17:17" x14ac:dyDescent="0.25">
      <c r="Q854" s="22"/>
    </row>
    <row r="855" spans="17:17" x14ac:dyDescent="0.25">
      <c r="Q855" s="22"/>
    </row>
    <row r="856" spans="17:17" x14ac:dyDescent="0.25">
      <c r="Q856" s="22"/>
    </row>
    <row r="857" spans="17:17" x14ac:dyDescent="0.25">
      <c r="Q857" s="22"/>
    </row>
    <row r="858" spans="17:17" x14ac:dyDescent="0.25">
      <c r="Q858" s="22"/>
    </row>
    <row r="859" spans="17:17" x14ac:dyDescent="0.25">
      <c r="Q859" s="22"/>
    </row>
    <row r="860" spans="17:17" x14ac:dyDescent="0.25">
      <c r="Q860" s="22"/>
    </row>
    <row r="861" spans="17:17" x14ac:dyDescent="0.25">
      <c r="Q861" s="22"/>
    </row>
    <row r="862" spans="17:17" x14ac:dyDescent="0.25">
      <c r="Q862" s="22"/>
    </row>
    <row r="863" spans="17:17" x14ac:dyDescent="0.25">
      <c r="Q863" s="22"/>
    </row>
    <row r="864" spans="17:17" x14ac:dyDescent="0.25">
      <c r="Q864" s="22"/>
    </row>
    <row r="865" spans="17:17" x14ac:dyDescent="0.25">
      <c r="Q865" s="22"/>
    </row>
    <row r="866" spans="17:17" x14ac:dyDescent="0.25">
      <c r="Q866" s="22"/>
    </row>
    <row r="867" spans="17:17" x14ac:dyDescent="0.25">
      <c r="Q867" s="22"/>
    </row>
    <row r="868" spans="17:17" x14ac:dyDescent="0.25">
      <c r="Q868" s="22"/>
    </row>
    <row r="869" spans="17:17" x14ac:dyDescent="0.25">
      <c r="Q869" s="22"/>
    </row>
    <row r="870" spans="17:17" x14ac:dyDescent="0.25">
      <c r="Q870" s="22"/>
    </row>
    <row r="871" spans="17:17" x14ac:dyDescent="0.25">
      <c r="Q871" s="22"/>
    </row>
    <row r="872" spans="17:17" x14ac:dyDescent="0.25">
      <c r="Q872" s="22"/>
    </row>
    <row r="873" spans="17:17" x14ac:dyDescent="0.25">
      <c r="Q873" s="22"/>
    </row>
    <row r="874" spans="17:17" x14ac:dyDescent="0.25">
      <c r="Q874" s="22"/>
    </row>
    <row r="875" spans="17:17" x14ac:dyDescent="0.25">
      <c r="Q875" s="22"/>
    </row>
    <row r="876" spans="17:17" x14ac:dyDescent="0.25">
      <c r="Q876" s="22"/>
    </row>
    <row r="877" spans="17:17" x14ac:dyDescent="0.25">
      <c r="Q877" s="22"/>
    </row>
    <row r="878" spans="17:17" x14ac:dyDescent="0.25">
      <c r="Q878" s="22"/>
    </row>
    <row r="879" spans="17:17" x14ac:dyDescent="0.25">
      <c r="Q879" s="22"/>
    </row>
    <row r="880" spans="17:17" x14ac:dyDescent="0.25">
      <c r="Q880" s="22"/>
    </row>
    <row r="881" spans="17:17" x14ac:dyDescent="0.25">
      <c r="Q881" s="22"/>
    </row>
    <row r="882" spans="17:17" x14ac:dyDescent="0.25">
      <c r="Q882" s="22"/>
    </row>
    <row r="883" spans="17:17" x14ac:dyDescent="0.25">
      <c r="Q883" s="22"/>
    </row>
    <row r="884" spans="17:17" x14ac:dyDescent="0.25">
      <c r="Q884" s="22"/>
    </row>
    <row r="885" spans="17:17" x14ac:dyDescent="0.25">
      <c r="Q885" s="22"/>
    </row>
    <row r="886" spans="17:17" x14ac:dyDescent="0.25">
      <c r="Q886" s="22"/>
    </row>
    <row r="887" spans="17:17" x14ac:dyDescent="0.25">
      <c r="Q887" s="22"/>
    </row>
    <row r="888" spans="17:17" x14ac:dyDescent="0.25">
      <c r="Q888" s="22"/>
    </row>
    <row r="889" spans="17:17" x14ac:dyDescent="0.25">
      <c r="Q889" s="22"/>
    </row>
    <row r="890" spans="17:17" x14ac:dyDescent="0.25">
      <c r="Q890" s="22"/>
    </row>
    <row r="891" spans="17:17" x14ac:dyDescent="0.25">
      <c r="Q891" s="22"/>
    </row>
    <row r="892" spans="17:17" x14ac:dyDescent="0.25">
      <c r="Q892" s="22"/>
    </row>
    <row r="893" spans="17:17" x14ac:dyDescent="0.25">
      <c r="Q893" s="22"/>
    </row>
    <row r="894" spans="17:17" x14ac:dyDescent="0.25">
      <c r="Q894" s="22"/>
    </row>
    <row r="895" spans="17:17" x14ac:dyDescent="0.25">
      <c r="Q895" s="22"/>
    </row>
    <row r="896" spans="17:17" x14ac:dyDescent="0.25">
      <c r="Q896" s="22"/>
    </row>
    <row r="897" spans="17:17" x14ac:dyDescent="0.25">
      <c r="Q897" s="22"/>
    </row>
    <row r="898" spans="17:17" x14ac:dyDescent="0.25">
      <c r="Q898" s="22"/>
    </row>
    <row r="899" spans="17:17" x14ac:dyDescent="0.25">
      <c r="Q899" s="22"/>
    </row>
    <row r="900" spans="17:17" x14ac:dyDescent="0.25">
      <c r="Q900" s="22"/>
    </row>
    <row r="901" spans="17:17" x14ac:dyDescent="0.25">
      <c r="Q901" s="22"/>
    </row>
    <row r="902" spans="17:17" x14ac:dyDescent="0.25">
      <c r="Q902" s="22"/>
    </row>
    <row r="903" spans="17:17" x14ac:dyDescent="0.25">
      <c r="Q903" s="22"/>
    </row>
    <row r="904" spans="17:17" x14ac:dyDescent="0.25">
      <c r="Q904" s="22"/>
    </row>
    <row r="905" spans="17:17" x14ac:dyDescent="0.25">
      <c r="Q905" s="22"/>
    </row>
    <row r="906" spans="17:17" x14ac:dyDescent="0.25">
      <c r="Q906" s="22"/>
    </row>
    <row r="907" spans="17:17" x14ac:dyDescent="0.25">
      <c r="Q907" s="22"/>
    </row>
    <row r="908" spans="17:17" x14ac:dyDescent="0.25">
      <c r="Q908" s="22"/>
    </row>
    <row r="909" spans="17:17" x14ac:dyDescent="0.25">
      <c r="Q909" s="22"/>
    </row>
    <row r="910" spans="17:17" x14ac:dyDescent="0.25">
      <c r="Q910" s="22"/>
    </row>
    <row r="911" spans="17:17" x14ac:dyDescent="0.25">
      <c r="Q911" s="22"/>
    </row>
    <row r="912" spans="17:17" x14ac:dyDescent="0.25">
      <c r="Q912" s="22"/>
    </row>
    <row r="913" spans="17:17" x14ac:dyDescent="0.25">
      <c r="Q913" s="22"/>
    </row>
    <row r="914" spans="17:17" x14ac:dyDescent="0.25">
      <c r="Q914" s="22"/>
    </row>
    <row r="915" spans="17:17" x14ac:dyDescent="0.25">
      <c r="Q915" s="22"/>
    </row>
    <row r="916" spans="17:17" x14ac:dyDescent="0.25">
      <c r="Q916" s="22"/>
    </row>
    <row r="917" spans="17:17" x14ac:dyDescent="0.25">
      <c r="Q917" s="22"/>
    </row>
    <row r="918" spans="17:17" x14ac:dyDescent="0.25">
      <c r="Q918" s="22"/>
    </row>
    <row r="919" spans="17:17" x14ac:dyDescent="0.25">
      <c r="Q919" s="22"/>
    </row>
    <row r="920" spans="17:17" x14ac:dyDescent="0.25">
      <c r="Q920" s="22"/>
    </row>
    <row r="921" spans="17:17" x14ac:dyDescent="0.25">
      <c r="Q921" s="22"/>
    </row>
    <row r="922" spans="17:17" x14ac:dyDescent="0.25">
      <c r="Q922" s="22"/>
    </row>
    <row r="923" spans="17:17" x14ac:dyDescent="0.25">
      <c r="Q923" s="22"/>
    </row>
    <row r="924" spans="17:17" x14ac:dyDescent="0.25">
      <c r="Q924" s="22"/>
    </row>
    <row r="925" spans="17:17" x14ac:dyDescent="0.25">
      <c r="Q925" s="22"/>
    </row>
    <row r="926" spans="17:17" x14ac:dyDescent="0.25">
      <c r="Q926" s="22"/>
    </row>
    <row r="927" spans="17:17" x14ac:dyDescent="0.25">
      <c r="Q927" s="22"/>
    </row>
    <row r="928" spans="17:17" x14ac:dyDescent="0.25">
      <c r="Q928" s="22"/>
    </row>
    <row r="929" spans="17:17" x14ac:dyDescent="0.25">
      <c r="Q929" s="22"/>
    </row>
    <row r="930" spans="17:17" x14ac:dyDescent="0.25">
      <c r="Q930" s="22"/>
    </row>
    <row r="931" spans="17:17" x14ac:dyDescent="0.25">
      <c r="Q931" s="22"/>
    </row>
    <row r="932" spans="17:17" x14ac:dyDescent="0.25">
      <c r="Q932" s="22"/>
    </row>
    <row r="933" spans="17:17" x14ac:dyDescent="0.25">
      <c r="Q933" s="22"/>
    </row>
    <row r="934" spans="17:17" x14ac:dyDescent="0.25">
      <c r="Q934" s="22"/>
    </row>
    <row r="935" spans="17:17" x14ac:dyDescent="0.25">
      <c r="Q935" s="22"/>
    </row>
    <row r="936" spans="17:17" x14ac:dyDescent="0.25">
      <c r="Q936" s="22"/>
    </row>
    <row r="937" spans="17:17" x14ac:dyDescent="0.25">
      <c r="Q937" s="22"/>
    </row>
    <row r="938" spans="17:17" x14ac:dyDescent="0.25">
      <c r="Q938" s="22"/>
    </row>
    <row r="939" spans="17:17" x14ac:dyDescent="0.25">
      <c r="Q939" s="22"/>
    </row>
    <row r="940" spans="17:17" x14ac:dyDescent="0.25">
      <c r="Q940" s="22"/>
    </row>
    <row r="941" spans="17:17" x14ac:dyDescent="0.25">
      <c r="Q941" s="22"/>
    </row>
    <row r="942" spans="17:17" x14ac:dyDescent="0.25">
      <c r="Q942" s="22"/>
    </row>
    <row r="943" spans="17:17" x14ac:dyDescent="0.25">
      <c r="Q943" s="22"/>
    </row>
    <row r="944" spans="17:17" x14ac:dyDescent="0.25">
      <c r="Q944" s="22"/>
    </row>
    <row r="945" spans="17:17" x14ac:dyDescent="0.25">
      <c r="Q945" s="22"/>
    </row>
    <row r="946" spans="17:17" x14ac:dyDescent="0.25">
      <c r="Q946" s="22"/>
    </row>
    <row r="947" spans="17:17" x14ac:dyDescent="0.25">
      <c r="Q947" s="22"/>
    </row>
    <row r="948" spans="17:17" x14ac:dyDescent="0.25">
      <c r="Q948" s="22"/>
    </row>
    <row r="949" spans="17:17" x14ac:dyDescent="0.25">
      <c r="Q949" s="22"/>
    </row>
    <row r="950" spans="17:17" x14ac:dyDescent="0.25">
      <c r="Q950" s="22"/>
    </row>
    <row r="951" spans="17:17" x14ac:dyDescent="0.25">
      <c r="Q951" s="22"/>
    </row>
    <row r="952" spans="17:17" x14ac:dyDescent="0.25">
      <c r="Q952" s="22"/>
    </row>
    <row r="953" spans="17:17" x14ac:dyDescent="0.25">
      <c r="Q953" s="22"/>
    </row>
    <row r="954" spans="17:17" x14ac:dyDescent="0.25">
      <c r="Q954" s="22"/>
    </row>
    <row r="955" spans="17:17" x14ac:dyDescent="0.25">
      <c r="Q955" s="22"/>
    </row>
    <row r="956" spans="17:17" x14ac:dyDescent="0.25">
      <c r="Q956" s="22"/>
    </row>
    <row r="957" spans="17:17" x14ac:dyDescent="0.25">
      <c r="Q957" s="22"/>
    </row>
    <row r="958" spans="17:17" x14ac:dyDescent="0.25">
      <c r="Q958" s="22"/>
    </row>
    <row r="959" spans="17:17" x14ac:dyDescent="0.25">
      <c r="Q959" s="22"/>
    </row>
    <row r="960" spans="17:17" x14ac:dyDescent="0.25">
      <c r="Q960" s="22"/>
    </row>
    <row r="961" spans="17:17" x14ac:dyDescent="0.25">
      <c r="Q961" s="22"/>
    </row>
    <row r="962" spans="17:17" x14ac:dyDescent="0.25">
      <c r="Q962" s="22"/>
    </row>
    <row r="963" spans="17:17" x14ac:dyDescent="0.25">
      <c r="Q963" s="22"/>
    </row>
    <row r="964" spans="17:17" x14ac:dyDescent="0.25">
      <c r="Q964" s="22"/>
    </row>
    <row r="965" spans="17:17" x14ac:dyDescent="0.25">
      <c r="Q965" s="22"/>
    </row>
    <row r="966" spans="17:17" x14ac:dyDescent="0.25">
      <c r="Q966" s="22"/>
    </row>
    <row r="967" spans="17:17" x14ac:dyDescent="0.25">
      <c r="Q967" s="22"/>
    </row>
    <row r="968" spans="17:17" x14ac:dyDescent="0.25">
      <c r="Q968" s="22"/>
    </row>
    <row r="969" spans="17:17" x14ac:dyDescent="0.25">
      <c r="Q969" s="22"/>
    </row>
    <row r="970" spans="17:17" x14ac:dyDescent="0.25">
      <c r="Q970" s="22"/>
    </row>
    <row r="971" spans="17:17" x14ac:dyDescent="0.25">
      <c r="Q971" s="22"/>
    </row>
    <row r="972" spans="17:17" x14ac:dyDescent="0.25">
      <c r="Q972" s="22"/>
    </row>
    <row r="973" spans="17:17" x14ac:dyDescent="0.25">
      <c r="Q973" s="22"/>
    </row>
    <row r="974" spans="17:17" x14ac:dyDescent="0.25">
      <c r="Q974" s="22"/>
    </row>
    <row r="975" spans="17:17" x14ac:dyDescent="0.25">
      <c r="Q975" s="22"/>
    </row>
    <row r="976" spans="17:17" x14ac:dyDescent="0.25">
      <c r="Q976" s="22"/>
    </row>
    <row r="977" spans="17:17" x14ac:dyDescent="0.25">
      <c r="Q977" s="22"/>
    </row>
    <row r="978" spans="17:17" x14ac:dyDescent="0.25">
      <c r="Q978" s="22"/>
    </row>
    <row r="979" spans="17:17" x14ac:dyDescent="0.25">
      <c r="Q979" s="22"/>
    </row>
    <row r="980" spans="17:17" x14ac:dyDescent="0.25">
      <c r="Q980" s="22"/>
    </row>
    <row r="981" spans="17:17" x14ac:dyDescent="0.25">
      <c r="Q981" s="22"/>
    </row>
    <row r="982" spans="17:17" x14ac:dyDescent="0.25">
      <c r="Q982" s="22"/>
    </row>
    <row r="983" spans="17:17" x14ac:dyDescent="0.25">
      <c r="Q983" s="22"/>
    </row>
    <row r="984" spans="17:17" x14ac:dyDescent="0.25">
      <c r="Q984" s="22"/>
    </row>
    <row r="985" spans="17:17" x14ac:dyDescent="0.25">
      <c r="Q985" s="22"/>
    </row>
    <row r="986" spans="17:17" x14ac:dyDescent="0.25">
      <c r="Q986" s="22"/>
    </row>
    <row r="987" spans="17:17" x14ac:dyDescent="0.25">
      <c r="Q987" s="22"/>
    </row>
    <row r="988" spans="17:17" x14ac:dyDescent="0.25">
      <c r="Q988" s="22"/>
    </row>
    <row r="989" spans="17:17" x14ac:dyDescent="0.25">
      <c r="Q989" s="22"/>
    </row>
    <row r="990" spans="17:17" x14ac:dyDescent="0.25">
      <c r="Q990" s="22"/>
    </row>
    <row r="991" spans="17:17" x14ac:dyDescent="0.25">
      <c r="Q991" s="22"/>
    </row>
    <row r="992" spans="17:17" x14ac:dyDescent="0.25">
      <c r="Q992" s="22"/>
    </row>
    <row r="993" spans="17:17" x14ac:dyDescent="0.25">
      <c r="Q993" s="22"/>
    </row>
    <row r="994" spans="17:17" x14ac:dyDescent="0.25">
      <c r="Q994" s="22"/>
    </row>
    <row r="995" spans="17:17" x14ac:dyDescent="0.25">
      <c r="Q995" s="22"/>
    </row>
    <row r="996" spans="17:17" x14ac:dyDescent="0.25">
      <c r="Q996" s="22"/>
    </row>
    <row r="997" spans="17:17" x14ac:dyDescent="0.25">
      <c r="Q997" s="22"/>
    </row>
    <row r="998" spans="17:17" x14ac:dyDescent="0.25">
      <c r="Q998" s="22"/>
    </row>
    <row r="999" spans="17:17" x14ac:dyDescent="0.25">
      <c r="Q999" s="22"/>
    </row>
    <row r="1000" spans="17:17" x14ac:dyDescent="0.25">
      <c r="Q1000" s="22"/>
    </row>
  </sheetData>
  <sortState xmlns:xlrd2="http://schemas.microsoft.com/office/spreadsheetml/2017/richdata2" ref="A2:G199">
    <sortCondition descending="1" ref="E2:E1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DAMIANOV, DAMIAN S.</dc:creator>
  <cp:lastModifiedBy>Yu, Him Shun</cp:lastModifiedBy>
  <dcterms:created xsi:type="dcterms:W3CDTF">2023-10-30T19:25:55Z</dcterms:created>
  <dcterms:modified xsi:type="dcterms:W3CDTF">2023-11-24T22:02:23Z</dcterms:modified>
</cp:coreProperties>
</file>