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share drive\Desktop\Hima\excel\projects\call centre data\"/>
    </mc:Choice>
  </mc:AlternateContent>
  <bookViews>
    <workbookView xWindow="0" yWindow="0" windowWidth="13440" windowHeight="8220" tabRatio="424" activeTab="2"/>
  </bookViews>
  <sheets>
    <sheet name="pivots" sheetId="7" r:id="rId1"/>
    <sheet name="Data" sheetId="2" r:id="rId2"/>
    <sheet name="dashboard" sheetId="6" r:id="rId3"/>
    <sheet name="Assets" sheetId="4" r:id="rId4"/>
  </sheets>
  <definedNames>
    <definedName name="_xlnm._FilterDatabase" localSheetId="1" hidden="1">Data!$B$3:$H$1003</definedName>
    <definedName name="_xlcn.WorksheetConnection_callcentredataanalysis.xlsxcalls1" hidden="1">calls[]</definedName>
    <definedName name="_xlcn.WorksheetConnection_callcentredataanalysis.xlsxcustomers1" hidden="1">customers[]</definedName>
    <definedName name="Slicer_Representative">#N/A</definedName>
  </definedNames>
  <calcPr calcId="162913"/>
  <pivotCaches>
    <pivotCache cacheId="0" r:id="rId5"/>
    <pivotCache cacheId="1" r:id="rId6"/>
    <pivotCache cacheId="2" r:id="rId7"/>
    <pivotCache cacheId="3" r:id="rId8"/>
    <pivotCache cacheId="462" r:id="rId9"/>
    <pivotCache cacheId="465" r:id="rId10"/>
    <pivotCache cacheId="468" r:id="rId11"/>
    <pivotCache cacheId="471" r:id="rId12"/>
    <pivotCache cacheId="474" r:id="rId13"/>
  </pivotCaches>
  <fileRecoveryPr repairLoad="1"/>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data analysis.xlsx!customers"/>
          <x15:modelTable id="calls" name="calls" connection="WorksheetConnection_call centre data analysis.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S7" i="7" l="1"/>
  <c r="S10" i="7" s="1"/>
  <c r="S14" i="7" s="1"/>
  <c r="N35" i="6" s="1"/>
  <c r="S6" i="7"/>
  <c r="S9" i="7" s="1"/>
  <c r="S13" i="7" s="1"/>
  <c r="N34" i="6" s="1"/>
  <c r="S5" i="7"/>
  <c r="S12" i="7" s="1"/>
  <c r="N33" i="6" s="1"/>
  <c r="S18" i="6" l="1"/>
  <c r="T18" i="6"/>
  <c r="U18" i="6"/>
  <c r="V18" i="6"/>
  <c r="R18" i="6"/>
  <c r="Q20" i="6"/>
  <c r="R20" i="6"/>
  <c r="S20" i="6"/>
  <c r="T20" i="6"/>
  <c r="U20" i="6"/>
  <c r="V20" i="6"/>
  <c r="W20" i="6"/>
  <c r="X20" i="6"/>
  <c r="Y20" i="6"/>
  <c r="Z20" i="6"/>
  <c r="Q21" i="6"/>
  <c r="R21" i="6"/>
  <c r="S21" i="6"/>
  <c r="T21" i="6"/>
  <c r="U21" i="6"/>
  <c r="V21" i="6"/>
  <c r="W21" i="6"/>
  <c r="X21" i="6"/>
  <c r="Y21" i="6"/>
  <c r="Z21" i="6"/>
  <c r="Q22" i="6"/>
  <c r="R22" i="6"/>
  <c r="S22" i="6"/>
  <c r="T22" i="6"/>
  <c r="U22" i="6"/>
  <c r="V22" i="6"/>
  <c r="W22" i="6"/>
  <c r="X22" i="6"/>
  <c r="Y22" i="6"/>
  <c r="Z22" i="6"/>
  <c r="Q23" i="6"/>
  <c r="R23" i="6"/>
  <c r="S23" i="6"/>
  <c r="T23" i="6"/>
  <c r="U23" i="6"/>
  <c r="V23" i="6"/>
  <c r="W23" i="6"/>
  <c r="X23" i="6"/>
  <c r="Y23" i="6"/>
  <c r="Z23" i="6"/>
  <c r="Q24" i="6"/>
  <c r="R24" i="6"/>
  <c r="S24" i="6"/>
  <c r="T24" i="6"/>
  <c r="U24" i="6"/>
  <c r="V24" i="6"/>
  <c r="W24" i="6"/>
  <c r="X24" i="6"/>
  <c r="Y24" i="6"/>
  <c r="Z24" i="6"/>
  <c r="Q25" i="6"/>
  <c r="R25" i="6"/>
  <c r="S25" i="6"/>
  <c r="T25" i="6"/>
  <c r="U25" i="6"/>
  <c r="V25" i="6"/>
  <c r="W25" i="6"/>
  <c r="X25" i="6"/>
  <c r="Y25" i="6"/>
  <c r="Z25" i="6"/>
  <c r="Q26" i="6"/>
  <c r="R26" i="6"/>
  <c r="S26" i="6"/>
  <c r="T26" i="6"/>
  <c r="U26" i="6"/>
  <c r="V26" i="6"/>
  <c r="W26" i="6"/>
  <c r="X26" i="6"/>
  <c r="Y26" i="6"/>
  <c r="Z26" i="6"/>
  <c r="Q27" i="6"/>
  <c r="R27" i="6"/>
  <c r="S27" i="6"/>
  <c r="T27" i="6"/>
  <c r="U27" i="6"/>
  <c r="V27" i="6"/>
  <c r="W27" i="6"/>
  <c r="X27" i="6"/>
  <c r="Y27" i="6"/>
  <c r="Z27" i="6"/>
  <c r="Q28" i="6"/>
  <c r="R28" i="6"/>
  <c r="S28" i="6"/>
  <c r="T28" i="6"/>
  <c r="U28" i="6"/>
  <c r="V28" i="6"/>
  <c r="W28" i="6"/>
  <c r="X28" i="6"/>
  <c r="Y28" i="6"/>
  <c r="Z28" i="6"/>
  <c r="Q29" i="6"/>
  <c r="R29" i="6"/>
  <c r="S29" i="6"/>
  <c r="T29" i="6"/>
  <c r="U29" i="6"/>
  <c r="V29" i="6"/>
  <c r="W29" i="6"/>
  <c r="X29" i="6"/>
  <c r="Y29" i="6"/>
  <c r="Z29" i="6"/>
  <c r="Q30" i="6"/>
  <c r="R30" i="6"/>
  <c r="S30" i="6"/>
  <c r="T30" i="6"/>
  <c r="U30" i="6"/>
  <c r="V30" i="6"/>
  <c r="W30" i="6"/>
  <c r="X30" i="6"/>
  <c r="Y30" i="6"/>
  <c r="Z30" i="6"/>
  <c r="Q31" i="6"/>
  <c r="R31" i="6"/>
  <c r="S31" i="6"/>
  <c r="T31" i="6"/>
  <c r="U31" i="6"/>
  <c r="V31" i="6"/>
  <c r="W31" i="6"/>
  <c r="X31" i="6"/>
  <c r="Y31" i="6"/>
  <c r="Z31" i="6"/>
  <c r="Q32" i="6"/>
  <c r="R32" i="6"/>
  <c r="S32" i="6"/>
  <c r="T32" i="6"/>
  <c r="U32" i="6"/>
  <c r="V32" i="6"/>
  <c r="W32" i="6"/>
  <c r="X32" i="6"/>
  <c r="Y32" i="6"/>
  <c r="Z32" i="6"/>
  <c r="Q33" i="6"/>
  <c r="R33" i="6"/>
  <c r="S33" i="6"/>
  <c r="T33" i="6"/>
  <c r="U33" i="6"/>
  <c r="V33" i="6"/>
  <c r="W33" i="6"/>
  <c r="X33" i="6"/>
  <c r="Y33" i="6"/>
  <c r="Z33" i="6"/>
  <c r="Q34" i="6"/>
  <c r="R34" i="6"/>
  <c r="S34" i="6"/>
  <c r="T34" i="6"/>
  <c r="U34" i="6"/>
  <c r="V34" i="6"/>
  <c r="W34" i="6"/>
  <c r="X34" i="6"/>
  <c r="Y34" i="6"/>
  <c r="Z34" i="6"/>
  <c r="Q35" i="6"/>
  <c r="R35" i="6"/>
  <c r="S35" i="6"/>
  <c r="T35" i="6"/>
  <c r="U35" i="6"/>
  <c r="V35" i="6"/>
  <c r="W35" i="6"/>
  <c r="X35" i="6"/>
  <c r="Y35" i="6"/>
  <c r="Z35" i="6"/>
  <c r="Q36" i="6"/>
  <c r="R36" i="6"/>
  <c r="S36" i="6"/>
  <c r="T36" i="6"/>
  <c r="U36" i="6"/>
  <c r="V36" i="6"/>
  <c r="W36" i="6"/>
  <c r="X36" i="6"/>
  <c r="Y36" i="6"/>
  <c r="Z36" i="6"/>
  <c r="X37" i="6"/>
  <c r="Y37" i="6"/>
  <c r="Z37" i="6"/>
  <c r="Q38" i="6"/>
  <c r="R38" i="6"/>
  <c r="S38" i="6"/>
  <c r="T38" i="6"/>
  <c r="U38" i="6"/>
  <c r="V38" i="6"/>
  <c r="W38" i="6"/>
  <c r="X38" i="6"/>
  <c r="Y38" i="6"/>
  <c r="Z38" i="6"/>
  <c r="Q39" i="6"/>
  <c r="R39" i="6"/>
  <c r="S39" i="6"/>
  <c r="T39" i="6"/>
  <c r="U39" i="6"/>
  <c r="V39" i="6"/>
  <c r="W39" i="6"/>
  <c r="X39" i="6"/>
  <c r="Y39" i="6"/>
  <c r="Z39" i="6"/>
  <c r="Q40" i="6"/>
  <c r="R40" i="6"/>
  <c r="S40" i="6"/>
  <c r="T40" i="6"/>
  <c r="U40" i="6"/>
  <c r="V40" i="6"/>
  <c r="W40" i="6"/>
  <c r="X40" i="6"/>
  <c r="Y40" i="6"/>
  <c r="Z40" i="6"/>
  <c r="Q41" i="6"/>
  <c r="R41" i="6"/>
  <c r="S41" i="6"/>
  <c r="T41" i="6"/>
  <c r="U41" i="6"/>
  <c r="V41" i="6"/>
  <c r="W41" i="6"/>
  <c r="X41" i="6"/>
  <c r="Y41" i="6"/>
  <c r="Z41" i="6"/>
  <c r="Q42" i="6"/>
  <c r="R42" i="6"/>
  <c r="S42" i="6"/>
  <c r="T42" i="6"/>
  <c r="U42" i="6"/>
  <c r="V42" i="6"/>
  <c r="W42" i="6"/>
  <c r="X42" i="6"/>
  <c r="Y42" i="6"/>
  <c r="Z42" i="6"/>
  <c r="R19" i="6"/>
  <c r="S19" i="6"/>
  <c r="T19" i="6"/>
  <c r="U19" i="6"/>
  <c r="V19" i="6"/>
  <c r="W19" i="6"/>
  <c r="X19" i="6"/>
  <c r="Y19" i="6"/>
  <c r="Z19" i="6"/>
  <c r="Q19" i="6"/>
  <c r="G31" i="7"/>
  <c r="O2" i="7" l="1"/>
  <c r="O7" i="7" s="1"/>
  <c r="L6" i="7"/>
  <c r="M6" i="7"/>
  <c r="N6" i="7"/>
  <c r="L7" i="7"/>
  <c r="M7" i="7"/>
  <c r="N7" i="7"/>
  <c r="L8" i="7"/>
  <c r="M8" i="7"/>
  <c r="N8" i="7"/>
  <c r="L9" i="7"/>
  <c r="M9" i="7"/>
  <c r="N9" i="7"/>
  <c r="M5" i="7"/>
  <c r="N5" i="7"/>
  <c r="L5" i="7"/>
  <c r="O5" i="7" l="1"/>
  <c r="P6" i="7"/>
  <c r="O8" i="7"/>
  <c r="O6" i="7"/>
  <c r="P5" i="7"/>
  <c r="P9" i="7"/>
  <c r="P8" i="7"/>
  <c r="P7" i="7"/>
  <c r="O9" i="7"/>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call centre data analysis.xlsx!calls" type="102" refreshedVersion="6" minRefreshableVersion="5">
    <extLst>
      <ext xmlns:x15="http://schemas.microsoft.com/office/spreadsheetml/2010/11/main" uri="{DE250136-89BD-433C-8126-D09CA5730AF9}">
        <x15:connection id="calls">
          <x15:rangePr sourceName="_xlcn.WorksheetConnection_callcentredataanalysis.xlsxcalls1"/>
        </x15:connection>
      </ext>
    </extLst>
  </connection>
  <connection id="3" name="WorksheetConnection_call centre data analysis.xlsx!customers" type="102" refreshedVersion="6" minRefreshableVersion="5">
    <extLst>
      <ext xmlns:x15="http://schemas.microsoft.com/office/spreadsheetml/2010/11/main" uri="{DE250136-89BD-433C-8126-D09CA5730AF9}">
        <x15:connection id="customers">
          <x15:rangePr sourceName="_xlcn.WorksheetConnection_callcentredataanalysis.xlsxcustomers1"/>
        </x15:connection>
      </ext>
    </extLst>
  </connection>
</connections>
</file>

<file path=xl/sharedStrings.xml><?xml version="1.0" encoding="utf-8"?>
<sst xmlns="http://schemas.openxmlformats.org/spreadsheetml/2006/main" count="3171" uniqueCount="1085">
  <si>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</si>
  <si>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</si>
  <si>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</si>
  <si>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</si>
  <si>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</si>
  <si>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</si>
  <si>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</si>
  <si>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</si>
  <si>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</si>
  <si>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</si>
  <si>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</si>
  <si>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</si>
  <si>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</si>
  <si>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</si>
  <si>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</si>
  <si>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</si>
  <si>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</si>
  <si>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</si>
  <si>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</si>
  <si>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</si>
  <si>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</si>
  <si>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</si>
  <si>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</si>
  <si>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</si>
  <si>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</si>
  <si>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</si>
  <si>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</si>
  <si>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</si>
  <si>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</si>
  <si>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</si>
  <si>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</si>
  <si>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</si>
  <si>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</si>
  <si>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</si>
  <si>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</si>
  <si>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</si>
  <si>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</si>
  <si>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</si>
  <si>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</si>
  <si>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</si>
  <si>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</si>
  <si>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</si>
  <si>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</si>
  <si>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</si>
  <si>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</si>
  <si>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</si>
  <si>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</si>
  <si>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</si>
  <si>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</si>
  <si>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</si>
  <si>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</si>
  <si>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</si>
  <si>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</si>
  <si>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</si>
  <si>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</si>
  <si>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</si>
  <si>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</si>
  <si>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</si>
  <si>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</si>
  <si>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</si>
  <si>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</si>
  <si>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</si>
  <si>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</si>
  <si>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</si>
  <si>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</si>
  <si>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</si>
  <si>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</si>
  <si>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</si>
  <si>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</si>
  <si>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</si>
  <si>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</si>
  <si>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</si>
  <si>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</si>
  <si>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</si>
  <si>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</si>
  <si>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</si>
  <si>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</si>
  <si>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</si>
  <si>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</si>
  <si>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</si>
  <si>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</si>
  <si>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</si>
  <si>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</si>
  <si>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</si>
  <si>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</si>
  <si>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</si>
  <si>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</si>
  <si>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</si>
  <si>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</si>
  <si>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</si>
  <si>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</si>
  <si>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</si>
  <si>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</si>
  <si>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</si>
  <si>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</si>
  <si>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</si>
  <si>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</si>
  <si>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</si>
  <si>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</si>
  <si>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</si>
  <si>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</si>
  <si>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</si>
  <si>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</si>
  <si>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</si>
  <si>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</si>
  <si>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</si>
  <si>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</si>
  <si>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</si>
  <si>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</si>
  <si>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</si>
  <si>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</si>
  <si>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</si>
  <si>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</si>
  <si>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</si>
  <si>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</si>
  <si>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</si>
  <si>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</si>
  <si>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</si>
  <si>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</si>
  <si>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</si>
  <si>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</si>
  <si>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</si>
  <si>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</si>
  <si>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</si>
  <si>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</si>
  <si>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</si>
  <si>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</si>
  <si>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</si>
  <si>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</si>
  <si>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</si>
  <si>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</si>
  <si>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</si>
  <si>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</si>
  <si>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</si>
  <si>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</si>
  <si>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</si>
  <si>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</si>
  <si>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</si>
  <si>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</si>
  <si>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</si>
  <si>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</si>
  <si>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</si>
  <si>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</si>
  <si>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</si>
  <si>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</si>
  <si>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</si>
  <si>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</si>
  <si>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</si>
  <si>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</si>
  <si>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</si>
  <si>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</si>
  <si>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</si>
  <si>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</si>
  <si>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</si>
  <si>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</si>
  <si>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</si>
  <si>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</si>
  <si>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</si>
  <si>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</si>
  <si>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</si>
  <si>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</si>
  <si>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</si>
  <si>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</si>
  <si>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</si>
  <si>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</si>
  <si>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</si>
  <si>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</si>
  <si>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</si>
  <si>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</si>
  <si>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</si>
  <si>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</si>
  <si>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</si>
  <si>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</si>
  <si>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</si>
  <si>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</si>
  <si>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</si>
  <si>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</si>
  <si>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</si>
  <si>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</si>
  <si>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</si>
  <si>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</si>
  <si>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</si>
  <si>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</si>
  <si>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</si>
  <si>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</si>
  <si>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</si>
  <si>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</si>
  <si>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</si>
  <si>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</si>
  <si>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</si>
  <si>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</si>
  <si>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</si>
  <si>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</si>
  <si>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</si>
  <si>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</si>
  <si>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</si>
  <si>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</si>
  <si>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</si>
  <si>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</si>
  <si>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</si>
  <si>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</si>
  <si>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</si>
  <si>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</si>
  <si>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</si>
  <si>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</si>
  <si>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</si>
  <si>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</si>
  <si>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</si>
  <si>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</si>
  <si>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</si>
  <si>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</si>
  <si>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</si>
  <si>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</si>
  <si>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</si>
  <si>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</si>
  <si>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</si>
  <si>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</si>
  <si>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</si>
  <si>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</si>
  <si>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</si>
  <si>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</si>
  <si>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</si>
  <si>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</si>
  <si>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</si>
  <si>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</si>
  <si>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</si>
  <si>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</si>
  <si>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</si>
  <si>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</si>
  <si>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</si>
  <si>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</si>
  <si>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</si>
  <si>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</si>
  <si>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</si>
  <si>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</si>
  <si>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</si>
  <si>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</si>
  <si>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</si>
  <si>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</si>
  <si>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</si>
  <si>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</si>
  <si>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</si>
  <si>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</si>
  <si>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</si>
  <si>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</si>
  <si>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</si>
  <si>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</si>
  <si>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</si>
  <si>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</si>
  <si>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</si>
  <si>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</si>
  <si>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</si>
  <si>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</si>
  <si>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</si>
  <si>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</si>
  <si>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</si>
  <si>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</si>
  <si>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</si>
  <si>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</si>
  <si>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</si>
  <si>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</si>
  <si>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</si>
  <si>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</si>
  <si>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</si>
  <si>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</si>
  <si>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</si>
  <si>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</si>
  <si>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</si>
  <si>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</si>
  <si>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</si>
  <si>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</si>
  <si>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</si>
  <si>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</si>
  <si>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</si>
  <si>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</si>
  <si>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</si>
  <si>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</si>
  <si>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</si>
  <si>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</si>
  <si>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</si>
  <si>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</si>
  <si>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</si>
  <si>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</si>
  <si>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</si>
  <si>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</si>
  <si>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</si>
  <si>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</si>
  <si>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</si>
  <si>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</si>
  <si>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</si>
  <si>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</si>
  <si>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</si>
  <si>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</si>
  <si>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</si>
  <si>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</si>
  <si>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</si>
  <si>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</si>
  <si>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</si>
  <si>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</si>
  <si>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</si>
  <si>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</si>
  <si>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</si>
  <si>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</si>
  <si>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</si>
  <si>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</si>
  <si>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</si>
  <si>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</si>
  <si>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</si>
  <si>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</si>
  <si>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</si>
  <si>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</si>
  <si>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</si>
  <si>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</si>
  <si>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</si>
  <si>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</si>
  <si>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</si>
  <si>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</si>
  <si>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</si>
  <si>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</si>
  <si>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</si>
  <si>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</si>
  <si>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</si>
  <si>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</si>
  <si>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</si>
  <si>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</si>
  <si>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</si>
  <si>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</si>
  <si>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</si>
  <si>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</si>
  <si>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</si>
  <si>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</si>
  <si>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</si>
  <si>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</si>
  <si>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</si>
  <si>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</si>
  <si>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</si>
  <si>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</si>
  <si>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</si>
  <si>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</si>
  <si>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</si>
  <si>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</si>
  <si>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</si>
  <si>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</si>
  <si>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</si>
  <si>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</si>
  <si>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</si>
  <si>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</si>
  <si>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</si>
  <si>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</si>
  <si>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</si>
  <si>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</si>
  <si>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</si>
  <si>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</si>
  <si>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</si>
  <si>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</si>
  <si>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</si>
  <si>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</si>
  <si>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</si>
  <si>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</si>
  <si>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</si>
  <si>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</si>
  <si>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</si>
  <si>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</si>
  <si>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</si>
  <si>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</si>
  <si>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</si>
  <si>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</si>
  <si>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</si>
  <si>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</si>
  <si>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</si>
  <si>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</si>
  <si>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</si>
  <si>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</si>
  <si>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</si>
  <si>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</si>
  <si>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</si>
  <si>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</si>
  <si>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</si>
  <si>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</si>
  <si>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</si>
  <si>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</si>
  <si>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</si>
  <si>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</si>
  <si>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</si>
  <si>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</si>
  <si>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</si>
  <si>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</si>
  <si>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</si>
  <si>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</si>
  <si>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</si>
  <si>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</si>
  <si>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</si>
  <si>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</si>
  <si>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</si>
  <si>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</si>
  <si>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</si>
  <si>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</si>
  <si>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</si>
  <si>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</si>
  <si>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</si>
  <si>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</si>
  <si>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</si>
  <si>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</si>
  <si>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</si>
  <si>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</si>
  <si>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</si>
  <si>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</si>
  <si>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</si>
  <si>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</si>
  <si>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</si>
  <si>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</si>
  <si>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</si>
  <si>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</si>
  <si>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</si>
  <si>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</si>
  <si>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</si>
  <si>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</si>
  <si>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</si>
  <si>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</si>
  <si>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</si>
  <si>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</si>
  <si>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</si>
  <si>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</si>
  <si>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</si>
  <si>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</si>
  <si>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</si>
  <si>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</si>
  <si>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</si>
  <si>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</si>
  <si>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</si>
  <si>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</si>
  <si>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</si>
  <si>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</si>
  <si>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</si>
  <si>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</si>
  <si>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</si>
  <si>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</si>
  <si>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</si>
  <si>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</si>
  <si>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</si>
  <si>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</si>
  <si>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</si>
  <si>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</si>
  <si>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</si>
  <si>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</si>
  <si>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</si>
  <si>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</si>
  <si>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</si>
  <si>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</si>
  <si>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</si>
  <si>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</si>
  <si>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</si>
  <si>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</si>
  <si>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</si>
  <si>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</si>
  <si>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</si>
  <si>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</si>
  <si>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</si>
  <si>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</si>
  <si>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</si>
  <si>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</si>
  <si>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</si>
  <si>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</si>
  <si>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</si>
  <si>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</si>
  <si>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</si>
  <si>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</si>
  <si>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</si>
  <si>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</si>
  <si>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</si>
  <si>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</si>
  <si>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</si>
  <si>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</si>
  <si>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</si>
  <si>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</si>
  <si>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</si>
  <si>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</si>
  <si>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</si>
  <si>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</si>
  <si>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</si>
  <si>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</si>
  <si>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</si>
  <si>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</si>
  <si>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</si>
  <si>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</si>
  <si>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</si>
  <si>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</si>
  <si>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</si>
  <si>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</si>
  <si>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</si>
  <si>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</si>
  <si>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</si>
  <si>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</si>
  <si>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</si>
  <si>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</si>
  <si>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</si>
  <si>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</si>
  <si>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</si>
  <si>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</si>
  <si>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</si>
  <si>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</si>
  <si>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</si>
  <si>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</si>
  <si>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</si>
  <si>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</si>
  <si>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</si>
  <si>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</si>
  <si>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</si>
  <si>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</si>
  <si>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</si>
  <si>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</si>
  <si>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</si>
  <si>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</si>
  <si>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</si>
  <si>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</si>
  <si>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</si>
  <si>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</si>
  <si>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</si>
  <si>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</si>
  <si>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</si>
  <si>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</si>
  <si>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</si>
  <si>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</si>
  <si>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</si>
  <si>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</si>
  <si>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</si>
  <si>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</si>
  <si>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</si>
  <si>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</si>
  <si>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</si>
  <si>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</si>
  <si>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</si>
  <si>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</si>
  <si>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</si>
  <si>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</si>
  <si>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</si>
  <si>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</si>
  <si>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</si>
  <si>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</si>
  <si>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</si>
  <si>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</si>
  <si>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</si>
  <si>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</si>
  <si>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</si>
  <si>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</si>
  <si>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</si>
  <si>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</si>
  <si>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</si>
  <si>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</si>
  <si>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</si>
  <si>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</si>
  <si>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</si>
  <si>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</si>
  <si>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</si>
  <si>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</si>
  <si>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</si>
  <si>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</si>
  <si>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</si>
  <si>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</si>
  <si>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</si>
  <si>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</si>
  <si>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</si>
  <si>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</si>
  <si>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</si>
  <si>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</si>
  <si>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</si>
  <si>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</si>
  <si>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</si>
  <si>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</si>
  <si>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</si>
  <si>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</si>
  <si>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</si>
  <si>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</si>
  <si>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</si>
  <si>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</si>
  <si>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</si>
  <si>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</si>
  <si>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</si>
  <si>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</si>
  <si>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</si>
  <si>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</si>
  <si>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</si>
  <si>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</si>
  <si>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</si>
  <si>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</si>
  <si>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</si>
  <si>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</si>
  <si>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</si>
  <si>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</si>
  <si>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</si>
  <si>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</si>
  <si>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</si>
  <si>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</si>
  <si>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</si>
  <si>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</si>
  <si>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</si>
  <si>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</si>
  <si>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</si>
  <si>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</si>
  <si>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</si>
  <si>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</si>
  <si>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</si>
  <si>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</si>
  <si>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</si>
  <si>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</si>
  <si>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</si>
  <si>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</si>
  <si>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</si>
  <si>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</si>
  <si>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</si>
  <si>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</si>
  <si>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</si>
  <si>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</si>
  <si>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</si>
  <si>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</si>
  <si>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</si>
  <si>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</si>
  <si>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</si>
  <si>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</si>
  <si>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</si>
  <si>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</si>
  <si>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</si>
  <si>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</si>
  <si>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</si>
  <si>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</si>
  <si>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</si>
  <si>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</si>
  <si>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</si>
  <si>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</si>
  <si>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</si>
  <si>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</si>
  <si>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</si>
  <si>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</si>
  <si>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</si>
  <si>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</si>
  <si>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</si>
  <si>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</si>
  <si>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</si>
  <si>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</si>
  <si>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</si>
  <si>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</si>
  <si>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</si>
  <si>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</si>
  <si>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</si>
  <si>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</si>
  <si>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</si>
  <si>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</si>
  <si>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</si>
  <si>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</si>
  <si>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</si>
  <si>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</si>
  <si>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</si>
  <si>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</si>
  <si>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</si>
  <si>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</si>
  <si>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</si>
  <si>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</si>
  <si>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</si>
  <si>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</si>
  <si>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</si>
  <si>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</si>
  <si>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</si>
  <si>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</si>
  <si>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</si>
  <si>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</si>
  <si>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</si>
  <si>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</si>
  <si>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</si>
  <si>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</si>
  <si>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</si>
  <si>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</si>
  <si>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</si>
  <si>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</si>
  <si>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</si>
  <si>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</si>
  <si>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</si>
  <si>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</si>
  <si>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</si>
  <si>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</si>
  <si>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</si>
  <si>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</si>
  <si>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</si>
  <si>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</si>
  <si>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</si>
  <si>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</si>
  <si>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</si>
  <si>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</si>
  <si>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</si>
  <si>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</si>
  <si>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</si>
  <si>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</si>
  <si>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</si>
  <si>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</si>
  <si>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</si>
  <si>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</si>
  <si>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</si>
  <si>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</si>
  <si>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</si>
  <si>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</si>
  <si>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</si>
  <si>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</si>
  <si>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</si>
  <si>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</si>
  <si>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</si>
  <si>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</si>
  <si>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</si>
  <si>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</si>
  <si>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</si>
  <si>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</si>
  <si>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</si>
  <si>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</si>
  <si>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</si>
  <si>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</si>
  <si>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</si>
  <si>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</si>
  <si>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</si>
  <si>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</si>
  <si>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</si>
  <si>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</si>
  <si>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</si>
  <si>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</si>
  <si>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</si>
  <si>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</si>
  <si>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</si>
  <si>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</si>
  <si>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</si>
  <si>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</si>
  <si>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</si>
  <si>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</si>
  <si>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</si>
  <si>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</si>
  <si>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</si>
  <si>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</si>
  <si>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</si>
  <si>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</si>
  <si>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</si>
  <si>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</si>
  <si>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</si>
  <si>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</si>
  <si>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</si>
  <si>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</si>
  <si>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</si>
  <si>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</si>
  <si>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</si>
  <si>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</si>
  <si>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</si>
  <si>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</si>
  <si>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</si>
  <si>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</si>
  <si>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</si>
  <si>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</si>
  <si>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</si>
  <si>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</si>
  <si>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</si>
  <si>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</si>
  <si>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</si>
  <si>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</si>
  <si>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</si>
  <si>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</si>
  <si>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</si>
  <si>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</si>
  <si>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</si>
  <si>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</si>
  <si>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</si>
  <si>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</si>
  <si>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</si>
  <si>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</si>
  <si>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</si>
  <si>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</si>
  <si>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</si>
  <si>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</si>
  <si>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</si>
  <si>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</si>
  <si>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</si>
  <si>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</si>
  <si>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</si>
  <si>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</si>
  <si>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</si>
  <si>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</si>
  <si>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</si>
  <si>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</si>
  <si>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</si>
  <si>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</si>
  <si>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</si>
  <si>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</si>
  <si>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</si>
  <si>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</si>
  <si>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</si>
  <si>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</si>
  <si>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</si>
  <si>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</si>
  <si>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</si>
  <si>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</si>
  <si>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</si>
  <si>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</si>
  <si>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</si>
  <si>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</si>
  <si>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</si>
  <si>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</si>
  <si>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</si>
  <si>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</si>
  <si>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</si>
  <si>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</si>
  <si>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</si>
  <si>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</si>
  <si>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</si>
  <si>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</si>
  <si>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</si>
  <si>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</si>
  <si>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</si>
  <si>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</si>
  <si>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</si>
  <si>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</si>
  <si>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</si>
  <si>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</si>
  <si>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</si>
  <si>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</si>
  <si>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</si>
  <si>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</si>
  <si>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</si>
  <si>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</si>
  <si>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</si>
  <si>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</si>
  <si>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</si>
  <si>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</si>
  <si>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</si>
  <si>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</si>
  <si>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</si>
  <si>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</si>
  <si>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</si>
  <si>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</si>
  <si>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</si>
  <si>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</si>
  <si>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</si>
  <si>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</si>
  <si>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</si>
  <si>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</si>
  <si>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</si>
  <si>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</si>
  <si>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</si>
  <si>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</si>
  <si>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</si>
  <si>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</si>
  <si>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</si>
  <si>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</si>
  <si>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</si>
  <si>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</si>
  <si>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</si>
  <si>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</si>
  <si>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</si>
  <si>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</si>
  <si>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</si>
  <si>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</si>
  <si>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</si>
  <si>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</si>
  <si>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</si>
  <si>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</si>
  <si>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</si>
  <si>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</si>
  <si>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</si>
  <si>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</si>
  <si>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</si>
  <si>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</si>
  <si>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</si>
  <si>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</si>
  <si>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</si>
  <si>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</si>
  <si>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</si>
  <si>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</si>
  <si>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</si>
  <si>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</si>
  <si>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</si>
  <si>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</si>
  <si>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</si>
  <si>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</si>
  <si>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</si>
  <si>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</si>
  <si>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</si>
  <si>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</si>
  <si>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</si>
  <si>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</si>
  <si>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</si>
  <si>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</si>
  <si>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</si>
  <si>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</si>
  <si>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</si>
  <si>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</si>
  <si>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</si>
  <si>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</si>
  <si>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</si>
  <si>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</si>
  <si>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</si>
  <si>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</si>
  <si>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</si>
  <si>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</si>
  <si>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</si>
  <si>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</si>
  <si>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</si>
  <si>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</si>
  <si>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</si>
  <si>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</si>
  <si>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</si>
  <si>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</si>
  <si>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</si>
  <si>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</si>
  <si>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</si>
  <si>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</si>
  <si>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</si>
  <si>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</si>
  <si>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</si>
  <si>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</si>
  <si>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</si>
  <si>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</si>
  <si>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</si>
  <si>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</si>
  <si>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</si>
  <si>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</si>
  <si>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</si>
  <si>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</si>
  <si>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</si>
  <si>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</si>
  <si>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</si>
  <si>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</si>
  <si>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</si>
  <si>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</si>
  <si>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</si>
  <si>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</si>
  <si>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</si>
  <si>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</si>
  <si>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</si>
  <si>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</si>
  <si>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</si>
  <si>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</si>
  <si>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</si>
  <si>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</si>
  <si>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</si>
  <si>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</si>
  <si>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</si>
  <si>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</si>
  <si>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</si>
  <si>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</si>
  <si>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</si>
  <si>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</si>
  <si>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</si>
  <si>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</si>
  <si>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</si>
  <si>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</si>
  <si>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</si>
  <si>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</si>
  <si>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</si>
  <si>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</si>
  <si>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</si>
  <si>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</si>
  <si>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</si>
  <si>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</si>
  <si>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</si>
  <si>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</si>
  <si>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</si>
  <si>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</si>
  <si>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</si>
  <si>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</si>
  <si>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</si>
  <si>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</si>
  <si>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</si>
  <si>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</si>
  <si>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</si>
  <si>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</si>
  <si>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</si>
  <si>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</si>
  <si>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</si>
  <si>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</si>
  <si>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</si>
  <si>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</si>
  <si>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</si>
  <si>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</si>
  <si>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</si>
  <si>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</si>
  <si>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</si>
  <si>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</si>
  <si>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</si>
  <si>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</si>
  <si>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</si>
  <si>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</si>
  <si>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</si>
  <si>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</si>
  <si>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</si>
  <si>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</si>
  <si>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</si>
  <si>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</si>
  <si>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</si>
  <si>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</si>
  <si>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</si>
  <si>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</si>
  <si>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</si>
  <si>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</si>
  <si>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</si>
  <si>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</si>
  <si>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</si>
  <si>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</si>
  <si>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</si>
  <si>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</si>
  <si>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</si>
  <si>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</si>
  <si>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</si>
  <si>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</si>
  <si>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</si>
  <si>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</si>
  <si>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</si>
  <si>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</si>
  <si>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</si>
  <si>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</si>
  <si>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</si>
  <si>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</si>
  <si>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</si>
  <si>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</si>
  <si>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</si>
  <si>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</si>
  <si>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</si>
  <si>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</si>
  <si>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</si>
  <si>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</si>
  <si>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</si>
  <si>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</si>
  <si>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</si>
  <si>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</si>
  <si>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</si>
  <si>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</si>
  <si>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</si>
  <si>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</si>
  <si>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</si>
  <si>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</si>
  <si>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</si>
  <si>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</si>
  <si>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</si>
  <si>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</si>
  <si>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</si>
  <si>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</si>
  <si>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</si>
  <si>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</si>
  <si>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</si>
  <si>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</si>
  <si>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</si>
  <si>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</si>
  <si>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</si>
  <si>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</si>
  <si>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</si>
  <si>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</si>
  <si>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</si>
  <si>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</si>
  <si>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</si>
  <si>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</si>
  <si>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</si>
  <si>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</si>
  <si>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</si>
  <si>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</si>
  <si>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</si>
  <si>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</si>
  <si>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</si>
  <si>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</si>
  <si>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</si>
  <si>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</si>
  <si>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</si>
  <si>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</si>
  <si>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</si>
  <si>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</si>
  <si>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</si>
  <si>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</si>
  <si>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</si>
  <si>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</si>
  <si>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</si>
  <si>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</si>
  <si>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</si>
  <si>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 Calls</t>
  </si>
  <si>
    <t>Sel.amount</t>
  </si>
  <si>
    <t>Selected Rep</t>
  </si>
  <si>
    <t>Column Labels</t>
  </si>
  <si>
    <t>TOTAL</t>
  </si>
  <si>
    <t>Rep Ranking</t>
  </si>
  <si>
    <t>Rep summary</t>
  </si>
  <si>
    <t>% of calls</t>
  </si>
  <si>
    <t>calls</t>
  </si>
  <si>
    <t>amount</t>
  </si>
  <si>
    <t>Call rank</t>
  </si>
  <si>
    <t>Amount Rank</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</si>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</sst>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d\-mmm\-yy;@"/>
    <numFmt numFmtId="165" formatCode="\$#,##0;\(\$#,##0\);\$#,##0"/>
    <numFmt numFmtId="166" formatCode="0.0"/>
    <numFmt numFmtId="167" formatCode="&quot;$&quot;#,###.0,\k"/>
    <numFmt numFmtId="168" formatCode="&quot;$&quot;#,##0"/>
  </numFmts>
  <fonts count="6">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1"/>
      <name val="Calibri"/>
      <family val="2"/>
      <scheme val="minor"/>
    </font>
    <font>
      <b/>
      <sz val="36"/>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2">
    <xf numFmtId="0" fontId="0" fillId="0" borderId="0"/>
    <xf numFmtId="9" fontId="4" fillId="0" borderId="0" applyFont="0" applyFill="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0" fontId="0" fillId="0" borderId="0" xfId="0" applyNumberFormat="1"/>
    <xf numFmtId="0" fontId="0" fillId="3" borderId="0" xfId="0" applyFill="1"/>
    <xf numFmtId="0" fontId="0" fillId="0" borderId="0" xfId="0" pivotButton="1"/>
    <xf numFmtId="166" fontId="0" fillId="0" borderId="0" xfId="0" applyNumberFormat="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4" borderId="10" xfId="0" applyFill="1" applyBorder="1"/>
    <xf numFmtId="0" fontId="0" fillId="4" borderId="0" xfId="0" applyFill="1" applyBorder="1"/>
    <xf numFmtId="0" fontId="0" fillId="4" borderId="14" xfId="0" applyFill="1" applyBorder="1"/>
    <xf numFmtId="0" fontId="0" fillId="4" borderId="13" xfId="0" applyFill="1" applyBorder="1" applyAlignment="1">
      <alignment horizontal="left" indent="1"/>
    </xf>
    <xf numFmtId="168" fontId="0" fillId="4" borderId="0" xfId="0" applyNumberFormat="1" applyFill="1" applyBorder="1"/>
    <xf numFmtId="168" fontId="0" fillId="4" borderId="14" xfId="0" applyNumberFormat="1" applyFill="1" applyBorder="1"/>
    <xf numFmtId="0" fontId="0" fillId="4" borderId="15" xfId="0" applyFill="1" applyBorder="1" applyAlignment="1">
      <alignment horizontal="left" indent="1"/>
    </xf>
    <xf numFmtId="168" fontId="0" fillId="4" borderId="16" xfId="0" applyNumberFormat="1" applyFill="1" applyBorder="1"/>
    <xf numFmtId="168" fontId="0" fillId="4" borderId="17" xfId="0" applyNumberFormat="1" applyFill="1" applyBorder="1"/>
    <xf numFmtId="0" fontId="1" fillId="4" borderId="11" xfId="0" applyFont="1" applyFill="1" applyBorder="1"/>
    <xf numFmtId="0" fontId="1" fillId="4" borderId="12" xfId="0" applyFont="1" applyFill="1" applyBorder="1"/>
    <xf numFmtId="0" fontId="1" fillId="4" borderId="13" xfId="0" applyFont="1" applyFill="1" applyBorder="1"/>
    <xf numFmtId="9" fontId="0" fillId="0" borderId="0" xfId="1" applyFont="1"/>
    <xf numFmtId="0" fontId="0" fillId="3" borderId="0" xfId="0" applyFill="1" applyAlignment="1">
      <alignment horizontal="center" vertical="center"/>
    </xf>
    <xf numFmtId="0" fontId="5" fillId="3" borderId="0" xfId="0" applyFont="1" applyFill="1" applyAlignment="1">
      <alignment horizontal="center"/>
    </xf>
  </cellXfs>
  <cellStyles count="2">
    <cellStyle name="Normal" xfId="0" builtinId="0"/>
    <cellStyle name="Percent" xfId="1" builtinId="5"/>
  </cellStyles>
  <dxfs count="25">
    <dxf>
      <font>
        <b/>
        <color theme="1"/>
      </font>
      <border>
        <bottom style="thin">
          <color theme="0" tint="-0.24994659260841701"/>
        </bottom>
        <vertical/>
        <horizontal/>
      </border>
    </dxf>
    <dxf>
      <font>
        <color theme="1"/>
      </font>
      <fill>
        <patternFill>
          <bgColor theme="0" tint="-4.9989318521683403E-2"/>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bgColor theme="8" tint="0.59996337778862885"/>
        </patternFill>
      </fill>
      <border>
        <left style="thin">
          <color theme="1" tint="0.34998626667073579"/>
        </left>
        <right style="thin">
          <color theme="1" tint="0.34998626667073579"/>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7" formatCode="&quot;$&quot;#,###.0,\k"/>
    </dxf>
    <dxf>
      <numFmt numFmtId="166" formatCode="0.0"/>
    </dxf>
    <dxf>
      <numFmt numFmtId="2" formatCode="0.00"/>
    </dxf>
    <dxf>
      <numFmt numFmtId="166" formatCode="0.0"/>
    </dxf>
    <dxf>
      <numFmt numFmtId="2" formatCode="0.00"/>
    </dxf>
    <dxf>
      <font>
        <b/>
        <color theme="1"/>
      </font>
      <border>
        <bottom style="thin">
          <color theme="7"/>
        </bottom>
        <vertical/>
        <horizontal/>
      </border>
    </dxf>
    <dxf>
      <font>
        <color theme="1"/>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tableStyleElement type="wholeTable" dxfId="24"/>
    </tableStyle>
    <tableStyle name="SlicerStyleDark4 2" pivot="0" table="0" count="10">
      <tableStyleElement type="wholeTable" dxfId="23"/>
      <tableStyleElement type="headerRow" dxfId="22"/>
    </tableStyle>
    <tableStyle name="SlicerStyleDark5 2" pivot="0" table="0" count="10">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(Autosaved).xlsx]pivots!PivotTable1</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42238667103154776"/>
          <c:y val="5.9863945578231291E-2"/>
          <c:w val="0.49737992269565867"/>
          <c:h val="0.88027210884353746"/>
        </c:manualLayout>
      </c:layout>
      <c:barChart>
        <c:barDir val="bar"/>
        <c:grouping val="clustered"/>
        <c:varyColors val="0"/>
        <c:ser>
          <c:idx val="0"/>
          <c:order val="0"/>
          <c:tx>
            <c:strRef>
              <c:f>pivots!$F$11</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pivots!$E$12:$E$19</c:f>
              <c:strCache>
                <c:ptCount val="7"/>
                <c:pt idx="0">
                  <c:v>Saturday</c:v>
                </c:pt>
                <c:pt idx="1">
                  <c:v>Friday</c:v>
                </c:pt>
                <c:pt idx="2">
                  <c:v>Thursday</c:v>
                </c:pt>
                <c:pt idx="3">
                  <c:v>Wednesday</c:v>
                </c:pt>
                <c:pt idx="4">
                  <c:v>Tuesday</c:v>
                </c:pt>
                <c:pt idx="5">
                  <c:v>Monday</c:v>
                </c:pt>
                <c:pt idx="6">
                  <c:v>Sunday</c:v>
                </c:pt>
              </c:strCache>
            </c:strRef>
          </c:cat>
          <c:val>
            <c:numRef>
              <c:f>pivots!$F$12:$F$19</c:f>
              <c:numCache>
                <c:formatCode>#,##0</c:formatCode>
                <c:ptCount val="7"/>
                <c:pt idx="0">
                  <c:v>24</c:v>
                </c:pt>
                <c:pt idx="1">
                  <c:v>29</c:v>
                </c:pt>
                <c:pt idx="2">
                  <c:v>33</c:v>
                </c:pt>
                <c:pt idx="3">
                  <c:v>36</c:v>
                </c:pt>
                <c:pt idx="4">
                  <c:v>44</c:v>
                </c:pt>
                <c:pt idx="5">
                  <c:v>24</c:v>
                </c:pt>
                <c:pt idx="6">
                  <c:v>28</c:v>
                </c:pt>
              </c:numCache>
            </c:numRef>
          </c:val>
          <c:extLst>
            <c:ext xmlns:c16="http://schemas.microsoft.com/office/drawing/2014/chart" uri="{C3380CC4-5D6E-409C-BE32-E72D297353CC}">
              <c16:uniqueId val="{00000000-F124-464F-8537-33D3050676E4}"/>
            </c:ext>
          </c:extLst>
        </c:ser>
        <c:dLbls>
          <c:dLblPos val="outEnd"/>
          <c:showLegendKey val="0"/>
          <c:showVal val="1"/>
          <c:showCatName val="0"/>
          <c:showSerName val="0"/>
          <c:showPercent val="0"/>
          <c:showBubbleSize val="0"/>
        </c:dLbls>
        <c:gapWidth val="25"/>
        <c:axId val="1509120896"/>
        <c:axId val="1509107584"/>
      </c:barChart>
      <c:catAx>
        <c:axId val="1509120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107584"/>
        <c:crosses val="autoZero"/>
        <c:auto val="1"/>
        <c:lblAlgn val="ctr"/>
        <c:lblOffset val="100"/>
        <c:noMultiLvlLbl val="0"/>
      </c:catAx>
      <c:valAx>
        <c:axId val="1509107584"/>
        <c:scaling>
          <c:orientation val="minMax"/>
        </c:scaling>
        <c:delete val="1"/>
        <c:axPos val="b"/>
        <c:numFmt formatCode="#,##0" sourceLinked="1"/>
        <c:majorTickMark val="none"/>
        <c:minorTickMark val="none"/>
        <c:tickLblPos val="nextTo"/>
        <c:crossAx val="1509120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(Autosaved).xlsx]pivots!monthly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chemeClr val="tx1"/>
                </a:solidFill>
                <a:latin typeface="+mn-lt"/>
                <a:ea typeface="+mn-ea"/>
                <a:cs typeface="+mn-cs"/>
              </a:rPr>
              <a:t>Calls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gradFill>
            <a:gsLst>
              <a:gs pos="0">
                <a:schemeClr val="accent2">
                  <a:lumMod val="20000"/>
                  <a:lumOff val="80000"/>
                </a:schemeClr>
              </a:gs>
              <a:gs pos="100000">
                <a:schemeClr val="accent2">
                  <a:lumMod val="50000"/>
                </a:schemeClr>
              </a:gs>
            </a:gsLst>
            <a:lin ang="5400000" scaled="1"/>
          </a:gradFill>
          <a:ln>
            <a:noFill/>
          </a:ln>
          <a:effectLst/>
        </c:spPr>
        <c:marker>
          <c:symbol val="none"/>
        </c:marker>
      </c:pivotFmt>
      <c:pivotFmt>
        <c:idx val="2"/>
        <c:spPr>
          <a:gradFill>
            <a:gsLst>
              <a:gs pos="0">
                <a:schemeClr val="accent2">
                  <a:lumMod val="20000"/>
                  <a:lumOff val="80000"/>
                </a:schemeClr>
              </a:gs>
              <a:gs pos="100000">
                <a:schemeClr val="accent2">
                  <a:lumMod val="50000"/>
                </a:schemeClr>
              </a:gs>
            </a:gsLst>
            <a:lin ang="5400000" scaled="1"/>
          </a:gradFill>
          <a:ln>
            <a:noFill/>
          </a:ln>
          <a:effectLst/>
        </c:spPr>
      </c:pivotFmt>
      <c:pivotFmt>
        <c:idx val="3"/>
        <c:spPr>
          <a:gradFill>
            <a:gsLst>
              <a:gs pos="0">
                <a:schemeClr val="accent2">
                  <a:lumMod val="20000"/>
                  <a:lumOff val="80000"/>
                </a:schemeClr>
              </a:gs>
              <a:gs pos="100000">
                <a:schemeClr val="accent2">
                  <a:lumMod val="50000"/>
                </a:schemeClr>
              </a:gs>
            </a:gsLst>
            <a:lin ang="5400000" scaled="1"/>
          </a:gradFill>
          <a:ln>
            <a:noFill/>
          </a:ln>
          <a:effectLst/>
        </c:spPr>
        <c:marker>
          <c:symbol val="none"/>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gradFill flip="none" rotWithShape="1">
            <a:gsLst>
              <a:gs pos="0">
                <a:schemeClr val="accent4">
                  <a:lumMod val="20000"/>
                  <a:lumOff val="80000"/>
                </a:schemeClr>
              </a:gs>
              <a:gs pos="100000">
                <a:schemeClr val="accent4">
                  <a:lumMod val="75000"/>
                  <a:alpha val="50000"/>
                </a:schemeClr>
              </a:gs>
            </a:gsLst>
            <a:lin ang="27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pivotFmt>
      <c:pivotFmt>
        <c:idx val="6"/>
        <c:spPr>
          <a:ln w="28575" cap="rnd">
            <a:solidFill>
              <a:schemeClr val="accent4">
                <a:lumMod val="75000"/>
              </a:schemeClr>
            </a:solidFill>
            <a:round/>
          </a:ln>
          <a:effectLst/>
        </c:spPr>
        <c:marker>
          <c:symbol val="circle"/>
          <c:size val="5"/>
          <c:spPr>
            <a:solidFill>
              <a:schemeClr val="accent4"/>
            </a:solidFill>
            <a:ln w="25400">
              <a:solidFill>
                <a:schemeClr val="tx1"/>
              </a:solidFill>
            </a:ln>
            <a:effectLst/>
          </c:spPr>
        </c:marker>
      </c:pivotFmt>
    </c:pivotFmts>
    <c:plotArea>
      <c:layout/>
      <c:areaChart>
        <c:grouping val="stacked"/>
        <c:varyColors val="0"/>
        <c:ser>
          <c:idx val="1"/>
          <c:order val="1"/>
          <c:tx>
            <c:strRef>
              <c:f>pivots!$C$11</c:f>
              <c:strCache>
                <c:ptCount val="1"/>
                <c:pt idx="0">
                  <c:v>Call count2</c:v>
                </c:pt>
              </c:strCache>
            </c:strRef>
          </c:tx>
          <c:spPr>
            <a:gradFill flip="none" rotWithShape="1">
              <a:gsLst>
                <a:gs pos="0">
                  <a:schemeClr val="accent4">
                    <a:lumMod val="20000"/>
                    <a:lumOff val="80000"/>
                  </a:schemeClr>
                </a:gs>
                <a:gs pos="100000">
                  <a:schemeClr val="accent4">
                    <a:lumMod val="75000"/>
                    <a:alpha val="50000"/>
                  </a:schemeClr>
                </a:gs>
              </a:gsLst>
              <a:lin ang="27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pivots!$C$12:$C$24</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10D8-406C-A58E-8A887091B30A}"/>
            </c:ext>
          </c:extLst>
        </c:ser>
        <c:dLbls>
          <c:showLegendKey val="0"/>
          <c:showVal val="0"/>
          <c:showCatName val="0"/>
          <c:showSerName val="0"/>
          <c:showPercent val="0"/>
          <c:showBubbleSize val="0"/>
        </c:dLbls>
        <c:axId val="466199664"/>
        <c:axId val="1920579536"/>
      </c:areaChart>
      <c:lineChart>
        <c:grouping val="standard"/>
        <c:varyColors val="0"/>
        <c:ser>
          <c:idx val="0"/>
          <c:order val="0"/>
          <c:tx>
            <c:strRef>
              <c:f>pivots!$B$11</c:f>
              <c:strCache>
                <c:ptCount val="1"/>
                <c:pt idx="0">
                  <c:v>Call count</c:v>
                </c:pt>
              </c:strCache>
            </c:strRef>
          </c:tx>
          <c:spPr>
            <a:ln w="28575" cap="rnd">
              <a:solidFill>
                <a:schemeClr val="accent4">
                  <a:lumMod val="75000"/>
                </a:schemeClr>
              </a:solidFill>
              <a:round/>
            </a:ln>
            <a:effectLst/>
          </c:spPr>
          <c:marker>
            <c:symbol val="circle"/>
            <c:size val="5"/>
            <c:spPr>
              <a:solidFill>
                <a:schemeClr val="accent4"/>
              </a:solidFill>
              <a:ln w="25400">
                <a:solidFill>
                  <a:schemeClr val="tx1"/>
                </a:solidFill>
              </a:ln>
              <a:effectLst/>
            </c:spPr>
          </c:marke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pivots!$B$12:$B$24</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10D8-406C-A58E-8A887091B30A}"/>
            </c:ext>
          </c:extLst>
        </c:ser>
        <c:dLbls>
          <c:showLegendKey val="0"/>
          <c:showVal val="0"/>
          <c:showCatName val="0"/>
          <c:showSerName val="0"/>
          <c:showPercent val="0"/>
          <c:showBubbleSize val="0"/>
        </c:dLbls>
        <c:marker val="1"/>
        <c:smooth val="0"/>
        <c:axId val="466199664"/>
        <c:axId val="1920579536"/>
      </c:lineChart>
      <c:catAx>
        <c:axId val="46619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579536"/>
        <c:crosses val="autoZero"/>
        <c:auto val="1"/>
        <c:lblAlgn val="ctr"/>
        <c:lblOffset val="100"/>
        <c:noMultiLvlLbl val="0"/>
      </c:catAx>
      <c:valAx>
        <c:axId val="1920579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9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Calls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pivots!$M$4</c:f>
              <c:strCache>
                <c:ptCount val="1"/>
                <c:pt idx="0">
                  <c:v>Calls</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pivots!$L$5:$L$9</c:f>
              <c:strCache>
                <c:ptCount val="5"/>
                <c:pt idx="0">
                  <c:v>R01</c:v>
                </c:pt>
                <c:pt idx="1">
                  <c:v>R02</c:v>
                </c:pt>
                <c:pt idx="2">
                  <c:v>R03</c:v>
                </c:pt>
                <c:pt idx="3">
                  <c:v>R04</c:v>
                </c:pt>
                <c:pt idx="4">
                  <c:v>R05</c:v>
                </c:pt>
              </c:strCache>
            </c:strRef>
          </c:cat>
          <c:val>
            <c:numRef>
              <c:f>pivots!$M$5:$M$9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1D4-4644-A2EE-9374B4A0552C}"/>
            </c:ext>
          </c:extLst>
        </c:ser>
        <c:ser>
          <c:idx val="1"/>
          <c:order val="1"/>
          <c:tx>
            <c:strRef>
              <c:f>pivots!$O$4</c:f>
              <c:strCache>
                <c:ptCount val="1"/>
                <c:pt idx="0">
                  <c:v>Sel. Calls</c:v>
                </c:pt>
              </c:strCache>
            </c:strRef>
          </c:tx>
          <c:spPr>
            <a:gradFill flip="none" rotWithShape="1">
              <a:gsLst>
                <a:gs pos="0">
                  <a:schemeClr val="accent4">
                    <a:lumMod val="20000"/>
                    <a:lumOff val="80000"/>
                  </a:schemeClr>
                </a:gs>
                <a:gs pos="100000">
                  <a:schemeClr val="accent4">
                    <a:lumMod val="75000"/>
                  </a:schemeClr>
                </a:gs>
              </a:gsLst>
              <a:lin ang="0" scaled="1"/>
              <a:tileRect/>
            </a:gradFill>
            <a:ln>
              <a:noFill/>
            </a:ln>
            <a:effectLst/>
          </c:spPr>
          <c:invertIfNegative val="0"/>
          <c:val>
            <c:numRef>
              <c:f>pivots!$O$5:$O$9</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F1D4-4644-A2EE-9374B4A0552C}"/>
            </c:ext>
          </c:extLst>
        </c:ser>
        <c:dLbls>
          <c:showLegendKey val="0"/>
          <c:showVal val="0"/>
          <c:showCatName val="0"/>
          <c:showSerName val="0"/>
          <c:showPercent val="0"/>
          <c:showBubbleSize val="0"/>
        </c:dLbls>
        <c:gapWidth val="25"/>
        <c:overlap val="100"/>
        <c:axId val="2057936064"/>
        <c:axId val="2057936480"/>
      </c:barChart>
      <c:catAx>
        <c:axId val="205793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936480"/>
        <c:crosses val="autoZero"/>
        <c:auto val="1"/>
        <c:lblAlgn val="ctr"/>
        <c:lblOffset val="100"/>
        <c:noMultiLvlLbl val="0"/>
      </c:catAx>
      <c:valAx>
        <c:axId val="2057936480"/>
        <c:scaling>
          <c:orientation val="minMax"/>
        </c:scaling>
        <c:delete val="1"/>
        <c:axPos val="t"/>
        <c:numFmt formatCode="General" sourceLinked="1"/>
        <c:majorTickMark val="none"/>
        <c:minorTickMark val="none"/>
        <c:tickLblPos val="nextTo"/>
        <c:crossAx val="2057936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chemeClr val="tx1"/>
                </a:solidFill>
                <a:latin typeface="+mn-lt"/>
                <a:ea typeface="+mn-ea"/>
                <a:cs typeface="+mn-cs"/>
              </a:rPr>
              <a:t>Amount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pivots!$N$4</c:f>
              <c:strCache>
                <c:ptCount val="1"/>
                <c:pt idx="0">
                  <c:v>Amount</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pivots!$L$5:$L$9</c:f>
              <c:strCache>
                <c:ptCount val="5"/>
                <c:pt idx="0">
                  <c:v>R01</c:v>
                </c:pt>
                <c:pt idx="1">
                  <c:v>R02</c:v>
                </c:pt>
                <c:pt idx="2">
                  <c:v>R03</c:v>
                </c:pt>
                <c:pt idx="3">
                  <c:v>R04</c:v>
                </c:pt>
                <c:pt idx="4">
                  <c:v>R05</c:v>
                </c:pt>
              </c:strCache>
            </c:strRef>
          </c:cat>
          <c:val>
            <c:numRef>
              <c:f>pivots!$N$5:$N$9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D93-4209-A679-5D0AB828DE72}"/>
            </c:ext>
          </c:extLst>
        </c:ser>
        <c:ser>
          <c:idx val="1"/>
          <c:order val="1"/>
          <c:tx>
            <c:strRef>
              <c:f>pivots!$P$4</c:f>
              <c:strCache>
                <c:ptCount val="1"/>
                <c:pt idx="0">
                  <c:v>Sel.amount</c:v>
                </c:pt>
              </c:strCache>
            </c:strRef>
          </c:tx>
          <c:spPr>
            <a:gradFill>
              <a:gsLst>
                <a:gs pos="0">
                  <a:schemeClr val="accent4">
                    <a:lumMod val="20000"/>
                    <a:lumOff val="80000"/>
                  </a:schemeClr>
                </a:gs>
                <a:gs pos="100000">
                  <a:schemeClr val="accent4">
                    <a:lumMod val="75000"/>
                  </a:schemeClr>
                </a:gs>
              </a:gsLst>
              <a:lin ang="0" scaled="1"/>
            </a:gradFill>
            <a:ln>
              <a:noFill/>
            </a:ln>
            <a:effectLst/>
          </c:spPr>
          <c:invertIfNegative val="0"/>
          <c:val>
            <c:numRef>
              <c:f>pivots!$P$5:$P$9</c:f>
              <c:numCache>
                <c:formatCode>"$"#,###.0,\k</c:formatCode>
                <c:ptCount val="5"/>
                <c:pt idx="0">
                  <c:v>#N/A</c:v>
                </c:pt>
                <c:pt idx="1">
                  <c:v>20581</c:v>
                </c:pt>
                <c:pt idx="2">
                  <c:v>#N/A</c:v>
                </c:pt>
                <c:pt idx="3">
                  <c:v>#N/A</c:v>
                </c:pt>
                <c:pt idx="4">
                  <c:v>#N/A</c:v>
                </c:pt>
              </c:numCache>
            </c:numRef>
          </c:val>
          <c:extLst>
            <c:ext xmlns:c16="http://schemas.microsoft.com/office/drawing/2014/chart" uri="{C3380CC4-5D6E-409C-BE32-E72D297353CC}">
              <c16:uniqueId val="{00000001-9D93-4209-A679-5D0AB828DE72}"/>
            </c:ext>
          </c:extLst>
        </c:ser>
        <c:dLbls>
          <c:showLegendKey val="0"/>
          <c:showVal val="0"/>
          <c:showCatName val="0"/>
          <c:showSerName val="0"/>
          <c:showPercent val="0"/>
          <c:showBubbleSize val="0"/>
        </c:dLbls>
        <c:gapWidth val="25"/>
        <c:overlap val="100"/>
        <c:axId val="2057936064"/>
        <c:axId val="2057936480"/>
      </c:barChart>
      <c:catAx>
        <c:axId val="205793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936480"/>
        <c:crosses val="autoZero"/>
        <c:auto val="1"/>
        <c:lblAlgn val="ctr"/>
        <c:lblOffset val="100"/>
        <c:noMultiLvlLbl val="0"/>
      </c:catAx>
      <c:valAx>
        <c:axId val="2057936480"/>
        <c:scaling>
          <c:orientation val="minMax"/>
        </c:scaling>
        <c:delete val="1"/>
        <c:axPos val="t"/>
        <c:numFmt formatCode="&quot;$&quot;#,###.0,\k" sourceLinked="1"/>
        <c:majorTickMark val="none"/>
        <c:minorTickMark val="none"/>
        <c:tickLblPos val="nextTo"/>
        <c:crossAx val="2057936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(Autosaved).xlsx]pivots!gender vs calls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4"/>
                </a:solidFill>
              </a:rPr>
              <a:t>Male</a:t>
            </a:r>
            <a:r>
              <a:rPr lang="en-US" sz="1600" b="1"/>
              <a:t> </a:t>
            </a:r>
            <a:r>
              <a:rPr lang="en-US" sz="1600" b="1">
                <a:solidFill>
                  <a:schemeClr val="tx1"/>
                </a:solidFill>
              </a:rPr>
              <a:t>Vs</a:t>
            </a:r>
            <a:r>
              <a:rPr lang="en-US" sz="1600" b="1"/>
              <a:t> </a:t>
            </a:r>
            <a:r>
              <a:rPr lang="en-US" sz="1600" b="1">
                <a:solidFill>
                  <a:schemeClr val="accent5"/>
                </a:solidFill>
              </a:rPr>
              <a:t>Female</a:t>
            </a:r>
            <a:r>
              <a:rPr lang="en-US" sz="1600" b="1" baseline="0"/>
              <a:t> </a:t>
            </a:r>
            <a:r>
              <a:rPr lang="en-US" sz="1600" b="1" baseline="0">
                <a:solidFill>
                  <a:schemeClr val="tx1"/>
                </a:solidFill>
              </a:rPr>
              <a:t>Callers</a:t>
            </a:r>
            <a:endParaRPr lang="en-US" sz="1600"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5"/>
          </a:solidFill>
          <a:ln>
            <a:noFill/>
          </a:ln>
          <a:effectLst/>
        </c:spPr>
        <c:marker>
          <c:symbol val="none"/>
        </c:marker>
      </c:pivotFmt>
      <c:pivotFmt>
        <c:idx val="5"/>
        <c:spPr>
          <a:solidFill>
            <a:schemeClr val="accent4"/>
          </a:solidFill>
          <a:ln>
            <a:noFill/>
          </a:ln>
          <a:effectLst/>
        </c:spPr>
        <c:marker>
          <c:symbol val="none"/>
        </c:marker>
      </c:pivotFmt>
      <c:pivotFmt>
        <c:idx val="6"/>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dLbl>
          <c:idx val="0"/>
          <c:spPr>
            <a:solidFill>
              <a:schemeClr val="bg1">
                <a:alpha val="50000"/>
              </a:schemeClr>
            </a:solidFill>
            <a:ln>
              <a:solidFill>
                <a:schemeClr val="bg1">
                  <a:lumMod val="75000"/>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dLbl>
          <c:idx val="0"/>
          <c:spPr>
            <a:solidFill>
              <a:schemeClr val="bg1">
                <a:alpha val="50000"/>
              </a:schemeClr>
            </a:solidFill>
            <a:ln>
              <a:solidFill>
                <a:schemeClr val="accent4">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4"/>
          </a:solidFill>
          <a:ln>
            <a:noFill/>
          </a:ln>
          <a:effectLst/>
        </c:spPr>
        <c:marker>
          <c:symbol val="none"/>
        </c:marker>
        <c:dLbl>
          <c:idx val="0"/>
          <c:layout/>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
        <c:idx val="12"/>
        <c:spPr>
          <a:solidFill>
            <a:schemeClr val="accent5"/>
          </a:solidFill>
          <a:ln>
            <a:noFill/>
          </a:ln>
          <a:effectLst/>
        </c:spPr>
        <c:marker>
          <c:symbol val="none"/>
        </c:marker>
        <c:dLbl>
          <c:idx val="0"/>
          <c:layout/>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s>
    <c:plotArea>
      <c:layout/>
      <c:barChart>
        <c:barDir val="col"/>
        <c:grouping val="percentStacked"/>
        <c:varyColors val="0"/>
        <c:ser>
          <c:idx val="0"/>
          <c:order val="0"/>
          <c:tx>
            <c:strRef>
              <c:f>pivots!$F$22:$F$23</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pivots!$E$24:$E$27</c:f>
              <c:strCache>
                <c:ptCount val="3"/>
                <c:pt idx="0">
                  <c:v>Cincinnati</c:v>
                </c:pt>
                <c:pt idx="1">
                  <c:v>Cleveland</c:v>
                </c:pt>
                <c:pt idx="2">
                  <c:v>Columbus</c:v>
                </c:pt>
              </c:strCache>
            </c:strRef>
          </c:cat>
          <c:val>
            <c:numRef>
              <c:f>pivots!$F$24:$F$27</c:f>
              <c:numCache>
                <c:formatCode>#,##0</c:formatCode>
                <c:ptCount val="3"/>
                <c:pt idx="0">
                  <c:v>144</c:v>
                </c:pt>
                <c:pt idx="1">
                  <c:v>326</c:v>
                </c:pt>
                <c:pt idx="2">
                  <c:v>129</c:v>
                </c:pt>
              </c:numCache>
            </c:numRef>
          </c:val>
          <c:extLst>
            <c:ext xmlns:c16="http://schemas.microsoft.com/office/drawing/2014/chart" uri="{C3380CC4-5D6E-409C-BE32-E72D297353CC}">
              <c16:uniqueId val="{00000000-F5AB-4632-AA61-3985BEB9E3DE}"/>
            </c:ext>
          </c:extLst>
        </c:ser>
        <c:ser>
          <c:idx val="1"/>
          <c:order val="1"/>
          <c:tx>
            <c:strRef>
              <c:f>pivots!$G$22:$G$23</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pivots!$E$24:$E$27</c:f>
              <c:strCache>
                <c:ptCount val="3"/>
                <c:pt idx="0">
                  <c:v>Cincinnati</c:v>
                </c:pt>
                <c:pt idx="1">
                  <c:v>Cleveland</c:v>
                </c:pt>
                <c:pt idx="2">
                  <c:v>Columbus</c:v>
                </c:pt>
              </c:strCache>
            </c:strRef>
          </c:cat>
          <c:val>
            <c:numRef>
              <c:f>pivots!$G$24:$G$27</c:f>
              <c:numCache>
                <c:formatCode>#,##0</c:formatCode>
                <c:ptCount val="3"/>
                <c:pt idx="0">
                  <c:v>132</c:v>
                </c:pt>
                <c:pt idx="1">
                  <c:v>63</c:v>
                </c:pt>
                <c:pt idx="2">
                  <c:v>206</c:v>
                </c:pt>
              </c:numCache>
            </c:numRef>
          </c:val>
          <c:extLst>
            <c:ext xmlns:c16="http://schemas.microsoft.com/office/drawing/2014/chart" uri="{C3380CC4-5D6E-409C-BE32-E72D297353CC}">
              <c16:uniqueId val="{00000001-F5AB-4632-AA61-3985BEB9E3DE}"/>
            </c:ext>
          </c:extLst>
        </c:ser>
        <c:dLbls>
          <c:dLblPos val="ctr"/>
          <c:showLegendKey val="0"/>
          <c:showVal val="1"/>
          <c:showCatName val="0"/>
          <c:showSerName val="0"/>
          <c:showPercent val="0"/>
          <c:showBubbleSize val="0"/>
        </c:dLbls>
        <c:gapWidth val="25"/>
        <c:overlap val="100"/>
        <c:axId val="843752719"/>
        <c:axId val="843739823"/>
      </c:barChart>
      <c:catAx>
        <c:axId val="84375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739823"/>
        <c:crosses val="autoZero"/>
        <c:auto val="1"/>
        <c:lblAlgn val="ctr"/>
        <c:lblOffset val="100"/>
        <c:noMultiLvlLbl val="0"/>
      </c:catAx>
      <c:valAx>
        <c:axId val="843739823"/>
        <c:scaling>
          <c:orientation val="minMax"/>
        </c:scaling>
        <c:delete val="1"/>
        <c:axPos val="l"/>
        <c:numFmt formatCode="0%" sourceLinked="1"/>
        <c:majorTickMark val="none"/>
        <c:minorTickMark val="none"/>
        <c:tickLblPos val="nextTo"/>
        <c:crossAx val="843752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data analysis (Autosaved).xlsx]pivots!ratings by calls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Customer Rating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4"/>
          </a:solidFill>
          <a:ln>
            <a:noFill/>
          </a:ln>
          <a:effectLst/>
        </c:spPr>
      </c:pivotFmt>
    </c:pivotFmts>
    <c:plotArea>
      <c:layout/>
      <c:barChart>
        <c:barDir val="col"/>
        <c:grouping val="clustered"/>
        <c:varyColors val="0"/>
        <c:ser>
          <c:idx val="0"/>
          <c:order val="0"/>
          <c:tx>
            <c:strRef>
              <c:f>pivots!$C$27</c:f>
              <c:strCache>
                <c:ptCount val="1"/>
                <c:pt idx="0">
                  <c:v>Total</c:v>
                </c:pt>
              </c:strCache>
            </c:strRef>
          </c:tx>
          <c:spPr>
            <a:solidFill>
              <a:schemeClr val="accent4"/>
            </a:solidFill>
            <a:ln>
              <a:noFill/>
            </a:ln>
            <a:effectLst/>
          </c:spPr>
          <c:invertIfNegative val="0"/>
          <c:cat>
            <c:strRef>
              <c:f>pivots!$B$28:$B$33</c:f>
              <c:strCache>
                <c:ptCount val="5"/>
                <c:pt idx="0">
                  <c:v>1</c:v>
                </c:pt>
                <c:pt idx="1">
                  <c:v>2</c:v>
                </c:pt>
                <c:pt idx="2">
                  <c:v>3</c:v>
                </c:pt>
                <c:pt idx="3">
                  <c:v>4</c:v>
                </c:pt>
                <c:pt idx="4">
                  <c:v>5</c:v>
                </c:pt>
              </c:strCache>
            </c:strRef>
          </c:cat>
          <c:val>
            <c:numRef>
              <c:f>pivots!$C$28:$C$33</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03D5-4559-96AB-C625D3C4CDB9}"/>
            </c:ext>
          </c:extLst>
        </c:ser>
        <c:dLbls>
          <c:showLegendKey val="0"/>
          <c:showVal val="0"/>
          <c:showCatName val="0"/>
          <c:showSerName val="0"/>
          <c:showPercent val="0"/>
          <c:showBubbleSize val="0"/>
        </c:dLbls>
        <c:gapWidth val="25"/>
        <c:overlap val="-27"/>
        <c:axId val="787939615"/>
        <c:axId val="787940447"/>
      </c:barChart>
      <c:catAx>
        <c:axId val="78793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40447"/>
        <c:crosses val="autoZero"/>
        <c:auto val="1"/>
        <c:lblAlgn val="ctr"/>
        <c:lblOffset val="100"/>
        <c:noMultiLvlLbl val="0"/>
      </c:catAx>
      <c:valAx>
        <c:axId val="7879404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39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4.png"/><Relationship Id="rId18" Type="http://schemas.openxmlformats.org/officeDocument/2006/relationships/chart" Target="../charts/chart3.xml"/><Relationship Id="rId21" Type="http://schemas.openxmlformats.org/officeDocument/2006/relationships/chart" Target="../charts/chart6.xml"/><Relationship Id="rId12" Type="http://schemas.openxmlformats.org/officeDocument/2006/relationships/image" Target="../media/image3.png"/><Relationship Id="rId17"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image" Target="../media/image1.png"/><Relationship Id="rId11" Type="http://schemas.openxmlformats.org/officeDocument/2006/relationships/image" Target="../media/image2.png"/><Relationship Id="rId6" Type="http://schemas.openxmlformats.org/officeDocument/2006/relationships/image" Target="../media/image11.svg"/><Relationship Id="rId15" Type="http://schemas.openxmlformats.org/officeDocument/2006/relationships/image" Target="../media/image17.svg"/><Relationship Id="rId23" Type="http://schemas.microsoft.com/office/2007/relationships/hdphoto" Target="../media/hdphoto1.wdp"/><Relationship Id="rId10" Type="http://schemas.openxmlformats.org/officeDocument/2006/relationships/image" Target="../media/image15.svg"/><Relationship Id="rId19" Type="http://schemas.openxmlformats.org/officeDocument/2006/relationships/chart" Target="../charts/chart4.xml"/><Relationship Id="rId4" Type="http://schemas.openxmlformats.org/officeDocument/2006/relationships/image" Target="../media/image9.svg"/><Relationship Id="rId14" Type="http://schemas.openxmlformats.org/officeDocument/2006/relationships/image" Target="../media/image5.png"/><Relationship Id="rId22"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4.png"/><Relationship Id="rId6" Type="http://schemas.openxmlformats.org/officeDocument/2006/relationships/image" Target="../media/image11.svg"/><Relationship Id="rId11" Type="http://schemas.openxmlformats.org/officeDocument/2006/relationships/image" Target="../media/image5.png"/><Relationship Id="rId5" Type="http://schemas.openxmlformats.org/officeDocument/2006/relationships/image" Target="../media/image2.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22860</xdr:colOff>
      <xdr:row>2</xdr:row>
      <xdr:rowOff>152400</xdr:rowOff>
    </xdr:from>
    <xdr:to>
      <xdr:col>4</xdr:col>
      <xdr:colOff>384810</xdr:colOff>
      <xdr:row>8</xdr:row>
      <xdr:rowOff>26484</xdr:rowOff>
    </xdr:to>
    <xdr:grpSp>
      <xdr:nvGrpSpPr>
        <xdr:cNvPr id="6" name="Group 5"/>
        <xdr:cNvGrpSpPr/>
      </xdr:nvGrpSpPr>
      <xdr:grpSpPr>
        <a:xfrm>
          <a:off x="327660" y="729343"/>
          <a:ext cx="1581150" cy="995312"/>
          <a:chOff x="327660" y="518160"/>
          <a:chExt cx="1196340" cy="883920"/>
        </a:xfrm>
      </xdr:grpSpPr>
      <xdr:sp macro="" textlink="pivots!A4">
        <xdr:nvSpPr>
          <xdr:cNvPr id="2" name="Rectangle 1"/>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D59B12B1-01C0-444B-939A-556DB789BB10}" type="TxLink">
              <a:rPr lang="en-US" sz="2400" b="1" i="0" u="none" strike="noStrike">
                <a:solidFill>
                  <a:schemeClr val="tx1"/>
                </a:solidFill>
                <a:latin typeface="+mn-lt"/>
                <a:ea typeface="Calibri"/>
                <a:cs typeface="Calibri"/>
              </a:rPr>
              <a:pPr algn="ctr"/>
              <a:t>1,000</a:t>
            </a:fld>
            <a:endParaRPr lang="en-US" sz="2400" b="1">
              <a:solidFill>
                <a:schemeClr val="tx1"/>
              </a:solidFill>
              <a:latin typeface="+mn-lt"/>
            </a:endParaRPr>
          </a:p>
        </xdr:txBody>
      </xdr:sp>
      <xdr:sp macro="" textlink="">
        <xdr:nvSpPr>
          <xdr:cNvPr id="3" name="TextBox 2"/>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Calls</a:t>
            </a:r>
          </a:p>
        </xdr:txBody>
      </xdr:sp>
      <xdr:pic>
        <xdr:nvPicPr>
          <xdr:cNvPr id="4"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biLevel thresh="50000"/>
            <a:extLst>
              <a:ext uri="{96DAC541-7B7A-43D3-8B79-37D633B846F1}">
                <asvg:svgBlip xmlns:asvg="http://schemas.microsoft.com/office/drawing/2016/SVG/main" xmlns="" r:embed="rId10"/>
              </a:ext>
            </a:extLst>
          </a:blip>
          <a:stretch>
            <a:fillRect/>
          </a:stretch>
        </xdr:blipFill>
        <xdr:spPr>
          <a:xfrm rot="1099255">
            <a:off x="442927" y="584262"/>
            <a:ext cx="190877" cy="173897"/>
          </a:xfrm>
          <a:prstGeom prst="rect">
            <a:avLst/>
          </a:prstGeom>
          <a:noFill/>
          <a:ln>
            <a:noFill/>
          </a:ln>
        </xdr:spPr>
      </xdr:pic>
      <xdr:sp macro="" textlink="pivots!A8">
        <xdr:nvSpPr>
          <xdr:cNvPr id="5" name="TextBox 4"/>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F77373B4-C082-4154-BAE7-C7C3A56794FF}" type="TxLink">
              <a:rPr lang="en-US" sz="1400" b="1" i="0" u="none" strike="noStrike">
                <a:solidFill>
                  <a:schemeClr val="tx1"/>
                </a:solidFill>
                <a:latin typeface="Calibri"/>
                <a:ea typeface="Calibri"/>
                <a:cs typeface="Calibri"/>
              </a:rPr>
              <a:pPr algn="ctr"/>
              <a:t>218</a:t>
            </a:fld>
            <a:endParaRPr lang="en-US" sz="1400" b="1">
              <a:solidFill>
                <a:schemeClr val="tx1"/>
              </a:solidFill>
            </a:endParaRPr>
          </a:p>
        </xdr:txBody>
      </xdr:sp>
    </xdr:grpSp>
    <xdr:clientData/>
  </xdr:twoCellAnchor>
  <xdr:twoCellAnchor>
    <xdr:from>
      <xdr:col>2</xdr:col>
      <xdr:colOff>28575</xdr:colOff>
      <xdr:row>9</xdr:row>
      <xdr:rowOff>142874</xdr:rowOff>
    </xdr:from>
    <xdr:to>
      <xdr:col>4</xdr:col>
      <xdr:colOff>390525</xdr:colOff>
      <xdr:row>15</xdr:row>
      <xdr:rowOff>19049</xdr:rowOff>
    </xdr:to>
    <xdr:grpSp>
      <xdr:nvGrpSpPr>
        <xdr:cNvPr id="30" name="Group 29"/>
        <xdr:cNvGrpSpPr/>
      </xdr:nvGrpSpPr>
      <xdr:grpSpPr>
        <a:xfrm>
          <a:off x="333375" y="2026103"/>
          <a:ext cx="1581150" cy="986517"/>
          <a:chOff x="323850" y="1619249"/>
          <a:chExt cx="1581150" cy="962025"/>
        </a:xfrm>
      </xdr:grpSpPr>
      <xdr:grpSp>
        <xdr:nvGrpSpPr>
          <xdr:cNvPr id="7" name="Group 6"/>
          <xdr:cNvGrpSpPr/>
        </xdr:nvGrpSpPr>
        <xdr:grpSpPr>
          <a:xfrm>
            <a:off x="323850" y="1619249"/>
            <a:ext cx="1581150" cy="962025"/>
            <a:chOff x="327660" y="518160"/>
            <a:chExt cx="1196340" cy="883920"/>
          </a:xfrm>
        </xdr:grpSpPr>
        <xdr:sp macro="" textlink="pivots!B4">
          <xdr:nvSpPr>
            <xdr:cNvPr id="8" name="Rectangle 7"/>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F81C984E-8BB3-4044-9477-FD95FA90D5DD}" type="TxLink">
                <a:rPr lang="en-US" sz="2000" b="1" i="0" u="none" strike="noStrike">
                  <a:solidFill>
                    <a:srgbClr val="000000"/>
                  </a:solidFill>
                  <a:latin typeface="Calibri"/>
                  <a:ea typeface="Calibri"/>
                  <a:cs typeface="Calibri"/>
                </a:rPr>
                <a:pPr algn="ctr"/>
                <a:t>$96,623</a:t>
              </a:fld>
              <a:endParaRPr lang="en-US" sz="2000" b="1">
                <a:solidFill>
                  <a:schemeClr val="tx1"/>
                </a:solidFill>
                <a:latin typeface="+mn-lt"/>
              </a:endParaRPr>
            </a:p>
          </xdr:txBody>
        </xdr:sp>
        <xdr:sp macro="" textlink="">
          <xdr:nvSpPr>
            <xdr:cNvPr id="9" name="TextBox 8"/>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Amount</a:t>
              </a:r>
            </a:p>
          </xdr:txBody>
        </xdr:sp>
        <xdr:sp macro="" textlink="pivots!B8">
          <xdr:nvSpPr>
            <xdr:cNvPr id="11" name="TextBox 10"/>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035C6EC9-0956-4275-8F9D-0797577C80DB}" type="TxLink">
                <a:rPr lang="en-US" sz="1400" b="1" i="0" u="none" strike="noStrike">
                  <a:solidFill>
                    <a:srgbClr val="000000"/>
                  </a:solidFill>
                  <a:latin typeface="Calibri"/>
                  <a:ea typeface="Calibri"/>
                  <a:cs typeface="Calibri"/>
                </a:rPr>
                <a:pPr algn="ctr"/>
                <a:t>$20,581</a:t>
              </a:fld>
              <a:endParaRPr lang="en-US" sz="1400" b="1"/>
            </a:p>
          </xdr:txBody>
        </xdr:sp>
      </xdr:grpSp>
      <xdr:pic>
        <xdr:nvPicPr>
          <xdr:cNvPr id="29"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1">
            <a:biLevel thresh="75000"/>
            <a:extLst>
              <a:ext uri="{96DAC541-7B7A-43D3-8B79-37D633B846F1}">
                <asvg:svgBlip xmlns:asvg="http://schemas.microsoft.com/office/drawing/2016/SVG/main" xmlns="" r:embed="rId6"/>
              </a:ext>
            </a:extLst>
          </a:blip>
          <a:stretch>
            <a:fillRect/>
          </a:stretch>
        </xdr:blipFill>
        <xdr:spPr>
          <a:xfrm>
            <a:off x="438151" y="1676400"/>
            <a:ext cx="274794" cy="238125"/>
          </a:xfrm>
          <a:prstGeom prst="rect">
            <a:avLst/>
          </a:prstGeom>
        </xdr:spPr>
      </xdr:pic>
    </xdr:grpSp>
    <xdr:clientData/>
  </xdr:twoCellAnchor>
  <xdr:twoCellAnchor>
    <xdr:from>
      <xdr:col>2</xdr:col>
      <xdr:colOff>19050</xdr:colOff>
      <xdr:row>16</xdr:row>
      <xdr:rowOff>123824</xdr:rowOff>
    </xdr:from>
    <xdr:to>
      <xdr:col>4</xdr:col>
      <xdr:colOff>381000</xdr:colOff>
      <xdr:row>21</xdr:row>
      <xdr:rowOff>180974</xdr:rowOff>
    </xdr:to>
    <xdr:grpSp>
      <xdr:nvGrpSpPr>
        <xdr:cNvPr id="33" name="Group 32"/>
        <xdr:cNvGrpSpPr/>
      </xdr:nvGrpSpPr>
      <xdr:grpSpPr>
        <a:xfrm>
          <a:off x="323850" y="3302453"/>
          <a:ext cx="1581150" cy="982435"/>
          <a:chOff x="304800" y="2714624"/>
          <a:chExt cx="1581150" cy="962025"/>
        </a:xfrm>
      </xdr:grpSpPr>
      <xdr:grpSp>
        <xdr:nvGrpSpPr>
          <xdr:cNvPr id="12" name="Group 11"/>
          <xdr:cNvGrpSpPr/>
        </xdr:nvGrpSpPr>
        <xdr:grpSpPr>
          <a:xfrm>
            <a:off x="304800" y="2714624"/>
            <a:ext cx="1581150" cy="962025"/>
            <a:chOff x="327660" y="518160"/>
            <a:chExt cx="1196340" cy="883920"/>
          </a:xfrm>
        </xdr:grpSpPr>
        <xdr:sp macro="" textlink="pivots!C4">
          <xdr:nvSpPr>
            <xdr:cNvPr id="13" name="Rectangle 12"/>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1A9C514B-9E0F-42A0-90EC-3373B69FAC80}" type="TxLink">
                <a:rPr lang="en-US" sz="2000" b="1" i="0" u="none" strike="noStrike">
                  <a:solidFill>
                    <a:srgbClr val="000000"/>
                  </a:solidFill>
                  <a:latin typeface="Calibri"/>
                  <a:ea typeface="Calibri"/>
                  <a:cs typeface="Calibri"/>
                </a:rPr>
                <a:pPr algn="ctr"/>
                <a:t>89850</a:t>
              </a:fld>
              <a:endParaRPr lang="en-US" sz="2000" b="1">
                <a:solidFill>
                  <a:schemeClr val="tx1"/>
                </a:solidFill>
                <a:latin typeface="+mn-lt"/>
              </a:endParaRPr>
            </a:p>
          </xdr:txBody>
        </xdr:sp>
        <xdr:sp macro="" textlink="">
          <xdr:nvSpPr>
            <xdr:cNvPr id="14" name="TextBox 13"/>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Duration</a:t>
              </a:r>
            </a:p>
          </xdr:txBody>
        </xdr:sp>
        <xdr:sp macro="" textlink="pivots!C8">
          <xdr:nvSpPr>
            <xdr:cNvPr id="16" name="TextBox 15"/>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64E1974C-3968-46D9-83E6-89D22D2C389B}" type="TxLink">
                <a:rPr lang="en-US" sz="1400" b="1" i="0" u="none" strike="noStrike">
                  <a:solidFill>
                    <a:srgbClr val="000000"/>
                  </a:solidFill>
                  <a:latin typeface="Calibri"/>
                  <a:ea typeface="Calibri"/>
                  <a:cs typeface="Calibri"/>
                </a:rPr>
                <a:pPr algn="ctr"/>
                <a:t>19300</a:t>
              </a:fld>
              <a:endParaRPr lang="en-US" sz="1400" b="1"/>
            </a:p>
          </xdr:txBody>
        </xdr:sp>
      </xdr:grpSp>
      <xdr:pic>
        <xdr:nvPicPr>
          <xdr:cNvPr id="32"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2">
            <a:biLevel thresh="75000"/>
            <a:extLst>
              <a:ext uri="{96DAC541-7B7A-43D3-8B79-37D633B846F1}">
                <asvg:svgBlip xmlns:asvg="http://schemas.microsoft.com/office/drawing/2016/SVG/main" xmlns="" r:embed="rId4"/>
              </a:ext>
            </a:extLst>
          </a:blip>
          <a:stretch>
            <a:fillRect/>
          </a:stretch>
        </xdr:blipFill>
        <xdr:spPr>
          <a:xfrm>
            <a:off x="438150" y="2771775"/>
            <a:ext cx="237165" cy="238125"/>
          </a:xfrm>
          <a:prstGeom prst="rect">
            <a:avLst/>
          </a:prstGeom>
        </xdr:spPr>
      </xdr:pic>
    </xdr:grpSp>
    <xdr:clientData/>
  </xdr:twoCellAnchor>
  <xdr:twoCellAnchor>
    <xdr:from>
      <xdr:col>2</xdr:col>
      <xdr:colOff>38100</xdr:colOff>
      <xdr:row>30</xdr:row>
      <xdr:rowOff>85724</xdr:rowOff>
    </xdr:from>
    <xdr:to>
      <xdr:col>4</xdr:col>
      <xdr:colOff>400050</xdr:colOff>
      <xdr:row>35</xdr:row>
      <xdr:rowOff>142874</xdr:rowOff>
    </xdr:to>
    <xdr:grpSp>
      <xdr:nvGrpSpPr>
        <xdr:cNvPr id="35" name="Group 34"/>
        <xdr:cNvGrpSpPr/>
      </xdr:nvGrpSpPr>
      <xdr:grpSpPr>
        <a:xfrm>
          <a:off x="342900" y="5855153"/>
          <a:ext cx="1581150" cy="982435"/>
          <a:chOff x="304800" y="4886324"/>
          <a:chExt cx="1581150" cy="962025"/>
        </a:xfrm>
      </xdr:grpSpPr>
      <xdr:grpSp>
        <xdr:nvGrpSpPr>
          <xdr:cNvPr id="22" name="Group 21"/>
          <xdr:cNvGrpSpPr/>
        </xdr:nvGrpSpPr>
        <xdr:grpSpPr>
          <a:xfrm>
            <a:off x="304800" y="4886324"/>
            <a:ext cx="1581150" cy="962025"/>
            <a:chOff x="327660" y="518160"/>
            <a:chExt cx="1196340" cy="883920"/>
          </a:xfrm>
        </xdr:grpSpPr>
        <xdr:sp macro="" textlink="pivots!E4">
          <xdr:nvSpPr>
            <xdr:cNvPr id="23" name="Rectangle 22"/>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D1D472C5-5F43-4A8E-9DBD-7FA13A5DB9C4}" type="TxLink">
                <a:rPr lang="en-US" sz="2400" b="1" i="0" u="none" strike="noStrike">
                  <a:solidFill>
                    <a:srgbClr val="000000"/>
                  </a:solidFill>
                  <a:latin typeface="Calibri"/>
                  <a:ea typeface="Calibri"/>
                  <a:cs typeface="Calibri"/>
                </a:rPr>
                <a:pPr algn="ctr"/>
                <a:t>307</a:t>
              </a:fld>
              <a:endParaRPr lang="en-US" sz="2400" b="1">
                <a:solidFill>
                  <a:schemeClr val="tx1"/>
                </a:solidFill>
                <a:latin typeface="+mn-lt"/>
              </a:endParaRPr>
            </a:p>
          </xdr:txBody>
        </xdr:sp>
        <xdr:sp macro="" textlink="">
          <xdr:nvSpPr>
            <xdr:cNvPr id="24" name="TextBox 23"/>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Happy callers</a:t>
              </a:r>
            </a:p>
          </xdr:txBody>
        </xdr:sp>
        <xdr:sp macro="" textlink="pivots!E8">
          <xdr:nvSpPr>
            <xdr:cNvPr id="26" name="TextBox 25"/>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F28AC57F-0DF7-4E9C-9B3F-1A86908633AD}" type="TxLink">
                <a:rPr lang="en-US" sz="1400" b="1" i="0" u="none" strike="noStrike">
                  <a:solidFill>
                    <a:srgbClr val="000000"/>
                  </a:solidFill>
                  <a:latin typeface="Calibri"/>
                  <a:ea typeface="Calibri"/>
                  <a:cs typeface="Calibri"/>
                </a:rPr>
                <a:pPr algn="ctr"/>
                <a:t>74</a:t>
              </a:fld>
              <a:endParaRPr lang="en-US" sz="1400" b="1"/>
            </a:p>
          </xdr:txBody>
        </xdr:sp>
      </xdr:grpSp>
      <xdr:pic>
        <xdr:nvPicPr>
          <xdr:cNvPr id="34"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3">
            <a:biLevel thresh="75000"/>
            <a:extLst>
              <a:ext uri="{96DAC541-7B7A-43D3-8B79-37D633B846F1}">
                <asvg:svgBlip xmlns:asvg="http://schemas.microsoft.com/office/drawing/2016/SVG/main" xmlns="" r:embed="rId2"/>
              </a:ext>
            </a:extLst>
          </a:blip>
          <a:stretch>
            <a:fillRect/>
          </a:stretch>
        </xdr:blipFill>
        <xdr:spPr>
          <a:xfrm>
            <a:off x="342901" y="4933951"/>
            <a:ext cx="313654" cy="285750"/>
          </a:xfrm>
          <a:prstGeom prst="rect">
            <a:avLst/>
          </a:prstGeom>
        </xdr:spPr>
      </xdr:pic>
    </xdr:grpSp>
    <xdr:clientData/>
  </xdr:twoCellAnchor>
  <xdr:twoCellAnchor>
    <xdr:from>
      <xdr:col>2</xdr:col>
      <xdr:colOff>19050</xdr:colOff>
      <xdr:row>23</xdr:row>
      <xdr:rowOff>104774</xdr:rowOff>
    </xdr:from>
    <xdr:to>
      <xdr:col>4</xdr:col>
      <xdr:colOff>381000</xdr:colOff>
      <xdr:row>28</xdr:row>
      <xdr:rowOff>161924</xdr:rowOff>
    </xdr:to>
    <xdr:grpSp>
      <xdr:nvGrpSpPr>
        <xdr:cNvPr id="37" name="Group 36"/>
        <xdr:cNvGrpSpPr/>
      </xdr:nvGrpSpPr>
      <xdr:grpSpPr>
        <a:xfrm>
          <a:off x="323850" y="4578803"/>
          <a:ext cx="1581150" cy="982435"/>
          <a:chOff x="304800" y="3800474"/>
          <a:chExt cx="1581150" cy="962025"/>
        </a:xfrm>
      </xdr:grpSpPr>
      <xdr:grpSp>
        <xdr:nvGrpSpPr>
          <xdr:cNvPr id="17" name="Group 16"/>
          <xdr:cNvGrpSpPr/>
        </xdr:nvGrpSpPr>
        <xdr:grpSpPr>
          <a:xfrm>
            <a:off x="304800" y="3800474"/>
            <a:ext cx="1581150" cy="962025"/>
            <a:chOff x="327660" y="518160"/>
            <a:chExt cx="1196340" cy="883920"/>
          </a:xfrm>
        </xdr:grpSpPr>
        <xdr:sp macro="" textlink="pivots!D4">
          <xdr:nvSpPr>
            <xdr:cNvPr id="18" name="Rectangle 17"/>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B674E962-E54A-4796-894A-1A0CC1F99569}" type="TxLink">
                <a:rPr lang="en-US" sz="2400" b="1" i="0" u="none" strike="noStrike">
                  <a:solidFill>
                    <a:srgbClr val="000000"/>
                  </a:solidFill>
                  <a:latin typeface="Calibri"/>
                  <a:ea typeface="Calibri"/>
                  <a:cs typeface="Calibri"/>
                </a:rPr>
                <a:pPr algn="ctr"/>
                <a:t>4.0</a:t>
              </a:fld>
              <a:endParaRPr lang="en-US" sz="2400" b="1">
                <a:solidFill>
                  <a:schemeClr val="tx1"/>
                </a:solidFill>
                <a:latin typeface="+mn-lt"/>
              </a:endParaRPr>
            </a:p>
          </xdr:txBody>
        </xdr:sp>
        <xdr:sp macro="" textlink="">
          <xdr:nvSpPr>
            <xdr:cNvPr id="19" name="TextBox 18"/>
            <xdr:cNvSpPr txBox="1"/>
          </xdr:nvSpPr>
          <xdr:spPr>
            <a:xfrm>
              <a:off x="524243" y="590307"/>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Avg. Rating</a:t>
              </a:r>
            </a:p>
          </xdr:txBody>
        </xdr:sp>
        <xdr:sp macro="" textlink="pivots!D8">
          <xdr:nvSpPr>
            <xdr:cNvPr id="21" name="TextBox 20"/>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F29BCEA9-1BC8-4A28-B4E6-CD9DDA8B0D3C}" type="TxLink">
                <a:rPr lang="en-US" sz="1400" b="1" i="0" u="none" strike="noStrike">
                  <a:solidFill>
                    <a:srgbClr val="000000"/>
                  </a:solidFill>
                  <a:latin typeface="Calibri"/>
                  <a:ea typeface="Calibri"/>
                  <a:cs typeface="Calibri"/>
                </a:rPr>
                <a:pPr algn="ctr"/>
                <a:t>4.0</a:t>
              </a:fld>
              <a:endParaRPr lang="en-US" sz="1400" b="1"/>
            </a:p>
          </xdr:txBody>
        </xdr:sp>
      </xdr:grpSp>
      <xdr:pic>
        <xdr:nvPicPr>
          <xdr:cNvPr id="36"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4">
            <a:biLevel thresh="75000"/>
            <a:extLst>
              <a:ext uri="{96DAC541-7B7A-43D3-8B79-37D633B846F1}">
                <asvg:svgBlip xmlns:asvg="http://schemas.microsoft.com/office/drawing/2016/SVG/main" xmlns="" r:embed="rId15"/>
              </a:ext>
            </a:extLst>
          </a:blip>
          <a:srcRect/>
          <a:stretch/>
        </xdr:blipFill>
        <xdr:spPr>
          <a:xfrm>
            <a:off x="381000" y="3848101"/>
            <a:ext cx="271713" cy="247649"/>
          </a:xfrm>
          <a:prstGeom prst="rect">
            <a:avLst/>
          </a:prstGeom>
        </xdr:spPr>
      </xdr:pic>
    </xdr:grpSp>
    <xdr:clientData/>
  </xdr:twoCellAnchor>
  <xdr:twoCellAnchor editAs="oneCell">
    <xdr:from>
      <xdr:col>12</xdr:col>
      <xdr:colOff>590550</xdr:colOff>
      <xdr:row>16</xdr:row>
      <xdr:rowOff>142875</xdr:rowOff>
    </xdr:from>
    <xdr:to>
      <xdr:col>15</xdr:col>
      <xdr:colOff>0</xdr:colOff>
      <xdr:row>27</xdr:row>
      <xdr:rowOff>102871</xdr:rowOff>
    </xdr:to>
    <mc:AlternateContent xmlns:mc="http://schemas.openxmlformats.org/markup-compatibility/2006" xmlns:a14="http://schemas.microsoft.com/office/drawing/2010/main">
      <mc:Choice Requires="a14">
        <xdr:graphicFrame macro="">
          <xdr:nvGraphicFramePr>
            <xdr:cNvPr id="38"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991350" y="3038475"/>
              <a:ext cx="1238250" cy="19507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200025</xdr:colOff>
      <xdr:row>3</xdr:row>
      <xdr:rowOff>104775</xdr:rowOff>
    </xdr:from>
    <xdr:to>
      <xdr:col>14</xdr:col>
      <xdr:colOff>581025</xdr:colOff>
      <xdr:row>14</xdr:row>
      <xdr:rowOff>66675</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0</xdr:colOff>
      <xdr:row>2</xdr:row>
      <xdr:rowOff>142875</xdr:rowOff>
    </xdr:from>
    <xdr:to>
      <xdr:col>12</xdr:col>
      <xdr:colOff>200025</xdr:colOff>
      <xdr:row>15</xdr:row>
      <xdr:rowOff>114300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590550</xdr:colOff>
      <xdr:row>16</xdr:row>
      <xdr:rowOff>133350</xdr:rowOff>
    </xdr:from>
    <xdr:to>
      <xdr:col>13</xdr:col>
      <xdr:colOff>0</xdr:colOff>
      <xdr:row>35</xdr:row>
      <xdr:rowOff>152400</xdr:rowOff>
    </xdr:to>
    <xdr:sp macro="" textlink="">
      <xdr:nvSpPr>
        <xdr:cNvPr id="10" name="Rectangle 9"/>
        <xdr:cNvSpPr/>
      </xdr:nvSpPr>
      <xdr:spPr>
        <a:xfrm>
          <a:off x="2114550" y="3028950"/>
          <a:ext cx="4895850" cy="3457575"/>
        </a:xfrm>
        <a:prstGeom prst="rect">
          <a:avLst/>
        </a:prstGeom>
        <a:solidFill>
          <a:schemeClr val="bg1"/>
        </a:solidFill>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0</xdr:colOff>
      <xdr:row>16</xdr:row>
      <xdr:rowOff>142876</xdr:rowOff>
    </xdr:from>
    <xdr:to>
      <xdr:col>12</xdr:col>
      <xdr:colOff>533400</xdr:colOff>
      <xdr:row>35</xdr:row>
      <xdr:rowOff>152401</xdr:rowOff>
    </xdr:to>
    <xdr:grpSp>
      <xdr:nvGrpSpPr>
        <xdr:cNvPr id="41" name="Group 40"/>
        <xdr:cNvGrpSpPr/>
      </xdr:nvGrpSpPr>
      <xdr:grpSpPr>
        <a:xfrm>
          <a:off x="2133600" y="3321505"/>
          <a:ext cx="4800600" cy="3525610"/>
          <a:chOff x="6477000" y="2190752"/>
          <a:chExt cx="9136380" cy="2735643"/>
        </a:xfrm>
      </xdr:grpSpPr>
      <xdr:graphicFrame macro="">
        <xdr:nvGraphicFramePr>
          <xdr:cNvPr id="42" name="Chart 41"/>
          <xdr:cNvGraphicFramePr/>
        </xdr:nvGraphicFramePr>
        <xdr:xfrm>
          <a:off x="6477000" y="2190752"/>
          <a:ext cx="4572000" cy="2735643"/>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43" name="Chart 42"/>
          <xdr:cNvGraphicFramePr>
            <a:graphicFrameLocks/>
          </xdr:cNvGraphicFramePr>
        </xdr:nvGraphicFramePr>
        <xdr:xfrm>
          <a:off x="11041379" y="2194560"/>
          <a:ext cx="4572001" cy="2728510"/>
        </xdr:xfrm>
        <a:graphic>
          <a:graphicData uri="http://schemas.openxmlformats.org/drawingml/2006/chart">
            <c:chart xmlns:c="http://schemas.openxmlformats.org/drawingml/2006/chart" xmlns:r="http://schemas.openxmlformats.org/officeDocument/2006/relationships" r:id="rId19"/>
          </a:graphicData>
        </a:graphic>
      </xdr:graphicFrame>
    </xdr:grpSp>
    <xdr:clientData/>
  </xdr:twoCellAnchor>
  <xdr:twoCellAnchor>
    <xdr:from>
      <xdr:col>16</xdr:col>
      <xdr:colOff>0</xdr:colOff>
      <xdr:row>2</xdr:row>
      <xdr:rowOff>0</xdr:rowOff>
    </xdr:from>
    <xdr:to>
      <xdr:col>19</xdr:col>
      <xdr:colOff>409575</xdr:colOff>
      <xdr:row>15</xdr:row>
      <xdr:rowOff>104775</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504825</xdr:colOff>
      <xdr:row>1</xdr:row>
      <xdr:rowOff>171450</xdr:rowOff>
    </xdr:from>
    <xdr:to>
      <xdr:col>23</xdr:col>
      <xdr:colOff>28574</xdr:colOff>
      <xdr:row>15</xdr:row>
      <xdr:rowOff>114300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13</xdr:col>
      <xdr:colOff>219075</xdr:colOff>
      <xdr:row>27</xdr:row>
      <xdr:rowOff>104775</xdr:rowOff>
    </xdr:from>
    <xdr:to>
      <xdr:col>14</xdr:col>
      <xdr:colOff>409575</xdr:colOff>
      <xdr:row>31</xdr:row>
      <xdr:rowOff>76200</xdr:rowOff>
    </xdr:to>
    <xdr:pic>
      <xdr:nvPicPr>
        <xdr:cNvPr id="46" name="Picture 45"/>
        <xdr:cNvPicPr>
          <a:picLocks noChangeAspect="1"/>
        </xdr:cNvPicPr>
      </xdr:nvPicPr>
      <xdr:blipFill>
        <a:blip xmlns:r="http://schemas.openxmlformats.org/officeDocument/2006/relationships" r:embed="rId22" cstate="print">
          <a:duotone>
            <a:prstClr val="black"/>
            <a:schemeClr val="accent4">
              <a:tint val="45000"/>
              <a:satMod val="400000"/>
            </a:schemeClr>
          </a:duotone>
          <a:extLst>
            <a:ext uri="{BEBA8EAE-BF5A-486C-A8C5-ECC9F3942E4B}">
              <a14:imgProps xmlns:a14="http://schemas.microsoft.com/office/drawing/2010/main">
                <a14:imgLayer r:embed="rId23">
                  <a14:imgEffect>
                    <a14:colorTemperature colorTemp="4700"/>
                  </a14:imgEffect>
                  <a14:imgEffect>
                    <a14:brightnessContrast bright="-20000"/>
                  </a14:imgEffect>
                </a14:imgLayer>
              </a14:imgProps>
            </a:ext>
            <a:ext uri="{28A0092B-C50C-407E-A947-70E740481C1C}">
              <a14:useLocalDpi xmlns:a14="http://schemas.microsoft.com/office/drawing/2010/main" val="0"/>
            </a:ext>
          </a:extLst>
        </a:blip>
        <a:stretch>
          <a:fillRect/>
        </a:stretch>
      </xdr:blipFill>
      <xdr:spPr>
        <a:xfrm>
          <a:off x="7229475" y="4991100"/>
          <a:ext cx="800100" cy="695325"/>
        </a:xfrm>
        <a:prstGeom prst="ellipse">
          <a:avLst/>
        </a:prstGeom>
        <a:solidFill>
          <a:schemeClr val="accent4"/>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122332</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304301</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145774</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143164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130125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rcRect/>
        <a:stretch/>
      </xdr:blipFill>
      <xdr:spPr>
        <a:xfrm>
          <a:off x="704849" y="3840899"/>
          <a:ext cx="411480" cy="411480"/>
        </a:xfrm>
        <a:prstGeom prst="rect">
          <a:avLst/>
        </a:prstGeom>
      </xdr:spPr>
    </xdr:pic>
    <xdr:clientData/>
  </xdr:twoCellAnchor>
  <xdr:twoCellAnchor editAs="oneCell">
    <xdr:from>
      <xdr:col>7</xdr:col>
      <xdr:colOff>0</xdr:colOff>
      <xdr:row>2</xdr:row>
      <xdr:rowOff>0</xdr:rowOff>
    </xdr:from>
    <xdr:to>
      <xdr:col>7</xdr:col>
      <xdr:colOff>304800</xdr:colOff>
      <xdr:row>2</xdr:row>
      <xdr:rowOff>304800</xdr:rowOff>
    </xdr:to>
    <xdr:sp macro="" textlink="">
      <xdr:nvSpPr>
        <xdr:cNvPr id="2049" name="AutoShape 1" descr="data:image/png;base64,iVBORw0KGgoAAAANSUhEUgAAACsAAAAkCAYAAAAQC8MVAAAAAXNSR0IArs4c6QAACq5JREFUWEfFmHlwVfUVx793f/e+LXtCNhTiNLJEFqvICKbiwhZAAUVUpgyrgBOpgiKLYY1Oq2jFUkKpdZsiyKZSrIykDPsqEBAhLFnIBiHJW+9+b/3dF1qYOp02ceLvj/fu3Hfv+X3eOd9zfr/zo/ATjKKiInrbtm1ZhmYMty17DIAUlmO/5gRuC8/z3+7bty/0E0wDqr1GcnJyfBzNTdIM/UXLsjIcexQFlqHBMrzGsOxhUNSS06dP7GzvXO2C7datG29Z1hhZ1j4wLZO1LROw7R/YaMC2QDMsXC4XXIJQybHczGMnjm1vD3C7YHv27NlFlpUNjGn29QoMJI6FyNGIE3lIPIfmqIrasIoWzQLDMKdEhh59/MyZC20FbjNsTk5OJgNmRYqHf7ZvVgKSPS74RB5eF+dAWwAiioHL1wIoLa9DdVCRJRf/4ffnvp/eobC5ubmJsqwt8QjsjEG/yEDfLmkQaEBkGbAsA46hQLMsbIpHMBzB/gtX8PnJCoDlLgg8O+L06dNn2wLcJs/mds3trxjaF4kilzC6b1fckZ4IkeXBMTYAGwxNgWE5gHNBUTRcrGvE5uPlqAlp1TRtTzp79mybkq0tsHT37t2HWYb1uZ8Dhudl4/bUJAgcC4/IQWBpUKAQ0ixcbgxC001HHjtPV+JEbXMdxzCF331XtrHDPJuXl9dP04xtSQKV8mBuOkIGjYhqoGuKD326poNmGJTXNKK6MQjR7YZIA7VNQew4XVmbFp8wa9eBvVs6DDY3t9dtgLI+WeTvHdwzGyYYeF0sKNNEVoIbSUnxqKptxOVmGXFuEVmJHtS0qDhzsfZqQU6nOUPf/fjDDoNd9viDna+GtY/qdQx4IDcN0DVUt+jwiAIyJAqdUuNwrUVGU9RAapwbyfFeREygtq4pdE+Se2WfpWtf6zDYrRMfyWoxuHXXGP7hxEQP4hgblm5B0w3YMBHn9QKwQNMMRBcPTnQjYlC4cKlGThestaPe3VDYYbAbJg5JDprUiijFT07JTEEcR4GjgEAgABs00tNSochRKKoKj9cHX2IKGsMRVFQ3GMm0sWnEmx+O61DYFoMuNlzipMT0FKRKPBgAlbX1CCg6RI6DARq8wCPRzSM1OQkhw7LCUb08m7ff7D3nrbUdBnu0aKpU16Q+GWEwB34pw0eZPtWwcaUpCEo3wek23H4fdI4Cw1DITo6DxQstKuNeMWTG/N+2BdTZH7X1RfLezpUL7mxWIn+SLLW/YdqoulyPOLcL3XrkQqclVF86B4qxkJqWAtWmGzXeu3DY9Hl/bOuc7YL9Ys3vkqKB68t4LTjNUGXQJqCHNYguD3ieA+9mQPMUNBuQTbYS3uRnR82Yu+dngS0tLWVrjpYWyM1XPzWizZyLdyGOZ539rCS6IEqis+MKhlXL5lxfPbNg3CiKulv/WWDJpBtWv5URvN5cEmqqG6qpEXRO8iFRdMG2bUTA4EpTGJRpaGnJaZ+OmVc8oa2g7dYsMbB51arE4PXKxYFrNTMbrjfB6/PAK0rQdQ0URcHWVaT4PfD44/dXRz3jZy1fXtlW4HZplky6uuiV26AE/8qG6voFZRW6aYMXOIhEswwLkefh9YhkSQ5XKq5VhcUr5/08sDk5wqInnxyXl5Hwvnz+IEXRNMgmURJ5uDgWFDgwZH/Ls+BTOkPt1OvsG2+unvj115sOtQW4XZ4lu6+77uq1ft5LsztrNeWoOf4PmEoIoiTBxfMAaNAcB7HT7ejcfxQu1V7Fy3NfKqupq5/bpUt26Y4dO9T/B7pNsPn5+Z6mppbRP+TQnHv69ur+8tw58Pt9CNVVo+bYN1AaLsEtibAoFv6uvdC53zCIvgRUVFzGkqVFOHzsmMoLQhkN6oAgcLtdLteuPXv2BMjOnaIoEpwfHf8z7NixY5mGhkB2JBIeLMvhZ01T78cyDHV//3vxm9kvwO/3g6ZpmKqKhjNHEKgoQ9IdvZH9y4fAcgIsy0TD1WtYt24NPtuyFZYF53mKgsEw7BVBEOsoyq6maWo/z4v7CguTv33iiY3mzdT/FZYABgKB9FBIvV/T5FGqqv/KNIxk0zJg2xYEnsPQRx7C1MmT4YnzO224aZoo3b0HB/buxZBhwzFk8DAoigLLstHUfB2bP1uPv3z8CYKhCOl4HRYKtHPNEp1T5JqOsCx3UBD4td27524uKSlxavOPwubn57OaxvQ2TWWSpmnDDMPI1HUdhmGAnA3QLA3LNCFJEsaPHYMxjz8Gt9freOpk2SksXLwMjdeuIzMjHbMLC1EwfASi0ShCoRCOHNyPd1e/h/JLl8HzgvOnQTNgSDNEk4aIcjoNlmXBcfx1QeAW7d+/9w8/CjtgwKOdVDW8RNXUJwzd8BFIEkJS5EkzSIw7orJt+LxeTHj6KQx7dDAkjxuWbWH9hk/xwcefQNdjf2ZQ/kDMeXEO/HGJCDQ3oaLiElaXrMHuvfucJZmYdQ5FADAUDVJRSH0m4CzDWi5R3H748IER/wFLwl5d3ThSUaKbZCUKyyThth04xwPEcOzD8XJCfDxmTpuCEQUF0DQNqqrgTFkZ/r5rF77Y/hX69OmD56ZMRqe0VGRk3gbT0HH1aj3Wvf9nR7e8IBDNAs4JDoGmwNCM801+YBgWHo90JC+vx8MlJSWBW2RQUDBVamy6MDUaDq6UZTnmRcejgEUygmytyaoEOwabEI/nn5uOUQRW16GqKupqa7Fx8xas37gJuXfm4sXCF9ArL88BoGkKkUgEGz/biN+vXu0cLTmrnBP8GKzznONZ4mEaoiicycrKHLl169aLt8Ded9+jCaYdXaDK8uxINArK8So5u4rBkjATQ2QYho74uHjMmD4Fo0c+Dt3QHR2XX7yAd1a9h4OHjiArKxNTp0zCYwUjIcuKs0AQO19u/xJLi4vB83zMi61pRiYi9kk7dOO2KEq1Xm/crN27d265BTY/f0imaaprAoHAUJIQ5IV/azWm1xvGCazf58OMaVPxzPjxUBUVhmni1KlTWPr666ioqnJkMrKgAM8/NxNE++S0htjbVboLCxYvdirHjYrgaMuBhSMFck2CKYqukN/re3v3ntJFt8D27/9gZ9M0P4pEgwMUWY6FiHi3Va82WmEpwDRMuN0Spk2ajMkTJyIqRx2gkye+xdLi11HTUA+P2438gQ9g4avznTA7EqIoHDp8CPMWLkQ4HL4J9iYZMIzzrGlapGLofp9n4959e5++BXbgwId6h0PhrYqmZOua4gSHSPZmWHKPlCiiWdK5/nrCBMyYOg2BYNBR3rnz57B42VJUXamFSxLR/557sbxoMRiOa9UihVNlZXh5/quob6gn5ak1grFzXUcGDmxsDiIVSZK+eeON4sH/grVtmxo0aOjgSCT8t5ZAs5O5N0YsuW4MO7ZSGbrTEI4bOxYvzHoeqqZC4AVcrqjAsuIVOH7yFNyShLv79sHyJUshucRYeWJZnD9/HvMWzse58nInyUglcPK4FdaRBome41keLMtd8nqlp/4FW1RUxB49emZ0INC0vqGhFmYrIHngRiVwahjVCmuajgZHDh+O+a+8EluHaBpVVZV465238U3pbni8XuT16IHFry1CSlKKY4cU+6rqKiwoeg1Hjx5z6nMM1jHueDmmY8pJWI7nScIFXTz39j8BI8qpreosBNQAAAAASUVORK5CYII="/>
        <xdr:cNvSpPr>
          <a:spLocks noChangeAspect="1" noChangeArrowheads="1"/>
        </xdr:cNvSpPr>
      </xdr:nvSpPr>
      <xdr:spPr bwMode="auto">
        <a:xfrm>
          <a:off x="448818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LENOVO" refreshedDate="45747.528636805553" backgroundQuery="1" createdVersion="6" refreshedVersion="6" minRefreshableVersion="3" recordCount="0" supportSubquery="1" supportAdvancedDrill="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LENOVO" refreshedDate="45747.528638194446" backgroundQuery="1" createdVersion="6" refreshedVersion="6" minRefreshableVersion="3" recordCount="0" supportSubquery="1" supportAdvancedDrill="1">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LENOVO" refreshedDate="45747.528639351855" backgroundQuery="1" createdVersion="6" refreshedVersion="6" minRefreshableVersion="3" recordCount="0" supportSubquery="1" supportAdvancedDrill="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LENOVO" refreshedDate="45747.544771990739" backgroundQuery="1" createdVersion="6" refreshedVersion="6" minRefreshableVersion="3" recordCount="0" supportSubquery="1" supportAdvancedDrill="1">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LENOVO" refreshedDate="45748.373225115742" backgroundQuery="1" createdVersion="6" refreshedVersion="6" minRefreshableVersion="3" recordCount="0" supportSubquery="1" supportAdvancedDrill="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LENOVO" refreshedDate="45748.373225810188" backgroundQuery="1" createdVersion="6" refreshedVersion="6" minRefreshableVersion="3" recordCount="0" supportSubquery="1" supportAdvancedDrill="1">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count="9">
        <d v="2023-01-03T00:00:00"/>
        <d v="2023-01-07T00:00:00"/>
        <d v="2023-01-08T00:00:00"/>
        <d v="2023-01-10T00:00:00"/>
        <d v="2023-01-17T00:00:00"/>
        <d v="2023-01-21T00:00:00"/>
        <d v="2023-01-24T00:00:00"/>
        <d v="2023-01-25T00:00:00"/>
        <d v="2023-01-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LENOVO" refreshedDate="45748.37322627315"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LENOVO" refreshedDate="45748.373226620373" backgroundQuery="1" createdVersion="6" refreshedVersion="6" minRefreshableVersion="3" recordCount="0" supportSubquery="1" supportAdvancedDrill="1">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1">
        <s v="R02"/>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LENOVO" refreshedDate="45748.373226967589" backgroundQuery="1" createdVersion="6" refreshedVersion="6" minRefreshableVersion="3" recordCount="0" supportSubquery="1" supportAdvancedDrill="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LENOVO" refreshedDate="45747.528625347222"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13:P33" firstHeaderRow="1" firstDataRow="2" firstDataCol="1"/>
  <pivotFields count="4">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Col" allDrilled="1" showAll="0" dataSourceSort="1" defaultSubtotal="0" defaultAttributeDrillState="1">
      <items count="5">
        <item x="0"/>
        <item x="1"/>
        <item x="2"/>
        <item x="3"/>
        <item x="4"/>
      </items>
    </pivotField>
    <pivotField dataField="1" showAll="0"/>
  </pivotFields>
  <rowFields count="2">
    <field x="0"/>
    <field x="1"/>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2.xml><?xml version="1.0" encoding="utf-8"?>
<pivotTableDefinition xmlns="http://schemas.openxmlformats.org/spreadsheetml/2006/main" name="ratings by calls" cacheId="474" applyNumberFormats="0" applyBorderFormats="0" applyFontFormats="0" applyPatternFormats="0" applyAlignmentFormats="0" applyWidthHeightFormats="1" dataCaption="Values" missingCaption="0" updatedVersion="6" minRefreshableVersion="3" useAutoFormatting="1" itemPrintTitles="1" createdVersion="6" indent="0" showEmptyCol="1" outline="1" outlineData="1" multipleFieldFilters="0" chartFormat="8">
  <location ref="B27:C33"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1" count="1" selected="0">
            <x v="4"/>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3.xml><?xml version="1.0" encoding="utf-8"?>
<pivotTableDefinition xmlns="http://schemas.openxmlformats.org/spreadsheetml/2006/main" name="rep vs calls, amount"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H4:J10" firstHeaderRow="0" firstDataRow="1" firstDataCol="1"/>
  <pivotFields count="4">
    <pivotField allDrilled="1" showAll="0" sortType="descending" defaultAttributeDrillState="1">
      <items count="8">
        <item x="2"/>
        <item x="0"/>
        <item x="4"/>
        <item x="6"/>
        <item x="5"/>
        <item x="1"/>
        <item x="3"/>
        <item t="default"/>
      </items>
    </pivotField>
    <pivotField dataField="1" showAll="0"/>
    <pivotField axis="axisRow" allDrilled="1" showAll="0" dataSourceSort="1" defaultAttributeDrillState="1">
      <items count="6">
        <item x="0"/>
        <item x="1"/>
        <item x="2"/>
        <item x="3"/>
        <item x="4"/>
        <item t="default"/>
      </items>
    </pivotField>
    <pivotField dataField="1" showAll="0"/>
  </pivotFields>
  <rowFields count="1">
    <field x="2"/>
  </rowFields>
  <rowItems count="6">
    <i>
      <x/>
    </i>
    <i>
      <x v="1"/>
    </i>
    <i>
      <x v="2"/>
    </i>
    <i>
      <x v="3"/>
    </i>
    <i>
      <x v="4"/>
    </i>
    <i t="grand">
      <x/>
    </i>
  </rowItems>
  <colFields count="1">
    <field x="-2"/>
  </colFields>
  <colItems count="2">
    <i>
      <x/>
    </i>
    <i i="1">
      <x v="1"/>
    </i>
  </colItems>
  <dataFields count="2">
    <dataField fld="1" subtotal="count" baseField="0" baseItem="0"/>
    <dataField fld="3" subtotal="count" baseField="0" baseItem="0" numFmtId="167"/>
  </dataFields>
  <formats count="1">
    <format dxfId="17">
      <pivotArea outline="0" collapsedLevelsAreSubtotals="1" fieldPosition="0">
        <references count="1">
          <reference field="4294967294" count="1" selected="0">
            <x v="1"/>
          </reference>
        </references>
      </pivotArea>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4.xml><?xml version="1.0" encoding="utf-8"?>
<pivotTableDefinition xmlns="http://schemas.openxmlformats.org/spreadsheetml/2006/main" name="gender vs call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22:H27"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11"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5.xml><?xml version="1.0" encoding="utf-8"?>
<pivotTableDefinition xmlns="http://schemas.openxmlformats.org/spreadsheetml/2006/main" name="PivotTable1" cacheId="46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3">
  <location ref="E11:F19" firstHeaderRow="1" firstDataRow="1" firstDataCol="1"/>
  <pivotFields count="3">
    <pivotField allDrilled="1" showAll="0" dataSourceSort="1" defaultAttributeDrillState="1"/>
    <pivotField axis="axisRow" allDrilled="1" showAll="0" sortType="descending" defaultAttributeDrillState="1">
      <items count="8">
        <item x="2"/>
        <item x="0"/>
        <item x="4"/>
        <item x="6"/>
        <item x="5"/>
        <item x="1"/>
        <item x="3"/>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6.xml><?xml version="1.0" encoding="utf-8"?>
<pivotTableDefinition xmlns="http://schemas.openxmlformats.org/spreadsheetml/2006/main" name="rep summary pivot" cacheId="46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7:E8"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numFmtId="166"/>
    <dataField fld="4" subtotal="count" baseField="0" baseItem="0"/>
  </dataFields>
  <formats count="2">
    <format dxfId="19">
      <pivotArea outline="0" collapsedLevelsAreSubtotals="1" fieldPosition="0">
        <references count="1">
          <reference field="4294967294" count="1" selected="0">
            <x v="3"/>
          </reference>
        </references>
      </pivotArea>
    </format>
    <format dxfId="18">
      <pivotArea outline="0" collapsedLevelsAreSubtotals="1" fieldPosition="0">
        <references count="1">
          <reference field="4294967294" count="1" selected="0">
            <x v="3"/>
          </reference>
        </references>
      </pivotArea>
    </format>
  </formats>
  <pivotHierarchies count="25">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7.xml><?xml version="1.0" encoding="utf-8"?>
<pivotTableDefinition xmlns="http://schemas.openxmlformats.org/spreadsheetml/2006/main" name="summary"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numFmtId="166"/>
    <dataField fld="4" subtotal="count" baseField="0" baseItem="0"/>
  </dataFields>
  <formats count="2">
    <format dxfId="21">
      <pivotArea outline="0" collapsedLevelsAreSubtotals="1" fieldPosition="0">
        <references count="1">
          <reference field="4294967294" count="1" selected="0">
            <x v="3"/>
          </reference>
        </references>
      </pivotArea>
    </format>
    <format dxfId="20">
      <pivotArea outline="0" collapsedLevelsAreSubtotals="1" fieldPosition="0">
        <references count="1">
          <reference field="4294967294" count="1" selected="0">
            <x v="3"/>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8.xml><?xml version="1.0" encoding="utf-8"?>
<pivotTableDefinition xmlns="http://schemas.openxmlformats.org/spreadsheetml/2006/main" name="monthly trend" cacheId="46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7">
  <location ref="A11:C24" firstHeaderRow="0" firstDataRow="1" firstDataCol="1"/>
  <pivotFields count="5">
    <pivotField allDrilled="1" showAll="0" dataSourceSort="1" defaultAttributeDrillState="1"/>
    <pivotField axis="axisRow" allDrilled="1" showAll="0" dataSourceSort="1" defaultAttributeDrillState="1">
      <items count="10">
        <item x="0"/>
        <item x="1"/>
        <item x="2"/>
        <item x="3"/>
        <item x="4"/>
        <item x="5"/>
        <item x="6"/>
        <item x="7"/>
        <item x="8"/>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8">
    <chartFormat chart="3"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9.xml><?xml version="1.0" encoding="utf-8"?>
<pivotTableDefinition xmlns="http://schemas.openxmlformats.org/spreadsheetml/2006/main" name="Selected Rep" cacheId="471"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chartFormat="11">
  <location ref="H13:H14" firstHeaderRow="1" firstDataRow="1" firstDataCol="1"/>
  <pivotFields count="2">
    <pivotField allDrilled="1" showAll="0" sortType="descending" defaultAttributeDrillState="1">
      <items count="8">
        <item x="2"/>
        <item x="0"/>
        <item x="4"/>
        <item x="6"/>
        <item x="5"/>
        <item x="1"/>
        <item x="3"/>
        <item t="default"/>
      </items>
    </pivotField>
    <pivotField axis="axisRow" allDrilled="1" showAll="0" dataSourceSort="1" defaultAttributeDrillState="1">
      <items count="2">
        <item s="1" x="0"/>
        <item t="default"/>
      </items>
    </pivotField>
  </pivotFields>
  <rowFields count="1">
    <field x="1"/>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7" name="rep summary pivot"/>
    <pivotTable tabId="7" name="monthly trend"/>
    <pivotTable tabId="7" name="PivotTable1"/>
    <pivotTable tabId="7" name="Selected Rep"/>
    <pivotTable tabId="7" name="ratings by calls"/>
  </pivotTables>
  <data>
    <olap pivotCacheId="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Dark5 2" rowHeight="274320"/>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16"/>
    <tableColumn id="5" name="Date of Call" dataDxfId="15"/>
    <tableColumn id="6" name="Purchase Amount"/>
    <tableColumn id="7" name="Satisfaction Rating"/>
    <tableColumn id="8" name="FY" dataDxfId="14">
      <calculatedColumnFormula>IF(MONTH(calls[[#This Row],[Date of Call]])&lt;=6, YEAR(calls[[#This Row],[Date of Call]]), YEAR(calls[[#This Row],[Date of Call]])+1)</calculatedColumnFormula>
    </tableColumn>
    <tableColumn id="9" name="Day of week" dataDxfId="13">
      <calculatedColumnFormula>TEXT(calls[[#This Row],[Date of Call]],"DDDD")</calculatedColumnFormula>
    </tableColumn>
    <tableColumn id="10"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10" headerRowBorderDxfId="9" tableBorderDxfId="8" totalsRowBorderDxfId="7">
  <autoFilter ref="Q3:T18"/>
  <tableColumns count="4">
    <tableColumn id="1" name="Customer ID" dataDxfId="6"/>
    <tableColumn id="2" name="Gedner" dataDxfId="5"/>
    <tableColumn id="3" name="Age" dataDxfId="4"/>
    <tableColumn id="4"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3"/>
  <sheetViews>
    <sheetView workbookViewId="0">
      <selection activeCell="S15" sqref="S15"/>
    </sheetView>
  </sheetViews>
  <sheetFormatPr defaultRowHeight="14.4"/>
  <cols>
    <col min="1" max="2" width="12.5546875" customWidth="1"/>
    <col min="3" max="3" width="9.33203125" customWidth="1"/>
    <col min="4" max="4" width="10.109375" customWidth="1"/>
    <col min="5" max="5" width="12.5546875" customWidth="1"/>
    <col min="6" max="6" width="9.33203125" customWidth="1"/>
    <col min="7" max="7" width="5.21875" customWidth="1"/>
    <col min="8" max="8" width="12.5546875" customWidth="1"/>
    <col min="9" max="9" width="9.33203125" bestFit="1" customWidth="1"/>
    <col min="10" max="10" width="12.5546875" customWidth="1"/>
    <col min="11" max="11" width="15.5546875" bestFit="1" customWidth="1"/>
    <col min="12" max="15" width="7.5546875" customWidth="1"/>
    <col min="16" max="16" width="10.77734375" bestFit="1" customWidth="1"/>
    <col min="18" max="18" width="11.88671875" bestFit="1" customWidth="1"/>
  </cols>
  <sheetData>
    <row r="2" spans="1:19">
      <c r="N2" t="s">
        <v>1074</v>
      </c>
      <c r="O2" t="str">
        <f>H14</f>
        <v>R02</v>
      </c>
    </row>
    <row r="3" spans="1:19">
      <c r="A3" t="s">
        <v>1042</v>
      </c>
      <c r="B3" t="s">
        <v>1043</v>
      </c>
      <c r="C3" t="s">
        <v>1044</v>
      </c>
      <c r="D3" t="s">
        <v>1045</v>
      </c>
      <c r="E3" t="s">
        <v>1046</v>
      </c>
      <c r="L3" t="s">
        <v>1078</v>
      </c>
    </row>
    <row r="4" spans="1:19">
      <c r="A4" s="20">
        <v>1000</v>
      </c>
      <c r="B4" s="21">
        <v>96623</v>
      </c>
      <c r="C4" s="22">
        <v>89850</v>
      </c>
      <c r="D4" s="25">
        <v>3.964</v>
      </c>
      <c r="E4" s="22">
        <v>307</v>
      </c>
      <c r="H4" s="24" t="s">
        <v>1047</v>
      </c>
      <c r="I4" t="s">
        <v>1042</v>
      </c>
      <c r="J4" t="s">
        <v>1043</v>
      </c>
      <c r="L4" t="s">
        <v>1069</v>
      </c>
      <c r="M4" t="s">
        <v>1070</v>
      </c>
      <c r="N4" t="s">
        <v>1071</v>
      </c>
      <c r="O4" t="s">
        <v>1072</v>
      </c>
      <c r="P4" t="s">
        <v>1073</v>
      </c>
      <c r="R4" t="s">
        <v>1077</v>
      </c>
    </row>
    <row r="5" spans="1:19">
      <c r="H5" s="26" t="s">
        <v>11</v>
      </c>
      <c r="I5" s="20">
        <v>189</v>
      </c>
      <c r="J5" s="27">
        <v>18415</v>
      </c>
      <c r="L5" t="str">
        <f>H5</f>
        <v>R01</v>
      </c>
      <c r="M5">
        <f t="shared" ref="M5:N5" si="0">I5</f>
        <v>189</v>
      </c>
      <c r="N5" s="27">
        <f t="shared" si="0"/>
        <v>18415</v>
      </c>
      <c r="O5" t="e">
        <f>IF(L5=$O$2,M5,NA())</f>
        <v>#N/A</v>
      </c>
      <c r="P5" s="27" t="e">
        <f>IF(L5=$O$2,N5,NA())</f>
        <v>#N/A</v>
      </c>
      <c r="R5" t="s">
        <v>1079</v>
      </c>
      <c r="S5" s="41">
        <f>A8/A4</f>
        <v>0.218</v>
      </c>
    </row>
    <row r="6" spans="1:19">
      <c r="H6" s="26" t="s">
        <v>9</v>
      </c>
      <c r="I6" s="20">
        <v>218</v>
      </c>
      <c r="J6" s="27">
        <v>20581</v>
      </c>
      <c r="L6" t="str">
        <f t="shared" ref="L6:L9" si="1">H6</f>
        <v>R02</v>
      </c>
      <c r="M6">
        <f t="shared" ref="M6:M9" si="2">I6</f>
        <v>218</v>
      </c>
      <c r="N6" s="27">
        <f t="shared" ref="N6:N9" si="3">J6</f>
        <v>20581</v>
      </c>
      <c r="O6">
        <f t="shared" ref="O6:O9" si="4">IF(L6=$O$2,M6,NA())</f>
        <v>218</v>
      </c>
      <c r="P6" s="27">
        <f t="shared" ref="P6:P9" si="5">IF(L6=$O$2,N6,NA())</f>
        <v>20581</v>
      </c>
      <c r="R6" t="s">
        <v>1080</v>
      </c>
      <c r="S6">
        <f>VLOOKUP($H$14,L4:$N$9,2,FALSE)</f>
        <v>218</v>
      </c>
    </row>
    <row r="7" spans="1:19">
      <c r="A7" t="s">
        <v>1042</v>
      </c>
      <c r="B7" t="s">
        <v>1043</v>
      </c>
      <c r="C7" t="s">
        <v>1044</v>
      </c>
      <c r="D7" t="s">
        <v>1045</v>
      </c>
      <c r="E7" t="s">
        <v>1046</v>
      </c>
      <c r="H7" s="26" t="s">
        <v>6</v>
      </c>
      <c r="I7" s="20">
        <v>207</v>
      </c>
      <c r="J7" s="27">
        <v>20872</v>
      </c>
      <c r="L7" t="str">
        <f t="shared" si="1"/>
        <v>R03</v>
      </c>
      <c r="M7">
        <f t="shared" si="2"/>
        <v>207</v>
      </c>
      <c r="N7" s="27">
        <f t="shared" si="3"/>
        <v>20872</v>
      </c>
      <c r="O7" t="e">
        <f t="shared" si="4"/>
        <v>#N/A</v>
      </c>
      <c r="P7" s="27" t="e">
        <f t="shared" si="5"/>
        <v>#N/A</v>
      </c>
      <c r="R7" t="s">
        <v>1081</v>
      </c>
      <c r="S7" s="27">
        <f>VLOOKUP($H$14,L5:$N$9,3,FALSE)</f>
        <v>20581</v>
      </c>
    </row>
    <row r="8" spans="1:19">
      <c r="A8" s="20">
        <v>218</v>
      </c>
      <c r="B8" s="21">
        <v>20581</v>
      </c>
      <c r="C8" s="22">
        <v>19300</v>
      </c>
      <c r="D8" s="25">
        <v>3.9633027522935782</v>
      </c>
      <c r="E8" s="22">
        <v>74</v>
      </c>
      <c r="H8" s="26" t="s">
        <v>13</v>
      </c>
      <c r="I8" s="20">
        <v>186</v>
      </c>
      <c r="J8" s="27">
        <v>16651</v>
      </c>
      <c r="L8" t="str">
        <f t="shared" si="1"/>
        <v>R04</v>
      </c>
      <c r="M8">
        <f t="shared" si="2"/>
        <v>186</v>
      </c>
      <c r="N8" s="27">
        <f t="shared" si="3"/>
        <v>16651</v>
      </c>
      <c r="O8" t="e">
        <f t="shared" si="4"/>
        <v>#N/A</v>
      </c>
      <c r="P8" s="27" t="e">
        <f t="shared" si="5"/>
        <v>#N/A</v>
      </c>
    </row>
    <row r="9" spans="1:19">
      <c r="H9" s="26" t="s">
        <v>10</v>
      </c>
      <c r="I9" s="20">
        <v>200</v>
      </c>
      <c r="J9" s="27">
        <v>20104</v>
      </c>
      <c r="L9" t="str">
        <f t="shared" si="1"/>
        <v>R05</v>
      </c>
      <c r="M9">
        <f t="shared" si="2"/>
        <v>200</v>
      </c>
      <c r="N9" s="27">
        <f t="shared" si="3"/>
        <v>20104</v>
      </c>
      <c r="O9" t="e">
        <f t="shared" si="4"/>
        <v>#N/A</v>
      </c>
      <c r="P9" s="27" t="e">
        <f t="shared" si="5"/>
        <v>#N/A</v>
      </c>
      <c r="R9" t="s">
        <v>1082</v>
      </c>
      <c r="S9">
        <f>_xlfn.RANK.AVG(S6,M5:M9)</f>
        <v>1</v>
      </c>
    </row>
    <row r="10" spans="1:19">
      <c r="H10" s="26" t="s">
        <v>1048</v>
      </c>
      <c r="I10" s="20">
        <v>1000</v>
      </c>
      <c r="J10" s="27">
        <v>96623</v>
      </c>
      <c r="R10" t="s">
        <v>1083</v>
      </c>
      <c r="S10">
        <f>_xlfn.RANK.AVG(S7,N5:N9)</f>
        <v>2</v>
      </c>
    </row>
    <row r="11" spans="1:19">
      <c r="A11" s="24" t="s">
        <v>1047</v>
      </c>
      <c r="B11" t="s">
        <v>1042</v>
      </c>
      <c r="C11" t="s">
        <v>1061</v>
      </c>
      <c r="E11" s="24" t="s">
        <v>1047</v>
      </c>
      <c r="F11" t="s">
        <v>1042</v>
      </c>
    </row>
    <row r="12" spans="1:19">
      <c r="A12" s="26" t="s">
        <v>1049</v>
      </c>
      <c r="B12" s="20">
        <v>19</v>
      </c>
      <c r="C12" s="20">
        <v>19</v>
      </c>
      <c r="E12" s="26" t="s">
        <v>1064</v>
      </c>
      <c r="F12" s="20">
        <v>24</v>
      </c>
      <c r="S12" t="str">
        <f>"% of Calls:"&amp;TEXT(S5,"0%")</f>
        <v>% of Calls:22%</v>
      </c>
    </row>
    <row r="13" spans="1:19">
      <c r="A13" s="26" t="s">
        <v>1050</v>
      </c>
      <c r="B13" s="20">
        <v>10</v>
      </c>
      <c r="C13" s="20">
        <v>10</v>
      </c>
      <c r="E13" s="26" t="s">
        <v>1062</v>
      </c>
      <c r="F13" s="20">
        <v>29</v>
      </c>
      <c r="H13" s="24" t="s">
        <v>1047</v>
      </c>
      <c r="J13" s="24" t="s">
        <v>1043</v>
      </c>
      <c r="K13" s="24" t="s">
        <v>1075</v>
      </c>
      <c r="S13" t="str">
        <f>"Call Rank:"&amp;S9</f>
        <v>Call Rank:1</v>
      </c>
    </row>
    <row r="14" spans="1:19">
      <c r="A14" s="26" t="s">
        <v>1051</v>
      </c>
      <c r="B14" s="20">
        <v>40</v>
      </c>
      <c r="C14" s="20">
        <v>40</v>
      </c>
      <c r="E14" s="26" t="s">
        <v>1066</v>
      </c>
      <c r="F14" s="20">
        <v>33</v>
      </c>
      <c r="H14" s="26" t="s">
        <v>9</v>
      </c>
      <c r="J14" s="24" t="s">
        <v>1047</v>
      </c>
      <c r="K14" t="s">
        <v>11</v>
      </c>
      <c r="L14" t="s">
        <v>9</v>
      </c>
      <c r="M14" t="s">
        <v>6</v>
      </c>
      <c r="N14" t="s">
        <v>13</v>
      </c>
      <c r="O14" t="s">
        <v>10</v>
      </c>
      <c r="P14" t="s">
        <v>1048</v>
      </c>
      <c r="S14" t="str">
        <f>"Amount Rank:"&amp;S10</f>
        <v>Amount Rank:2</v>
      </c>
    </row>
    <row r="15" spans="1:19">
      <c r="A15" s="26" t="s">
        <v>1052</v>
      </c>
      <c r="B15" s="20">
        <v>40</v>
      </c>
      <c r="C15" s="20">
        <v>40</v>
      </c>
      <c r="E15" s="26" t="s">
        <v>1068</v>
      </c>
      <c r="F15" s="20">
        <v>36</v>
      </c>
      <c r="J15" s="26" t="s">
        <v>1002</v>
      </c>
      <c r="K15" s="22"/>
      <c r="L15" s="22"/>
      <c r="M15" s="22"/>
      <c r="N15" s="22"/>
      <c r="O15" s="22"/>
      <c r="P15" s="22"/>
    </row>
    <row r="16" spans="1:19">
      <c r="A16" s="26" t="s">
        <v>1053</v>
      </c>
      <c r="B16" s="20">
        <v>13</v>
      </c>
      <c r="C16" s="20">
        <v>13</v>
      </c>
      <c r="E16" s="26" t="s">
        <v>1067</v>
      </c>
      <c r="F16" s="20">
        <v>44</v>
      </c>
      <c r="J16" s="28" t="s">
        <v>20</v>
      </c>
      <c r="K16" s="21">
        <v>891</v>
      </c>
      <c r="L16" s="21">
        <v>1332</v>
      </c>
      <c r="M16" s="21">
        <v>1282</v>
      </c>
      <c r="N16" s="21">
        <v>739</v>
      </c>
      <c r="O16" s="21">
        <v>560</v>
      </c>
      <c r="P16" s="21">
        <v>4804</v>
      </c>
    </row>
    <row r="17" spans="1:16">
      <c r="A17" s="26" t="s">
        <v>1054</v>
      </c>
      <c r="B17" s="20">
        <v>12</v>
      </c>
      <c r="C17" s="20">
        <v>12</v>
      </c>
      <c r="E17" s="26" t="s">
        <v>1063</v>
      </c>
      <c r="F17" s="20">
        <v>24</v>
      </c>
      <c r="J17" s="28" t="s">
        <v>12</v>
      </c>
      <c r="K17" s="21">
        <v>1991</v>
      </c>
      <c r="L17" s="21">
        <v>1886</v>
      </c>
      <c r="M17" s="21">
        <v>1206</v>
      </c>
      <c r="N17" s="21">
        <v>884</v>
      </c>
      <c r="O17" s="21">
        <v>1722</v>
      </c>
      <c r="P17" s="21">
        <v>7689</v>
      </c>
    </row>
    <row r="18" spans="1:16">
      <c r="A18" s="26" t="s">
        <v>1055</v>
      </c>
      <c r="B18" s="20">
        <v>9</v>
      </c>
      <c r="C18" s="20">
        <v>9</v>
      </c>
      <c r="E18" s="26" t="s">
        <v>1065</v>
      </c>
      <c r="F18" s="20">
        <v>28</v>
      </c>
      <c r="J18" s="28" t="s">
        <v>8</v>
      </c>
      <c r="K18" s="21">
        <v>1163</v>
      </c>
      <c r="L18" s="21">
        <v>1180</v>
      </c>
      <c r="M18" s="21">
        <v>1616</v>
      </c>
      <c r="N18" s="21">
        <v>1043</v>
      </c>
      <c r="O18" s="21">
        <v>1747</v>
      </c>
      <c r="P18" s="21">
        <v>6749</v>
      </c>
    </row>
    <row r="19" spans="1:16">
      <c r="A19" s="26" t="s">
        <v>1056</v>
      </c>
      <c r="B19" s="20">
        <v>13</v>
      </c>
      <c r="C19" s="20">
        <v>13</v>
      </c>
      <c r="E19" s="26" t="s">
        <v>1048</v>
      </c>
      <c r="F19" s="20">
        <v>218</v>
      </c>
      <c r="J19" s="28" t="s">
        <v>16</v>
      </c>
      <c r="K19" s="21">
        <v>1438</v>
      </c>
      <c r="L19" s="21">
        <v>1616</v>
      </c>
      <c r="M19" s="21">
        <v>866</v>
      </c>
      <c r="N19" s="21">
        <v>829</v>
      </c>
      <c r="O19" s="21">
        <v>2070</v>
      </c>
      <c r="P19" s="21">
        <v>6819</v>
      </c>
    </row>
    <row r="20" spans="1:16">
      <c r="A20" s="26" t="s">
        <v>1057</v>
      </c>
      <c r="B20" s="20">
        <v>18</v>
      </c>
      <c r="C20" s="20">
        <v>18</v>
      </c>
      <c r="J20" s="26" t="s">
        <v>1001</v>
      </c>
      <c r="K20" s="22"/>
      <c r="L20" s="22"/>
      <c r="M20" s="22"/>
      <c r="N20" s="22"/>
      <c r="O20" s="22"/>
      <c r="P20" s="22"/>
    </row>
    <row r="21" spans="1:16">
      <c r="A21" s="26" t="s">
        <v>1058</v>
      </c>
      <c r="B21" s="20">
        <v>21</v>
      </c>
      <c r="C21" s="20">
        <v>21</v>
      </c>
      <c r="J21" s="28" t="s">
        <v>24</v>
      </c>
      <c r="K21" s="21">
        <v>1233</v>
      </c>
      <c r="L21" s="21">
        <v>223</v>
      </c>
      <c r="M21" s="21">
        <v>1680</v>
      </c>
      <c r="N21" s="21">
        <v>990</v>
      </c>
      <c r="O21" s="21">
        <v>1508</v>
      </c>
      <c r="P21" s="21">
        <v>5634</v>
      </c>
    </row>
    <row r="22" spans="1:16">
      <c r="A22" s="26" t="s">
        <v>1059</v>
      </c>
      <c r="B22" s="20">
        <v>14</v>
      </c>
      <c r="C22" s="20">
        <v>14</v>
      </c>
      <c r="E22" s="24" t="s">
        <v>1042</v>
      </c>
      <c r="F22" s="24" t="s">
        <v>1075</v>
      </c>
      <c r="J22" s="28" t="s">
        <v>15</v>
      </c>
      <c r="K22" s="21">
        <v>1598</v>
      </c>
      <c r="L22" s="21">
        <v>1907</v>
      </c>
      <c r="M22" s="21">
        <v>869</v>
      </c>
      <c r="N22" s="21">
        <v>1426</v>
      </c>
      <c r="O22" s="21">
        <v>1416</v>
      </c>
      <c r="P22" s="21">
        <v>7216</v>
      </c>
    </row>
    <row r="23" spans="1:16">
      <c r="A23" s="26" t="s">
        <v>1060</v>
      </c>
      <c r="B23" s="20">
        <v>9</v>
      </c>
      <c r="C23" s="20">
        <v>9</v>
      </c>
      <c r="E23" s="24" t="s">
        <v>1047</v>
      </c>
      <c r="F23" t="s">
        <v>999</v>
      </c>
      <c r="G23" t="s">
        <v>998</v>
      </c>
      <c r="H23" t="s">
        <v>1048</v>
      </c>
      <c r="J23" s="28" t="s">
        <v>5</v>
      </c>
      <c r="K23" s="21">
        <v>900</v>
      </c>
      <c r="L23" s="21">
        <v>1016</v>
      </c>
      <c r="M23" s="21">
        <v>960</v>
      </c>
      <c r="N23" s="21">
        <v>940</v>
      </c>
      <c r="O23" s="21">
        <v>1193</v>
      </c>
      <c r="P23" s="21">
        <v>5009</v>
      </c>
    </row>
    <row r="24" spans="1:16">
      <c r="A24" s="26" t="s">
        <v>1048</v>
      </c>
      <c r="B24" s="20">
        <v>218</v>
      </c>
      <c r="C24" s="20">
        <v>218</v>
      </c>
      <c r="E24" s="26" t="s">
        <v>1002</v>
      </c>
      <c r="F24" s="20">
        <v>144</v>
      </c>
      <c r="G24" s="20">
        <v>132</v>
      </c>
      <c r="H24" s="20">
        <v>276</v>
      </c>
      <c r="J24" s="28" t="s">
        <v>18</v>
      </c>
      <c r="K24" s="21">
        <v>900</v>
      </c>
      <c r="L24" s="21">
        <v>1470</v>
      </c>
      <c r="M24" s="21">
        <v>1617</v>
      </c>
      <c r="N24" s="21">
        <v>1314</v>
      </c>
      <c r="O24" s="21">
        <v>941</v>
      </c>
      <c r="P24" s="21">
        <v>6242</v>
      </c>
    </row>
    <row r="25" spans="1:16">
      <c r="E25" s="26" t="s">
        <v>1001</v>
      </c>
      <c r="F25" s="20">
        <v>326</v>
      </c>
      <c r="G25" s="20">
        <v>63</v>
      </c>
      <c r="H25" s="20">
        <v>389</v>
      </c>
      <c r="J25" s="28" t="s">
        <v>14</v>
      </c>
      <c r="K25" s="21">
        <v>1255</v>
      </c>
      <c r="L25" s="21">
        <v>516</v>
      </c>
      <c r="M25" s="21">
        <v>1874</v>
      </c>
      <c r="N25" s="21">
        <v>1863</v>
      </c>
      <c r="O25" s="21">
        <v>1722</v>
      </c>
      <c r="P25" s="21">
        <v>7230</v>
      </c>
    </row>
    <row r="26" spans="1:16">
      <c r="E26" s="26" t="s">
        <v>1000</v>
      </c>
      <c r="F26" s="20">
        <v>129</v>
      </c>
      <c r="G26" s="20">
        <v>206</v>
      </c>
      <c r="H26" s="20">
        <v>335</v>
      </c>
      <c r="J26" s="28" t="s">
        <v>19</v>
      </c>
      <c r="K26" s="21">
        <v>1138</v>
      </c>
      <c r="L26" s="21">
        <v>1898</v>
      </c>
      <c r="M26" s="21">
        <v>1482</v>
      </c>
      <c r="N26" s="21">
        <v>846</v>
      </c>
      <c r="O26" s="21">
        <v>1154</v>
      </c>
      <c r="P26" s="21">
        <v>6518</v>
      </c>
    </row>
    <row r="27" spans="1:16">
      <c r="B27" s="24" t="s">
        <v>1047</v>
      </c>
      <c r="C27" t="s">
        <v>1042</v>
      </c>
      <c r="E27" s="26" t="s">
        <v>1048</v>
      </c>
      <c r="F27" s="20">
        <v>599</v>
      </c>
      <c r="G27" s="20">
        <v>401</v>
      </c>
      <c r="H27" s="20">
        <v>1000</v>
      </c>
      <c r="J27" s="26" t="s">
        <v>1000</v>
      </c>
      <c r="K27" s="22"/>
      <c r="L27" s="22"/>
      <c r="M27" s="22"/>
      <c r="N27" s="22"/>
      <c r="O27" s="22"/>
      <c r="P27" s="22"/>
    </row>
    <row r="28" spans="1:16">
      <c r="B28" s="26">
        <v>1</v>
      </c>
      <c r="C28" s="20">
        <v>3</v>
      </c>
      <c r="J28" s="28" t="s">
        <v>17</v>
      </c>
      <c r="K28" s="21">
        <v>1655</v>
      </c>
      <c r="L28" s="21">
        <v>805</v>
      </c>
      <c r="M28" s="21">
        <v>2263</v>
      </c>
      <c r="N28" s="21">
        <v>987</v>
      </c>
      <c r="O28" s="21">
        <v>1075</v>
      </c>
      <c r="P28" s="21">
        <v>6785</v>
      </c>
    </row>
    <row r="29" spans="1:16">
      <c r="B29" s="26">
        <v>2</v>
      </c>
      <c r="C29" s="20">
        <v>19</v>
      </c>
      <c r="J29" s="28" t="s">
        <v>23</v>
      </c>
      <c r="K29" s="21">
        <v>1104</v>
      </c>
      <c r="L29" s="21">
        <v>2280</v>
      </c>
      <c r="M29" s="21">
        <v>1445</v>
      </c>
      <c r="N29" s="21">
        <v>1722</v>
      </c>
      <c r="O29" s="21">
        <v>1196</v>
      </c>
      <c r="P29" s="21">
        <v>7747</v>
      </c>
    </row>
    <row r="30" spans="1:16">
      <c r="B30" s="26">
        <v>3</v>
      </c>
      <c r="C30" s="20">
        <v>35</v>
      </c>
      <c r="J30" s="28" t="s">
        <v>7</v>
      </c>
      <c r="K30" s="21">
        <v>372</v>
      </c>
      <c r="L30" s="21">
        <v>1818</v>
      </c>
      <c r="M30" s="21">
        <v>1346</v>
      </c>
      <c r="N30" s="21">
        <v>1156</v>
      </c>
      <c r="O30" s="21">
        <v>1484</v>
      </c>
      <c r="P30" s="21">
        <v>6176</v>
      </c>
    </row>
    <row r="31" spans="1:16">
      <c r="B31" s="26">
        <v>4</v>
      </c>
      <c r="C31" s="20">
        <v>87</v>
      </c>
      <c r="G31" t="str">
        <f>IF(K15="","",K15)</f>
        <v/>
      </c>
      <c r="J31" s="28" t="s">
        <v>22</v>
      </c>
      <c r="K31" s="21">
        <v>1415</v>
      </c>
      <c r="L31" s="21">
        <v>1271</v>
      </c>
      <c r="M31" s="21">
        <v>1214</v>
      </c>
      <c r="N31" s="21">
        <v>1135</v>
      </c>
      <c r="O31" s="21">
        <v>1566</v>
      </c>
      <c r="P31" s="21">
        <v>6601</v>
      </c>
    </row>
    <row r="32" spans="1:16">
      <c r="B32" s="26">
        <v>5</v>
      </c>
      <c r="C32" s="20">
        <v>74</v>
      </c>
      <c r="J32" s="28" t="s">
        <v>21</v>
      </c>
      <c r="K32" s="21">
        <v>1362</v>
      </c>
      <c r="L32" s="21">
        <v>1363</v>
      </c>
      <c r="M32" s="21">
        <v>1152</v>
      </c>
      <c r="N32" s="21">
        <v>777</v>
      </c>
      <c r="O32" s="21">
        <v>750</v>
      </c>
      <c r="P32" s="21">
        <v>5404</v>
      </c>
    </row>
    <row r="33" spans="2:16">
      <c r="B33" s="26" t="s">
        <v>1048</v>
      </c>
      <c r="C33" s="20">
        <v>218</v>
      </c>
      <c r="J33" s="26" t="s">
        <v>1048</v>
      </c>
      <c r="K33" s="21">
        <v>18415</v>
      </c>
      <c r="L33" s="21">
        <v>20581</v>
      </c>
      <c r="M33" s="21">
        <v>20872</v>
      </c>
      <c r="N33" s="21">
        <v>16651</v>
      </c>
      <c r="O33" s="21">
        <v>20104</v>
      </c>
      <c r="P33" s="21">
        <v>96623</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topLeftCell="B1" zoomScale="115" zoomScaleNormal="115" workbookViewId="0">
      <selection activeCell="H13" sqref="H13"/>
    </sheetView>
  </sheetViews>
  <sheetFormatPr defaultRowHeight="14.4"/>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2"/>
  <sheetViews>
    <sheetView tabSelected="1" zoomScale="70" zoomScaleNormal="70" workbookViewId="0">
      <selection activeCell="AF37" sqref="AF37"/>
    </sheetView>
  </sheetViews>
  <sheetFormatPr defaultRowHeight="14.4"/>
  <cols>
    <col min="1" max="2" width="2.21875" customWidth="1"/>
    <col min="4" max="4" width="8.88671875" customWidth="1"/>
    <col min="16" max="16" width="2" customWidth="1"/>
    <col min="17" max="23" width="11.109375" customWidth="1"/>
  </cols>
  <sheetData>
    <row r="1" spans="1:43">
      <c r="A1" s="23"/>
      <c r="B1" s="43" t="s">
        <v>1084</v>
      </c>
      <c r="C1" s="43"/>
      <c r="D1" s="43"/>
      <c r="E1" s="43"/>
      <c r="F1" s="43"/>
      <c r="G1" s="43"/>
      <c r="H1" s="43"/>
      <c r="I1" s="4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row>
    <row r="2" spans="1:43" ht="31.2" customHeight="1">
      <c r="A2" s="23"/>
      <c r="B2" s="43"/>
      <c r="C2" s="43"/>
      <c r="D2" s="43"/>
      <c r="E2" s="43"/>
      <c r="F2" s="43"/>
      <c r="G2" s="43"/>
      <c r="H2" s="43"/>
      <c r="I2" s="4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row>
    <row r="3" spans="1:43" ht="15.6" customHeight="1">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row>
    <row r="4" spans="1:43">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row>
    <row r="5" spans="1:43">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row>
    <row r="6" spans="1:43">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row>
    <row r="7" spans="1:43">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row>
    <row r="8" spans="1:43">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row>
    <row r="9" spans="1:43">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row>
    <row r="10" spans="1:43">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row>
    <row r="11" spans="1:43">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row>
    <row r="12" spans="1:43">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row>
    <row r="13" spans="1:4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row>
    <row r="14" spans="1:43">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row>
    <row r="15" spans="1:43">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row>
    <row r="16" spans="1:43">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row>
    <row r="17" spans="1:43">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row>
    <row r="18" spans="1:43">
      <c r="A18" s="23"/>
      <c r="B18" s="23"/>
      <c r="C18" s="23"/>
      <c r="D18" s="23"/>
      <c r="E18" s="23"/>
      <c r="F18" s="23"/>
      <c r="G18" s="23"/>
      <c r="H18" s="23"/>
      <c r="I18" s="23"/>
      <c r="J18" s="23"/>
      <c r="K18" s="23"/>
      <c r="L18" s="23"/>
      <c r="M18" s="23"/>
      <c r="N18" s="23"/>
      <c r="O18" s="23"/>
      <c r="P18" s="23"/>
      <c r="Q18" s="29"/>
      <c r="R18" s="38" t="str">
        <f>pivots!K14</f>
        <v>R01</v>
      </c>
      <c r="S18" s="38" t="str">
        <f>pivots!L14</f>
        <v>R02</v>
      </c>
      <c r="T18" s="38" t="str">
        <f>pivots!M14</f>
        <v>R03</v>
      </c>
      <c r="U18" s="38" t="str">
        <f>pivots!N14</f>
        <v>R04</v>
      </c>
      <c r="V18" s="38" t="str">
        <f>pivots!O14</f>
        <v>R05</v>
      </c>
      <c r="W18" s="39" t="s">
        <v>1076</v>
      </c>
      <c r="X18" s="23"/>
      <c r="Y18" s="23"/>
      <c r="Z18" s="23"/>
      <c r="AA18" s="23"/>
      <c r="AB18" s="23"/>
      <c r="AC18" s="23"/>
      <c r="AD18" s="23"/>
      <c r="AE18" s="23"/>
      <c r="AF18" s="23"/>
      <c r="AG18" s="23"/>
      <c r="AH18" s="23"/>
      <c r="AI18" s="23"/>
      <c r="AJ18" s="23"/>
      <c r="AK18" s="23"/>
      <c r="AL18" s="23"/>
      <c r="AM18" s="23"/>
      <c r="AN18" s="23"/>
      <c r="AO18" s="23"/>
      <c r="AP18" s="23"/>
      <c r="AQ18" s="23"/>
    </row>
    <row r="19" spans="1:43">
      <c r="A19" s="23"/>
      <c r="B19" s="23"/>
      <c r="C19" s="23"/>
      <c r="D19" s="23"/>
      <c r="E19" s="23"/>
      <c r="F19" s="23"/>
      <c r="G19" s="23"/>
      <c r="H19" s="23"/>
      <c r="I19" s="23"/>
      <c r="J19" s="23"/>
      <c r="K19" s="23"/>
      <c r="L19" s="23"/>
      <c r="M19" s="23"/>
      <c r="N19" s="23"/>
      <c r="O19" s="23"/>
      <c r="P19" s="23"/>
      <c r="Q19" s="40" t="str">
        <f>IF(pivots!J15="","",pivots!J15)</f>
        <v>Cincinnati</v>
      </c>
      <c r="R19" s="30" t="str">
        <f>IF(pivots!K15="","",pivots!K15)</f>
        <v/>
      </c>
      <c r="S19" s="30" t="str">
        <f>IF(pivots!L15="","",pivots!L15)</f>
        <v/>
      </c>
      <c r="T19" s="30" t="str">
        <f>IF(pivots!M15="","",pivots!M15)</f>
        <v/>
      </c>
      <c r="U19" s="30" t="str">
        <f>IF(pivots!N15="","",pivots!N15)</f>
        <v/>
      </c>
      <c r="V19" s="30" t="str">
        <f>IF(pivots!O15="","",pivots!O15)</f>
        <v/>
      </c>
      <c r="W19" s="31" t="str">
        <f>IF(pivots!P15="","",pivots!P15)</f>
        <v/>
      </c>
      <c r="X19" s="23" t="str">
        <f>IF(pivots!Q15="","",pivots!Q15)</f>
        <v/>
      </c>
      <c r="Y19" s="23" t="str">
        <f>IF(pivots!R15="","",pivots!R15)</f>
        <v/>
      </c>
      <c r="Z19" s="23" t="str">
        <f>IF(pivots!S15="","",pivots!S15)</f>
        <v/>
      </c>
      <c r="AA19" s="23"/>
      <c r="AB19" s="23"/>
      <c r="AC19" s="23"/>
      <c r="AD19" s="23"/>
      <c r="AE19" s="23"/>
      <c r="AF19" s="23"/>
      <c r="AG19" s="23"/>
      <c r="AH19" s="23"/>
      <c r="AI19" s="23"/>
      <c r="AJ19" s="23"/>
      <c r="AK19" s="23"/>
      <c r="AL19" s="23"/>
      <c r="AM19" s="23"/>
      <c r="AN19" s="23"/>
      <c r="AO19" s="23"/>
      <c r="AP19" s="23"/>
      <c r="AQ19" s="23"/>
    </row>
    <row r="20" spans="1:43">
      <c r="A20" s="23"/>
      <c r="B20" s="23"/>
      <c r="C20" s="23"/>
      <c r="D20" s="23"/>
      <c r="E20" s="23"/>
      <c r="F20" s="23"/>
      <c r="G20" s="23"/>
      <c r="H20" s="23"/>
      <c r="I20" s="23"/>
      <c r="J20" s="23"/>
      <c r="K20" s="23"/>
      <c r="L20" s="23"/>
      <c r="M20" s="23"/>
      <c r="N20" s="23"/>
      <c r="O20" s="23"/>
      <c r="P20" s="23"/>
      <c r="Q20" s="32" t="str">
        <f>IF(pivots!J16="","",pivots!J16)</f>
        <v>C0003</v>
      </c>
      <c r="R20" s="33">
        <f>IF(pivots!K16="","",pivots!K16)</f>
        <v>891</v>
      </c>
      <c r="S20" s="33">
        <f>IF(pivots!L16="","",pivots!L16)</f>
        <v>1332</v>
      </c>
      <c r="T20" s="33">
        <f>IF(pivots!M16="","",pivots!M16)</f>
        <v>1282</v>
      </c>
      <c r="U20" s="33">
        <f>IF(pivots!N16="","",pivots!N16)</f>
        <v>739</v>
      </c>
      <c r="V20" s="33">
        <f>IF(pivots!O16="","",pivots!O16)</f>
        <v>560</v>
      </c>
      <c r="W20" s="34">
        <f>IF(pivots!P16="","",pivots!P16)</f>
        <v>4804</v>
      </c>
      <c r="X20" s="23" t="str">
        <f>IF(pivots!Q16="","",pivots!Q16)</f>
        <v/>
      </c>
      <c r="Y20" s="23" t="str">
        <f>IF(pivots!R16="","",pivots!R16)</f>
        <v/>
      </c>
      <c r="Z20" s="23" t="str">
        <f>IF(pivots!S16="","",pivots!S16)</f>
        <v/>
      </c>
      <c r="AA20" s="23"/>
      <c r="AB20" s="23"/>
      <c r="AC20" s="23"/>
      <c r="AD20" s="23"/>
      <c r="AE20" s="23"/>
      <c r="AF20" s="23"/>
      <c r="AG20" s="23"/>
      <c r="AH20" s="23"/>
      <c r="AI20" s="23"/>
      <c r="AJ20" s="23"/>
      <c r="AK20" s="23"/>
      <c r="AL20" s="23"/>
      <c r="AM20" s="23"/>
      <c r="AN20" s="23"/>
      <c r="AO20" s="23"/>
      <c r="AP20" s="23"/>
      <c r="AQ20" s="23"/>
    </row>
    <row r="21" spans="1:43">
      <c r="A21" s="23"/>
      <c r="B21" s="23"/>
      <c r="C21" s="23"/>
      <c r="D21" s="23"/>
      <c r="E21" s="23"/>
      <c r="F21" s="23"/>
      <c r="G21" s="23"/>
      <c r="H21" s="23"/>
      <c r="I21" s="23"/>
      <c r="J21" s="23"/>
      <c r="K21" s="23"/>
      <c r="L21" s="23"/>
      <c r="M21" s="23"/>
      <c r="N21" s="23"/>
      <c r="O21" s="23"/>
      <c r="P21" s="23"/>
      <c r="Q21" s="32" t="str">
        <f>IF(pivots!J17="","",pivots!J17)</f>
        <v>C0004</v>
      </c>
      <c r="R21" s="33">
        <f>IF(pivots!K17="","",pivots!K17)</f>
        <v>1991</v>
      </c>
      <c r="S21" s="33">
        <f>IF(pivots!L17="","",pivots!L17)</f>
        <v>1886</v>
      </c>
      <c r="T21" s="33">
        <f>IF(pivots!M17="","",pivots!M17)</f>
        <v>1206</v>
      </c>
      <c r="U21" s="33">
        <f>IF(pivots!N17="","",pivots!N17)</f>
        <v>884</v>
      </c>
      <c r="V21" s="33">
        <f>IF(pivots!O17="","",pivots!O17)</f>
        <v>1722</v>
      </c>
      <c r="W21" s="34">
        <f>IF(pivots!P17="","",pivots!P17)</f>
        <v>7689</v>
      </c>
      <c r="X21" s="23" t="str">
        <f>IF(pivots!Q17="","",pivots!Q17)</f>
        <v/>
      </c>
      <c r="Y21" s="23" t="str">
        <f>IF(pivots!R17="","",pivots!R17)</f>
        <v/>
      </c>
      <c r="Z21" s="23" t="str">
        <f>IF(pivots!S17="","",pivots!S17)</f>
        <v/>
      </c>
      <c r="AA21" s="23"/>
      <c r="AB21" s="23"/>
      <c r="AC21" s="23"/>
      <c r="AD21" s="23"/>
      <c r="AE21" s="23"/>
      <c r="AF21" s="23"/>
      <c r="AG21" s="23"/>
      <c r="AH21" s="23"/>
      <c r="AI21" s="23"/>
      <c r="AJ21" s="23"/>
      <c r="AK21" s="23"/>
      <c r="AL21" s="23"/>
      <c r="AM21" s="23"/>
      <c r="AN21" s="23"/>
      <c r="AO21" s="23"/>
      <c r="AP21" s="23"/>
      <c r="AQ21" s="23"/>
    </row>
    <row r="22" spans="1:43">
      <c r="A22" s="23"/>
      <c r="B22" s="23"/>
      <c r="C22" s="23"/>
      <c r="D22" s="23"/>
      <c r="E22" s="23"/>
      <c r="F22" s="23"/>
      <c r="G22" s="23"/>
      <c r="H22" s="23"/>
      <c r="I22" s="23"/>
      <c r="J22" s="23"/>
      <c r="K22" s="23"/>
      <c r="L22" s="23"/>
      <c r="M22" s="23"/>
      <c r="N22" s="23"/>
      <c r="O22" s="23"/>
      <c r="P22" s="23"/>
      <c r="Q22" s="32" t="str">
        <f>IF(pivots!J18="","",pivots!J18)</f>
        <v>C0011</v>
      </c>
      <c r="R22" s="33">
        <f>IF(pivots!K18="","",pivots!K18)</f>
        <v>1163</v>
      </c>
      <c r="S22" s="33">
        <f>IF(pivots!L18="","",pivots!L18)</f>
        <v>1180</v>
      </c>
      <c r="T22" s="33">
        <f>IF(pivots!M18="","",pivots!M18)</f>
        <v>1616</v>
      </c>
      <c r="U22" s="33">
        <f>IF(pivots!N18="","",pivots!N18)</f>
        <v>1043</v>
      </c>
      <c r="V22" s="33">
        <f>IF(pivots!O18="","",pivots!O18)</f>
        <v>1747</v>
      </c>
      <c r="W22" s="34">
        <f>IF(pivots!P18="","",pivots!P18)</f>
        <v>6749</v>
      </c>
      <c r="X22" s="23" t="str">
        <f>IF(pivots!Q18="","",pivots!Q18)</f>
        <v/>
      </c>
      <c r="Y22" s="23" t="str">
        <f>IF(pivots!R18="","",pivots!R18)</f>
        <v/>
      </c>
      <c r="Z22" s="23" t="str">
        <f>IF(pivots!S18="","",pivots!S18)</f>
        <v/>
      </c>
      <c r="AA22" s="23"/>
      <c r="AB22" s="23"/>
      <c r="AC22" s="23"/>
      <c r="AD22" s="23"/>
      <c r="AE22" s="23"/>
      <c r="AF22" s="23"/>
      <c r="AG22" s="23"/>
      <c r="AH22" s="23"/>
      <c r="AI22" s="23"/>
      <c r="AJ22" s="23"/>
      <c r="AK22" s="23"/>
      <c r="AL22" s="23"/>
      <c r="AM22" s="23"/>
      <c r="AN22" s="23"/>
      <c r="AO22" s="23"/>
      <c r="AP22" s="23"/>
      <c r="AQ22" s="23"/>
    </row>
    <row r="23" spans="1:43">
      <c r="A23" s="23"/>
      <c r="B23" s="23"/>
      <c r="C23" s="23"/>
      <c r="D23" s="23"/>
      <c r="E23" s="23"/>
      <c r="F23" s="23"/>
      <c r="G23" s="23"/>
      <c r="H23" s="23"/>
      <c r="I23" s="23"/>
      <c r="J23" s="23"/>
      <c r="K23" s="23"/>
      <c r="L23" s="23"/>
      <c r="M23" s="23"/>
      <c r="N23" s="23"/>
      <c r="O23" s="23"/>
      <c r="P23" s="23"/>
      <c r="Q23" s="32" t="str">
        <f>IF(pivots!J19="","",pivots!J19)</f>
        <v>C0012</v>
      </c>
      <c r="R23" s="33">
        <f>IF(pivots!K19="","",pivots!K19)</f>
        <v>1438</v>
      </c>
      <c r="S23" s="33">
        <f>IF(pivots!L19="","",pivots!L19)</f>
        <v>1616</v>
      </c>
      <c r="T23" s="33">
        <f>IF(pivots!M19="","",pivots!M19)</f>
        <v>866</v>
      </c>
      <c r="U23" s="33">
        <f>IF(pivots!N19="","",pivots!N19)</f>
        <v>829</v>
      </c>
      <c r="V23" s="33">
        <f>IF(pivots!O19="","",pivots!O19)</f>
        <v>2070</v>
      </c>
      <c r="W23" s="34">
        <f>IF(pivots!P19="","",pivots!P19)</f>
        <v>6819</v>
      </c>
      <c r="X23" s="23" t="str">
        <f>IF(pivots!Q19="","",pivots!Q19)</f>
        <v/>
      </c>
      <c r="Y23" s="23" t="str">
        <f>IF(pivots!R19="","",pivots!R19)</f>
        <v/>
      </c>
      <c r="Z23" s="23" t="str">
        <f>IF(pivots!S19="","",pivots!S19)</f>
        <v/>
      </c>
      <c r="AA23" s="23"/>
      <c r="AB23" s="23"/>
      <c r="AC23" s="23"/>
      <c r="AD23" s="23"/>
      <c r="AE23" s="23"/>
      <c r="AF23" s="23"/>
      <c r="AG23" s="23"/>
      <c r="AH23" s="23"/>
      <c r="AI23" s="23"/>
      <c r="AJ23" s="23"/>
      <c r="AK23" s="23"/>
      <c r="AL23" s="23"/>
      <c r="AM23" s="23"/>
      <c r="AN23" s="23"/>
      <c r="AO23" s="23"/>
      <c r="AP23" s="23"/>
      <c r="AQ23" s="23"/>
    </row>
    <row r="24" spans="1:43">
      <c r="A24" s="23"/>
      <c r="B24" s="23"/>
      <c r="C24" s="23"/>
      <c r="D24" s="23"/>
      <c r="E24" s="23"/>
      <c r="F24" s="23"/>
      <c r="G24" s="23"/>
      <c r="H24" s="23"/>
      <c r="I24" s="23"/>
      <c r="J24" s="23"/>
      <c r="K24" s="23"/>
      <c r="L24" s="23"/>
      <c r="M24" s="23"/>
      <c r="N24" s="23"/>
      <c r="O24" s="23"/>
      <c r="P24" s="23"/>
      <c r="Q24" s="40" t="str">
        <f>IF(pivots!J20="","",pivots!J20)</f>
        <v>Cleveland</v>
      </c>
      <c r="R24" s="33" t="str">
        <f>IF(pivots!K20="","",pivots!K20)</f>
        <v/>
      </c>
      <c r="S24" s="33" t="str">
        <f>IF(pivots!L20="","",pivots!L20)</f>
        <v/>
      </c>
      <c r="T24" s="33" t="str">
        <f>IF(pivots!M20="","",pivots!M20)</f>
        <v/>
      </c>
      <c r="U24" s="33" t="str">
        <f>IF(pivots!N20="","",pivots!N20)</f>
        <v/>
      </c>
      <c r="V24" s="33" t="str">
        <f>IF(pivots!O20="","",pivots!O20)</f>
        <v/>
      </c>
      <c r="W24" s="34" t="str">
        <f>IF(pivots!P20="","",pivots!P20)</f>
        <v/>
      </c>
      <c r="X24" s="23" t="str">
        <f>IF(pivots!Q20="","",pivots!Q20)</f>
        <v/>
      </c>
      <c r="Y24" s="23" t="str">
        <f>IF(pivots!R20="","",pivots!R20)</f>
        <v/>
      </c>
      <c r="Z24" s="23" t="str">
        <f>IF(pivots!S20="","",pivots!S20)</f>
        <v/>
      </c>
      <c r="AA24" s="23"/>
      <c r="AB24" s="23"/>
      <c r="AC24" s="23"/>
      <c r="AD24" s="23"/>
      <c r="AE24" s="23"/>
      <c r="AF24" s="23"/>
      <c r="AG24" s="23"/>
      <c r="AH24" s="23"/>
      <c r="AI24" s="23"/>
      <c r="AJ24" s="23"/>
      <c r="AK24" s="23"/>
      <c r="AL24" s="23"/>
      <c r="AM24" s="23"/>
      <c r="AN24" s="23"/>
      <c r="AO24" s="23"/>
      <c r="AP24" s="23"/>
      <c r="AQ24" s="23"/>
    </row>
    <row r="25" spans="1:43">
      <c r="A25" s="23"/>
      <c r="B25" s="23"/>
      <c r="C25" s="23"/>
      <c r="D25" s="23"/>
      <c r="E25" s="23"/>
      <c r="F25" s="23"/>
      <c r="G25" s="23"/>
      <c r="H25" s="23"/>
      <c r="I25" s="23"/>
      <c r="J25" s="23"/>
      <c r="K25" s="23"/>
      <c r="L25" s="23"/>
      <c r="M25" s="23"/>
      <c r="N25" s="23"/>
      <c r="O25" s="23"/>
      <c r="P25" s="23"/>
      <c r="Q25" s="32" t="str">
        <f>IF(pivots!J21="","",pivots!J21)</f>
        <v>C0002</v>
      </c>
      <c r="R25" s="33">
        <f>IF(pivots!K21="","",pivots!K21)</f>
        <v>1233</v>
      </c>
      <c r="S25" s="33">
        <f>IF(pivots!L21="","",pivots!L21)</f>
        <v>223</v>
      </c>
      <c r="T25" s="33">
        <f>IF(pivots!M21="","",pivots!M21)</f>
        <v>1680</v>
      </c>
      <c r="U25" s="33">
        <f>IF(pivots!N21="","",pivots!N21)</f>
        <v>990</v>
      </c>
      <c r="V25" s="33">
        <f>IF(pivots!O21="","",pivots!O21)</f>
        <v>1508</v>
      </c>
      <c r="W25" s="34">
        <f>IF(pivots!P21="","",pivots!P21)</f>
        <v>5634</v>
      </c>
      <c r="X25" s="23" t="str">
        <f>IF(pivots!Q21="","",pivots!Q21)</f>
        <v/>
      </c>
      <c r="Y25" s="23" t="str">
        <f>IF(pivots!R21="","",pivots!R21)</f>
        <v/>
      </c>
      <c r="Z25" s="23" t="str">
        <f>IF(pivots!S21="","",pivots!S21)</f>
        <v/>
      </c>
      <c r="AA25" s="23"/>
      <c r="AB25" s="23"/>
      <c r="AC25" s="23"/>
      <c r="AD25" s="23"/>
      <c r="AE25" s="23"/>
      <c r="AF25" s="23"/>
      <c r="AG25" s="23"/>
      <c r="AH25" s="23"/>
      <c r="AI25" s="23"/>
      <c r="AJ25" s="23"/>
      <c r="AK25" s="23"/>
      <c r="AL25" s="23"/>
      <c r="AM25" s="23"/>
      <c r="AN25" s="23"/>
      <c r="AO25" s="23"/>
      <c r="AP25" s="23"/>
      <c r="AQ25" s="23"/>
    </row>
    <row r="26" spans="1:43">
      <c r="A26" s="23"/>
      <c r="B26" s="23"/>
      <c r="C26" s="23"/>
      <c r="D26" s="23"/>
      <c r="E26" s="23"/>
      <c r="F26" s="23"/>
      <c r="G26" s="23"/>
      <c r="H26" s="23"/>
      <c r="I26" s="23"/>
      <c r="J26" s="23"/>
      <c r="K26" s="23"/>
      <c r="L26" s="23"/>
      <c r="M26" s="23"/>
      <c r="N26" s="23"/>
      <c r="O26" s="23"/>
      <c r="P26" s="23"/>
      <c r="Q26" s="32" t="str">
        <f>IF(pivots!J22="","",pivots!J22)</f>
        <v>C0007</v>
      </c>
      <c r="R26" s="33">
        <f>IF(pivots!K22="","",pivots!K22)</f>
        <v>1598</v>
      </c>
      <c r="S26" s="33">
        <f>IF(pivots!L22="","",pivots!L22)</f>
        <v>1907</v>
      </c>
      <c r="T26" s="33">
        <f>IF(pivots!M22="","",pivots!M22)</f>
        <v>869</v>
      </c>
      <c r="U26" s="33">
        <f>IF(pivots!N22="","",pivots!N22)</f>
        <v>1426</v>
      </c>
      <c r="V26" s="33">
        <f>IF(pivots!O22="","",pivots!O22)</f>
        <v>1416</v>
      </c>
      <c r="W26" s="34">
        <f>IF(pivots!P22="","",pivots!P22)</f>
        <v>7216</v>
      </c>
      <c r="X26" s="23" t="str">
        <f>IF(pivots!Q22="","",pivots!Q22)</f>
        <v/>
      </c>
      <c r="Y26" s="23" t="str">
        <f>IF(pivots!R22="","",pivots!R22)</f>
        <v/>
      </c>
      <c r="Z26" s="23" t="str">
        <f>IF(pivots!S22="","",pivots!S22)</f>
        <v/>
      </c>
      <c r="AA26" s="23"/>
      <c r="AB26" s="23"/>
      <c r="AC26" s="23"/>
      <c r="AD26" s="23"/>
      <c r="AE26" s="23"/>
      <c r="AF26" s="23"/>
      <c r="AG26" s="23"/>
      <c r="AH26" s="23"/>
      <c r="AI26" s="23"/>
      <c r="AJ26" s="23"/>
      <c r="AK26" s="23"/>
      <c r="AL26" s="23"/>
      <c r="AM26" s="23"/>
      <c r="AN26" s="23"/>
      <c r="AO26" s="23"/>
      <c r="AP26" s="23"/>
      <c r="AQ26" s="23"/>
    </row>
    <row r="27" spans="1:43">
      <c r="A27" s="23"/>
      <c r="B27" s="23"/>
      <c r="C27" s="23"/>
      <c r="D27" s="23"/>
      <c r="E27" s="23"/>
      <c r="F27" s="23"/>
      <c r="G27" s="23"/>
      <c r="H27" s="23"/>
      <c r="I27" s="23"/>
      <c r="J27" s="23"/>
      <c r="K27" s="23"/>
      <c r="L27" s="23"/>
      <c r="M27" s="23"/>
      <c r="N27" s="23"/>
      <c r="O27" s="23"/>
      <c r="P27" s="23"/>
      <c r="Q27" s="32" t="str">
        <f>IF(pivots!J23="","",pivots!J23)</f>
        <v>C0008</v>
      </c>
      <c r="R27" s="33">
        <f>IF(pivots!K23="","",pivots!K23)</f>
        <v>900</v>
      </c>
      <c r="S27" s="33">
        <f>IF(pivots!L23="","",pivots!L23)</f>
        <v>1016</v>
      </c>
      <c r="T27" s="33">
        <f>IF(pivots!M23="","",pivots!M23)</f>
        <v>960</v>
      </c>
      <c r="U27" s="33">
        <f>IF(pivots!N23="","",pivots!N23)</f>
        <v>940</v>
      </c>
      <c r="V27" s="33">
        <f>IF(pivots!O23="","",pivots!O23)</f>
        <v>1193</v>
      </c>
      <c r="W27" s="34">
        <f>IF(pivots!P23="","",pivots!P23)</f>
        <v>5009</v>
      </c>
      <c r="X27" s="23" t="str">
        <f>IF(pivots!Q23="","",pivots!Q23)</f>
        <v/>
      </c>
      <c r="Y27" s="23" t="str">
        <f>IF(pivots!R23="","",pivots!R23)</f>
        <v/>
      </c>
      <c r="Z27" s="23" t="str">
        <f>IF(pivots!S23="","",pivots!S23)</f>
        <v/>
      </c>
      <c r="AA27" s="23"/>
      <c r="AB27" s="23"/>
      <c r="AC27" s="23"/>
      <c r="AD27" s="23"/>
      <c r="AE27" s="23"/>
      <c r="AF27" s="23"/>
      <c r="AG27" s="23"/>
      <c r="AH27" s="23"/>
      <c r="AI27" s="23"/>
      <c r="AJ27" s="23"/>
      <c r="AK27" s="23"/>
      <c r="AL27" s="23"/>
      <c r="AM27" s="23"/>
      <c r="AN27" s="23"/>
      <c r="AO27" s="23"/>
      <c r="AP27" s="23"/>
      <c r="AQ27" s="23"/>
    </row>
    <row r="28" spans="1:43">
      <c r="A28" s="23"/>
      <c r="B28" s="23"/>
      <c r="C28" s="23"/>
      <c r="D28" s="23"/>
      <c r="E28" s="23"/>
      <c r="F28" s="23"/>
      <c r="G28" s="23"/>
      <c r="H28" s="23"/>
      <c r="I28" s="23"/>
      <c r="J28" s="23"/>
      <c r="K28" s="23"/>
      <c r="L28" s="23"/>
      <c r="M28" s="23"/>
      <c r="N28" s="23"/>
      <c r="O28" s="23"/>
      <c r="P28" s="23"/>
      <c r="Q28" s="32" t="str">
        <f>IF(pivots!J24="","",pivots!J24)</f>
        <v>C0010</v>
      </c>
      <c r="R28" s="33">
        <f>IF(pivots!K24="","",pivots!K24)</f>
        <v>900</v>
      </c>
      <c r="S28" s="33">
        <f>IF(pivots!L24="","",pivots!L24)</f>
        <v>1470</v>
      </c>
      <c r="T28" s="33">
        <f>IF(pivots!M24="","",pivots!M24)</f>
        <v>1617</v>
      </c>
      <c r="U28" s="33">
        <f>IF(pivots!N24="","",pivots!N24)</f>
        <v>1314</v>
      </c>
      <c r="V28" s="33">
        <f>IF(pivots!O24="","",pivots!O24)</f>
        <v>941</v>
      </c>
      <c r="W28" s="34">
        <f>IF(pivots!P24="","",pivots!P24)</f>
        <v>6242</v>
      </c>
      <c r="X28" s="23" t="str">
        <f>IF(pivots!Q24="","",pivots!Q24)</f>
        <v/>
      </c>
      <c r="Y28" s="23" t="str">
        <f>IF(pivots!R24="","",pivots!R24)</f>
        <v/>
      </c>
      <c r="Z28" s="23" t="str">
        <f>IF(pivots!S24="","",pivots!S24)</f>
        <v/>
      </c>
      <c r="AA28" s="23"/>
      <c r="AB28" s="23"/>
      <c r="AC28" s="23"/>
      <c r="AD28" s="23"/>
      <c r="AE28" s="23"/>
      <c r="AF28" s="23"/>
      <c r="AG28" s="23"/>
      <c r="AH28" s="23"/>
      <c r="AI28" s="23"/>
      <c r="AJ28" s="23"/>
      <c r="AK28" s="23"/>
      <c r="AL28" s="23"/>
      <c r="AM28" s="23"/>
      <c r="AN28" s="23"/>
      <c r="AO28" s="23"/>
      <c r="AP28" s="23"/>
      <c r="AQ28" s="23"/>
    </row>
    <row r="29" spans="1:43">
      <c r="A29" s="23"/>
      <c r="B29" s="23"/>
      <c r="C29" s="23"/>
      <c r="D29" s="23"/>
      <c r="E29" s="23"/>
      <c r="F29" s="23"/>
      <c r="G29" s="23"/>
      <c r="H29" s="23"/>
      <c r="I29" s="23"/>
      <c r="J29" s="23"/>
      <c r="K29" s="23"/>
      <c r="L29" s="23"/>
      <c r="M29" s="23"/>
      <c r="N29" s="23"/>
      <c r="O29" s="23"/>
      <c r="P29" s="23"/>
      <c r="Q29" s="32" t="str">
        <f>IF(pivots!J25="","",pivots!J25)</f>
        <v>C0013</v>
      </c>
      <c r="R29" s="33">
        <f>IF(pivots!K25="","",pivots!K25)</f>
        <v>1255</v>
      </c>
      <c r="S29" s="33">
        <f>IF(pivots!L25="","",pivots!L25)</f>
        <v>516</v>
      </c>
      <c r="T29" s="33">
        <f>IF(pivots!M25="","",pivots!M25)</f>
        <v>1874</v>
      </c>
      <c r="U29" s="33">
        <f>IF(pivots!N25="","",pivots!N25)</f>
        <v>1863</v>
      </c>
      <c r="V29" s="33">
        <f>IF(pivots!O25="","",pivots!O25)</f>
        <v>1722</v>
      </c>
      <c r="W29" s="34">
        <f>IF(pivots!P25="","",pivots!P25)</f>
        <v>7230</v>
      </c>
      <c r="X29" s="23" t="str">
        <f>IF(pivots!Q25="","",pivots!Q25)</f>
        <v/>
      </c>
      <c r="Y29" s="23" t="str">
        <f>IF(pivots!R25="","",pivots!R25)</f>
        <v/>
      </c>
      <c r="Z29" s="23" t="str">
        <f>IF(pivots!S25="","",pivots!S25)</f>
        <v/>
      </c>
      <c r="AA29" s="23"/>
      <c r="AB29" s="23"/>
      <c r="AC29" s="23"/>
      <c r="AD29" s="23"/>
      <c r="AE29" s="23"/>
      <c r="AF29" s="23"/>
      <c r="AG29" s="23"/>
      <c r="AH29" s="23"/>
      <c r="AI29" s="23"/>
      <c r="AJ29" s="23"/>
      <c r="AK29" s="23"/>
      <c r="AL29" s="23"/>
      <c r="AM29" s="23"/>
      <c r="AN29" s="23"/>
      <c r="AO29" s="23"/>
      <c r="AP29" s="23"/>
      <c r="AQ29" s="23"/>
    </row>
    <row r="30" spans="1:43">
      <c r="A30" s="23"/>
      <c r="B30" s="23"/>
      <c r="C30" s="23"/>
      <c r="D30" s="23"/>
      <c r="E30" s="23"/>
      <c r="F30" s="23"/>
      <c r="G30" s="23"/>
      <c r="H30" s="23"/>
      <c r="I30" s="23"/>
      <c r="J30" s="23"/>
      <c r="K30" s="23"/>
      <c r="L30" s="23"/>
      <c r="M30" s="23"/>
      <c r="N30" s="23"/>
      <c r="O30" s="23"/>
      <c r="P30" s="23"/>
      <c r="Q30" s="32" t="str">
        <f>IF(pivots!J26="","",pivots!J26)</f>
        <v>C0015</v>
      </c>
      <c r="R30" s="33">
        <f>IF(pivots!K26="","",pivots!K26)</f>
        <v>1138</v>
      </c>
      <c r="S30" s="33">
        <f>IF(pivots!L26="","",pivots!L26)</f>
        <v>1898</v>
      </c>
      <c r="T30" s="33">
        <f>IF(pivots!M26="","",pivots!M26)</f>
        <v>1482</v>
      </c>
      <c r="U30" s="33">
        <f>IF(pivots!N26="","",pivots!N26)</f>
        <v>846</v>
      </c>
      <c r="V30" s="33">
        <f>IF(pivots!O26="","",pivots!O26)</f>
        <v>1154</v>
      </c>
      <c r="W30" s="34">
        <f>IF(pivots!P26="","",pivots!P26)</f>
        <v>6518</v>
      </c>
      <c r="X30" s="23" t="str">
        <f>IF(pivots!Q26="","",pivots!Q26)</f>
        <v/>
      </c>
      <c r="Y30" s="23" t="str">
        <f>IF(pivots!R26="","",pivots!R26)</f>
        <v/>
      </c>
      <c r="Z30" s="23" t="str">
        <f>IF(pivots!S26="","",pivots!S26)</f>
        <v/>
      </c>
      <c r="AA30" s="23"/>
      <c r="AB30" s="23"/>
      <c r="AC30" s="23"/>
      <c r="AD30" s="23"/>
      <c r="AE30" s="23"/>
      <c r="AF30" s="23"/>
      <c r="AG30" s="23"/>
      <c r="AH30" s="23"/>
      <c r="AI30" s="23"/>
      <c r="AJ30" s="23"/>
      <c r="AK30" s="23"/>
      <c r="AL30" s="23"/>
      <c r="AM30" s="23"/>
      <c r="AN30" s="23"/>
      <c r="AO30" s="23"/>
      <c r="AP30" s="23"/>
      <c r="AQ30" s="23"/>
    </row>
    <row r="31" spans="1:43">
      <c r="A31" s="23"/>
      <c r="B31" s="23"/>
      <c r="C31" s="23"/>
      <c r="D31" s="23"/>
      <c r="E31" s="23"/>
      <c r="F31" s="23"/>
      <c r="G31" s="23"/>
      <c r="H31" s="23"/>
      <c r="I31" s="23"/>
      <c r="J31" s="23"/>
      <c r="K31" s="23"/>
      <c r="L31" s="23"/>
      <c r="M31" s="23"/>
      <c r="N31" s="23"/>
      <c r="O31" s="23"/>
      <c r="P31" s="23"/>
      <c r="Q31" s="40" t="str">
        <f>IF(pivots!J27="","",pivots!J27)</f>
        <v>Columbus</v>
      </c>
      <c r="R31" s="33" t="str">
        <f>IF(pivots!K27="","",pivots!K27)</f>
        <v/>
      </c>
      <c r="S31" s="33" t="str">
        <f>IF(pivots!L27="","",pivots!L27)</f>
        <v/>
      </c>
      <c r="T31" s="33" t="str">
        <f>IF(pivots!M27="","",pivots!M27)</f>
        <v/>
      </c>
      <c r="U31" s="33" t="str">
        <f>IF(pivots!N27="","",pivots!N27)</f>
        <v/>
      </c>
      <c r="V31" s="33" t="str">
        <f>IF(pivots!O27="","",pivots!O27)</f>
        <v/>
      </c>
      <c r="W31" s="34" t="str">
        <f>IF(pivots!P27="","",pivots!P27)</f>
        <v/>
      </c>
      <c r="X31" s="23" t="str">
        <f>IF(pivots!Q27="","",pivots!Q27)</f>
        <v/>
      </c>
      <c r="Y31" s="23" t="str">
        <f>IF(pivots!R27="","",pivots!R27)</f>
        <v/>
      </c>
      <c r="Z31" s="23" t="str">
        <f>IF(pivots!S27="","",pivots!S27)</f>
        <v/>
      </c>
      <c r="AA31" s="23"/>
      <c r="AB31" s="23"/>
      <c r="AC31" s="23"/>
      <c r="AD31" s="23"/>
      <c r="AE31" s="23"/>
      <c r="AF31" s="23"/>
      <c r="AG31" s="23"/>
      <c r="AH31" s="23"/>
      <c r="AI31" s="23"/>
      <c r="AJ31" s="23"/>
      <c r="AK31" s="23"/>
      <c r="AL31" s="23"/>
      <c r="AM31" s="23"/>
      <c r="AN31" s="23"/>
      <c r="AO31" s="23"/>
      <c r="AP31" s="23"/>
      <c r="AQ31" s="23"/>
    </row>
    <row r="32" spans="1:43">
      <c r="A32" s="23"/>
      <c r="B32" s="23"/>
      <c r="C32" s="23"/>
      <c r="D32" s="23"/>
      <c r="E32" s="23"/>
      <c r="F32" s="23"/>
      <c r="G32" s="23"/>
      <c r="H32" s="23"/>
      <c r="I32" s="23"/>
      <c r="J32" s="23"/>
      <c r="K32" s="23"/>
      <c r="L32" s="23"/>
      <c r="M32" s="23"/>
      <c r="N32" s="23"/>
      <c r="O32" s="23"/>
      <c r="P32" s="23"/>
      <c r="Q32" s="32" t="str">
        <f>IF(pivots!J28="","",pivots!J28)</f>
        <v>C0001</v>
      </c>
      <c r="R32" s="33">
        <f>IF(pivots!K28="","",pivots!K28)</f>
        <v>1655</v>
      </c>
      <c r="S32" s="33">
        <f>IF(pivots!L28="","",pivots!L28)</f>
        <v>805</v>
      </c>
      <c r="T32" s="33">
        <f>IF(pivots!M28="","",pivots!M28)</f>
        <v>2263</v>
      </c>
      <c r="U32" s="33">
        <f>IF(pivots!N28="","",pivots!N28)</f>
        <v>987</v>
      </c>
      <c r="V32" s="33">
        <f>IF(pivots!O28="","",pivots!O28)</f>
        <v>1075</v>
      </c>
      <c r="W32" s="34">
        <f>IF(pivots!P28="","",pivots!P28)</f>
        <v>6785</v>
      </c>
      <c r="X32" s="23" t="str">
        <f>IF(pivots!Q28="","",pivots!Q28)</f>
        <v/>
      </c>
      <c r="Y32" s="23" t="str">
        <f>IF(pivots!R28="","",pivots!R28)</f>
        <v/>
      </c>
      <c r="Z32" s="23" t="str">
        <f>IF(pivots!S28="","",pivots!S28)</f>
        <v/>
      </c>
      <c r="AA32" s="23"/>
      <c r="AB32" s="23"/>
      <c r="AC32" s="23"/>
      <c r="AD32" s="23"/>
      <c r="AE32" s="23"/>
      <c r="AF32" s="23"/>
      <c r="AG32" s="23"/>
      <c r="AH32" s="23"/>
      <c r="AI32" s="23"/>
      <c r="AJ32" s="23"/>
      <c r="AK32" s="23"/>
      <c r="AL32" s="23"/>
      <c r="AM32" s="23"/>
      <c r="AN32" s="23"/>
      <c r="AO32" s="23"/>
      <c r="AP32" s="23"/>
      <c r="AQ32" s="23"/>
    </row>
    <row r="33" spans="1:43">
      <c r="A33" s="23"/>
      <c r="B33" s="23"/>
      <c r="C33" s="23"/>
      <c r="D33" s="23"/>
      <c r="E33" s="23"/>
      <c r="F33" s="23"/>
      <c r="G33" s="23"/>
      <c r="H33" s="23"/>
      <c r="I33" s="23"/>
      <c r="J33" s="23"/>
      <c r="K33" s="23"/>
      <c r="L33" s="23"/>
      <c r="M33" s="23"/>
      <c r="N33" s="42" t="str">
        <f>pivots!S12</f>
        <v>% of Calls:22%</v>
      </c>
      <c r="O33" s="42"/>
      <c r="P33" s="23"/>
      <c r="Q33" s="32" t="str">
        <f>IF(pivots!J29="","",pivots!J29)</f>
        <v>C0005</v>
      </c>
      <c r="R33" s="33">
        <f>IF(pivots!K29="","",pivots!K29)</f>
        <v>1104</v>
      </c>
      <c r="S33" s="33">
        <f>IF(pivots!L29="","",pivots!L29)</f>
        <v>2280</v>
      </c>
      <c r="T33" s="33">
        <f>IF(pivots!M29="","",pivots!M29)</f>
        <v>1445</v>
      </c>
      <c r="U33" s="33">
        <f>IF(pivots!N29="","",pivots!N29)</f>
        <v>1722</v>
      </c>
      <c r="V33" s="33">
        <f>IF(pivots!O29="","",pivots!O29)</f>
        <v>1196</v>
      </c>
      <c r="W33" s="34">
        <f>IF(pivots!P29="","",pivots!P29)</f>
        <v>7747</v>
      </c>
      <c r="X33" s="23" t="str">
        <f>IF(pivots!Q29="","",pivots!Q29)</f>
        <v/>
      </c>
      <c r="Y33" s="23" t="str">
        <f>IF(pivots!R29="","",pivots!R29)</f>
        <v/>
      </c>
      <c r="Z33" s="23" t="str">
        <f>IF(pivots!S29="","",pivots!S29)</f>
        <v/>
      </c>
      <c r="AA33" s="23"/>
      <c r="AB33" s="23"/>
      <c r="AC33" s="23"/>
      <c r="AD33" s="23"/>
      <c r="AE33" s="23"/>
      <c r="AF33" s="23"/>
      <c r="AG33" s="23"/>
      <c r="AH33" s="23"/>
      <c r="AI33" s="23"/>
      <c r="AJ33" s="23"/>
      <c r="AK33" s="23"/>
      <c r="AL33" s="23"/>
      <c r="AM33" s="23"/>
      <c r="AN33" s="23"/>
      <c r="AO33" s="23"/>
      <c r="AP33" s="23"/>
      <c r="AQ33" s="23"/>
    </row>
    <row r="34" spans="1:43">
      <c r="A34" s="23"/>
      <c r="B34" s="23"/>
      <c r="C34" s="23"/>
      <c r="D34" s="23"/>
      <c r="E34" s="23"/>
      <c r="F34" s="23"/>
      <c r="G34" s="23"/>
      <c r="H34" s="23"/>
      <c r="I34" s="23"/>
      <c r="J34" s="23"/>
      <c r="K34" s="23"/>
      <c r="L34" s="23"/>
      <c r="M34" s="23"/>
      <c r="N34" s="42" t="str">
        <f>pivots!S13</f>
        <v>Call Rank:1</v>
      </c>
      <c r="O34" s="42"/>
      <c r="P34" s="23"/>
      <c r="Q34" s="32" t="str">
        <f>IF(pivots!J30="","",pivots!J30)</f>
        <v>C0006</v>
      </c>
      <c r="R34" s="33">
        <f>IF(pivots!K30="","",pivots!K30)</f>
        <v>372</v>
      </c>
      <c r="S34" s="33">
        <f>IF(pivots!L30="","",pivots!L30)</f>
        <v>1818</v>
      </c>
      <c r="T34" s="33">
        <f>IF(pivots!M30="","",pivots!M30)</f>
        <v>1346</v>
      </c>
      <c r="U34" s="33">
        <f>IF(pivots!N30="","",pivots!N30)</f>
        <v>1156</v>
      </c>
      <c r="V34" s="33">
        <f>IF(pivots!O30="","",pivots!O30)</f>
        <v>1484</v>
      </c>
      <c r="W34" s="34">
        <f>IF(pivots!P30="","",pivots!P30)</f>
        <v>6176</v>
      </c>
      <c r="X34" s="23" t="str">
        <f>IF(pivots!Q30="","",pivots!Q30)</f>
        <v/>
      </c>
      <c r="Y34" s="23" t="str">
        <f>IF(pivots!R30="","",pivots!R30)</f>
        <v/>
      </c>
      <c r="Z34" s="23" t="str">
        <f>IF(pivots!S30="","",pivots!S30)</f>
        <v/>
      </c>
      <c r="AA34" s="23"/>
      <c r="AB34" s="23"/>
      <c r="AC34" s="23"/>
      <c r="AD34" s="23"/>
      <c r="AE34" s="23"/>
      <c r="AF34" s="23"/>
      <c r="AG34" s="23"/>
      <c r="AH34" s="23"/>
      <c r="AI34" s="23"/>
      <c r="AJ34" s="23"/>
      <c r="AK34" s="23"/>
      <c r="AL34" s="23"/>
      <c r="AM34" s="23"/>
      <c r="AN34" s="23"/>
      <c r="AO34" s="23"/>
      <c r="AP34" s="23"/>
      <c r="AQ34" s="23"/>
    </row>
    <row r="35" spans="1:43">
      <c r="A35" s="23"/>
      <c r="B35" s="23"/>
      <c r="C35" s="23"/>
      <c r="D35" s="23"/>
      <c r="E35" s="23"/>
      <c r="F35" s="23"/>
      <c r="G35" s="23"/>
      <c r="H35" s="23"/>
      <c r="I35" s="23"/>
      <c r="J35" s="23"/>
      <c r="K35" s="23"/>
      <c r="L35" s="23"/>
      <c r="M35" s="23"/>
      <c r="N35" s="42" t="str">
        <f>pivots!S14</f>
        <v>Amount Rank:2</v>
      </c>
      <c r="O35" s="42"/>
      <c r="P35" s="23"/>
      <c r="Q35" s="32" t="str">
        <f>IF(pivots!J31="","",pivots!J31)</f>
        <v>C0009</v>
      </c>
      <c r="R35" s="33">
        <f>IF(pivots!K31="","",pivots!K31)</f>
        <v>1415</v>
      </c>
      <c r="S35" s="33">
        <f>IF(pivots!L31="","",pivots!L31)</f>
        <v>1271</v>
      </c>
      <c r="T35" s="33">
        <f>IF(pivots!M31="","",pivots!M31)</f>
        <v>1214</v>
      </c>
      <c r="U35" s="33">
        <f>IF(pivots!N31="","",pivots!N31)</f>
        <v>1135</v>
      </c>
      <c r="V35" s="33">
        <f>IF(pivots!O31="","",pivots!O31)</f>
        <v>1566</v>
      </c>
      <c r="W35" s="34">
        <f>IF(pivots!P31="","",pivots!P31)</f>
        <v>6601</v>
      </c>
      <c r="X35" s="23" t="str">
        <f>IF(pivots!Q31="","",pivots!Q31)</f>
        <v/>
      </c>
      <c r="Y35" s="23" t="str">
        <f>IF(pivots!R31="","",pivots!R31)</f>
        <v/>
      </c>
      <c r="Z35" s="23" t="str">
        <f>IF(pivots!S31="","",pivots!S31)</f>
        <v/>
      </c>
      <c r="AA35" s="23"/>
      <c r="AB35" s="23"/>
      <c r="AC35" s="23"/>
      <c r="AD35" s="23"/>
      <c r="AE35" s="23"/>
      <c r="AF35" s="23"/>
      <c r="AG35" s="23"/>
      <c r="AH35" s="23"/>
      <c r="AI35" s="23"/>
      <c r="AJ35" s="23"/>
      <c r="AK35" s="23"/>
      <c r="AL35" s="23"/>
      <c r="AM35" s="23"/>
      <c r="AN35" s="23"/>
      <c r="AO35" s="23"/>
      <c r="AP35" s="23"/>
      <c r="AQ35" s="23"/>
    </row>
    <row r="36" spans="1:43">
      <c r="A36" s="23"/>
      <c r="B36" s="23"/>
      <c r="C36" s="23"/>
      <c r="D36" s="23"/>
      <c r="E36" s="23"/>
      <c r="F36" s="23"/>
      <c r="G36" s="23"/>
      <c r="H36" s="23"/>
      <c r="I36" s="23"/>
      <c r="J36" s="23"/>
      <c r="K36" s="23"/>
      <c r="L36" s="23"/>
      <c r="M36" s="23"/>
      <c r="N36" s="23"/>
      <c r="O36" s="23"/>
      <c r="P36" s="23"/>
      <c r="Q36" s="35" t="str">
        <f>IF(pivots!J32="","",pivots!J32)</f>
        <v>C0014</v>
      </c>
      <c r="R36" s="36">
        <f>IF(pivots!K32="","",pivots!K32)</f>
        <v>1362</v>
      </c>
      <c r="S36" s="36">
        <f>IF(pivots!L32="","",pivots!L32)</f>
        <v>1363</v>
      </c>
      <c r="T36" s="36">
        <f>IF(pivots!M32="","",pivots!M32)</f>
        <v>1152</v>
      </c>
      <c r="U36" s="36">
        <f>IF(pivots!N32="","",pivots!N32)</f>
        <v>777</v>
      </c>
      <c r="V36" s="36">
        <f>IF(pivots!O32="","",pivots!O32)</f>
        <v>750</v>
      </c>
      <c r="W36" s="37">
        <f>IF(pivots!P32="","",pivots!P32)</f>
        <v>5404</v>
      </c>
      <c r="X36" s="23" t="str">
        <f>IF(pivots!Q32="","",pivots!Q32)</f>
        <v/>
      </c>
      <c r="Y36" s="23" t="str">
        <f>IF(pivots!R32="","",pivots!R32)</f>
        <v/>
      </c>
      <c r="Z36" s="23" t="str">
        <f>IF(pivots!S32="","",pivots!S32)</f>
        <v/>
      </c>
      <c r="AA36" s="23"/>
      <c r="AB36" s="23"/>
      <c r="AC36" s="23"/>
      <c r="AD36" s="23"/>
      <c r="AE36" s="23"/>
      <c r="AF36" s="23"/>
      <c r="AG36" s="23"/>
      <c r="AH36" s="23"/>
      <c r="AI36" s="23"/>
      <c r="AJ36" s="23"/>
      <c r="AK36" s="23"/>
      <c r="AL36" s="23"/>
      <c r="AM36" s="23"/>
      <c r="AN36" s="23"/>
      <c r="AO36" s="23"/>
      <c r="AP36" s="23"/>
      <c r="AQ36" s="23"/>
    </row>
    <row r="37" spans="1:43">
      <c r="A37" s="23"/>
      <c r="B37" s="23"/>
      <c r="C37" s="23"/>
      <c r="D37" s="23"/>
      <c r="E37" s="23"/>
      <c r="F37" s="23"/>
      <c r="G37" s="23"/>
      <c r="H37" s="23"/>
      <c r="I37" s="23"/>
      <c r="J37" s="23"/>
      <c r="K37" s="23"/>
      <c r="L37" s="23"/>
      <c r="M37" s="23"/>
      <c r="N37" s="23"/>
      <c r="O37" s="23"/>
      <c r="P37" s="23"/>
      <c r="Q37" s="23"/>
      <c r="R37" s="23"/>
      <c r="S37" s="23"/>
      <c r="T37" s="23"/>
      <c r="U37" s="23"/>
      <c r="V37" s="23"/>
      <c r="W37" s="23"/>
      <c r="X37" s="23" t="str">
        <f>IF(pivots!Q33="","",pivots!Q33)</f>
        <v/>
      </c>
      <c r="Y37" s="23" t="str">
        <f>IF(pivots!R33="","",pivots!R33)</f>
        <v/>
      </c>
      <c r="Z37" s="23" t="str">
        <f>IF(pivots!S33="","",pivots!S33)</f>
        <v/>
      </c>
      <c r="AA37" s="23"/>
      <c r="AB37" s="23"/>
      <c r="AC37" s="23"/>
      <c r="AD37" s="23"/>
      <c r="AE37" s="23"/>
      <c r="AF37" s="23"/>
      <c r="AG37" s="23"/>
      <c r="AH37" s="23"/>
      <c r="AI37" s="23"/>
      <c r="AJ37" s="23"/>
      <c r="AK37" s="23"/>
      <c r="AL37" s="23"/>
      <c r="AM37" s="23"/>
      <c r="AN37" s="23"/>
      <c r="AO37" s="23"/>
      <c r="AP37" s="23"/>
      <c r="AQ37" s="23"/>
    </row>
    <row r="38" spans="1:43">
      <c r="A38" s="23"/>
      <c r="B38" s="23"/>
      <c r="C38" s="23"/>
      <c r="D38" s="23"/>
      <c r="E38" s="23"/>
      <c r="F38" s="23"/>
      <c r="G38" s="23"/>
      <c r="H38" s="23"/>
      <c r="I38" s="23"/>
      <c r="J38" s="23"/>
      <c r="K38" s="23"/>
      <c r="L38" s="23"/>
      <c r="M38" s="23"/>
      <c r="N38" s="23"/>
      <c r="O38" s="23"/>
      <c r="P38" s="23"/>
      <c r="Q38" s="23" t="str">
        <f>IF(pivots!J34="","",pivots!J34)</f>
        <v/>
      </c>
      <c r="R38" s="23" t="str">
        <f>IF(pivots!K34="","",pivots!K34)</f>
        <v/>
      </c>
      <c r="S38" s="23" t="str">
        <f>IF(pivots!L34="","",pivots!L34)</f>
        <v/>
      </c>
      <c r="T38" s="23" t="str">
        <f>IF(pivots!M34="","",pivots!M34)</f>
        <v/>
      </c>
      <c r="U38" s="23" t="str">
        <f>IF(pivots!N34="","",pivots!N34)</f>
        <v/>
      </c>
      <c r="V38" s="23" t="str">
        <f>IF(pivots!O34="","",pivots!O34)</f>
        <v/>
      </c>
      <c r="W38" s="23" t="str">
        <f>IF(pivots!P34="","",pivots!P34)</f>
        <v/>
      </c>
      <c r="X38" s="23" t="str">
        <f>IF(pivots!Q34="","",pivots!Q34)</f>
        <v/>
      </c>
      <c r="Y38" s="23" t="str">
        <f>IF(pivots!R34="","",pivots!R34)</f>
        <v/>
      </c>
      <c r="Z38" s="23" t="str">
        <f>IF(pivots!S34="","",pivots!S34)</f>
        <v/>
      </c>
      <c r="AA38" s="23"/>
      <c r="AB38" s="23"/>
      <c r="AC38" s="23"/>
      <c r="AD38" s="23"/>
      <c r="AE38" s="23"/>
      <c r="AF38" s="23"/>
      <c r="AG38" s="23"/>
      <c r="AH38" s="23"/>
      <c r="AI38" s="23"/>
      <c r="AJ38" s="23"/>
      <c r="AK38" s="23"/>
      <c r="AL38" s="23"/>
      <c r="AM38" s="23"/>
      <c r="AN38" s="23"/>
      <c r="AO38" s="23"/>
      <c r="AP38" s="23"/>
      <c r="AQ38" s="23"/>
    </row>
    <row r="39" spans="1:43">
      <c r="A39" s="23"/>
      <c r="B39" s="23"/>
      <c r="C39" s="23"/>
      <c r="D39" s="23"/>
      <c r="E39" s="23"/>
      <c r="F39" s="23"/>
      <c r="G39" s="23"/>
      <c r="H39" s="23"/>
      <c r="I39" s="23"/>
      <c r="J39" s="23"/>
      <c r="K39" s="23"/>
      <c r="L39" s="23"/>
      <c r="M39" s="23"/>
      <c r="N39" s="23"/>
      <c r="O39" s="23"/>
      <c r="P39" s="23"/>
      <c r="Q39" s="23" t="str">
        <f>IF(pivots!J35="","",pivots!J35)</f>
        <v/>
      </c>
      <c r="R39" s="23" t="str">
        <f>IF(pivots!K35="","",pivots!K35)</f>
        <v/>
      </c>
      <c r="S39" s="23" t="str">
        <f>IF(pivots!L35="","",pivots!L35)</f>
        <v/>
      </c>
      <c r="T39" s="23" t="str">
        <f>IF(pivots!M35="","",pivots!M35)</f>
        <v/>
      </c>
      <c r="U39" s="23" t="str">
        <f>IF(pivots!N35="","",pivots!N35)</f>
        <v/>
      </c>
      <c r="V39" s="23" t="str">
        <f>IF(pivots!O35="","",pivots!O35)</f>
        <v/>
      </c>
      <c r="W39" s="23" t="str">
        <f>IF(pivots!P35="","",pivots!P35)</f>
        <v/>
      </c>
      <c r="X39" s="23" t="str">
        <f>IF(pivots!Q35="","",pivots!Q35)</f>
        <v/>
      </c>
      <c r="Y39" s="23" t="str">
        <f>IF(pivots!R35="","",pivots!R35)</f>
        <v/>
      </c>
      <c r="Z39" s="23" t="str">
        <f>IF(pivots!S35="","",pivots!S35)</f>
        <v/>
      </c>
      <c r="AA39" s="23"/>
      <c r="AB39" s="23"/>
      <c r="AC39" s="23"/>
      <c r="AD39" s="23"/>
      <c r="AE39" s="23"/>
      <c r="AF39" s="23"/>
      <c r="AG39" s="23"/>
      <c r="AH39" s="23"/>
      <c r="AI39" s="23"/>
      <c r="AJ39" s="23"/>
      <c r="AK39" s="23"/>
      <c r="AL39" s="23"/>
      <c r="AM39" s="23"/>
      <c r="AN39" s="23"/>
      <c r="AO39" s="23"/>
      <c r="AP39" s="23"/>
      <c r="AQ39" s="23"/>
    </row>
    <row r="40" spans="1:43">
      <c r="A40" s="23"/>
      <c r="B40" s="23"/>
      <c r="C40" s="23"/>
      <c r="D40" s="23"/>
      <c r="E40" s="23"/>
      <c r="F40" s="23"/>
      <c r="G40" s="23"/>
      <c r="H40" s="23"/>
      <c r="I40" s="23"/>
      <c r="J40" s="23"/>
      <c r="K40" s="23"/>
      <c r="L40" s="23"/>
      <c r="M40" s="23"/>
      <c r="N40" s="23"/>
      <c r="O40" s="23"/>
      <c r="P40" s="23"/>
      <c r="Q40" s="23" t="str">
        <f>IF(pivots!J36="","",pivots!J36)</f>
        <v/>
      </c>
      <c r="R40" s="23" t="str">
        <f>IF(pivots!K36="","",pivots!K36)</f>
        <v/>
      </c>
      <c r="S40" s="23" t="str">
        <f>IF(pivots!L36="","",pivots!L36)</f>
        <v/>
      </c>
      <c r="T40" s="23" t="str">
        <f>IF(pivots!M36="","",pivots!M36)</f>
        <v/>
      </c>
      <c r="U40" s="23" t="str">
        <f>IF(pivots!N36="","",pivots!N36)</f>
        <v/>
      </c>
      <c r="V40" s="23" t="str">
        <f>IF(pivots!O36="","",pivots!O36)</f>
        <v/>
      </c>
      <c r="W40" s="23" t="str">
        <f>IF(pivots!P36="","",pivots!P36)</f>
        <v/>
      </c>
      <c r="X40" s="23" t="str">
        <f>IF(pivots!Q36="","",pivots!Q36)</f>
        <v/>
      </c>
      <c r="Y40" s="23" t="str">
        <f>IF(pivots!R36="","",pivots!R36)</f>
        <v/>
      </c>
      <c r="Z40" s="23" t="str">
        <f>IF(pivots!S36="","",pivots!S36)</f>
        <v/>
      </c>
      <c r="AA40" s="23"/>
      <c r="AB40" s="23"/>
      <c r="AC40" s="23"/>
      <c r="AD40" s="23"/>
      <c r="AE40" s="23"/>
      <c r="AF40" s="23"/>
      <c r="AG40" s="23"/>
      <c r="AH40" s="23"/>
      <c r="AI40" s="23"/>
      <c r="AJ40" s="23"/>
      <c r="AK40" s="23"/>
      <c r="AL40" s="23"/>
      <c r="AM40" s="23"/>
      <c r="AN40" s="23"/>
      <c r="AO40" s="23"/>
      <c r="AP40" s="23"/>
      <c r="AQ40" s="23"/>
    </row>
    <row r="41" spans="1:43">
      <c r="A41" s="23"/>
      <c r="B41" s="23"/>
      <c r="C41" s="23"/>
      <c r="D41" s="23"/>
      <c r="E41" s="23"/>
      <c r="F41" s="23"/>
      <c r="G41" s="23"/>
      <c r="H41" s="23"/>
      <c r="I41" s="23"/>
      <c r="J41" s="23"/>
      <c r="K41" s="23"/>
      <c r="L41" s="23"/>
      <c r="M41" s="23"/>
      <c r="N41" s="23"/>
      <c r="O41" s="23"/>
      <c r="P41" s="23"/>
      <c r="Q41" s="23" t="str">
        <f>IF(pivots!J37="","",pivots!J37)</f>
        <v/>
      </c>
      <c r="R41" s="23" t="str">
        <f>IF(pivots!K37="","",pivots!K37)</f>
        <v/>
      </c>
      <c r="S41" s="23" t="str">
        <f>IF(pivots!L37="","",pivots!L37)</f>
        <v/>
      </c>
      <c r="T41" s="23" t="str">
        <f>IF(pivots!M37="","",pivots!M37)</f>
        <v/>
      </c>
      <c r="U41" s="23" t="str">
        <f>IF(pivots!N37="","",pivots!N37)</f>
        <v/>
      </c>
      <c r="V41" s="23" t="str">
        <f>IF(pivots!O37="","",pivots!O37)</f>
        <v/>
      </c>
      <c r="W41" s="23" t="str">
        <f>IF(pivots!P37="","",pivots!P37)</f>
        <v/>
      </c>
      <c r="X41" s="23" t="str">
        <f>IF(pivots!Q37="","",pivots!Q37)</f>
        <v/>
      </c>
      <c r="Y41" s="23" t="str">
        <f>IF(pivots!R37="","",pivots!R37)</f>
        <v/>
      </c>
      <c r="Z41" s="23" t="str">
        <f>IF(pivots!S37="","",pivots!S37)</f>
        <v/>
      </c>
      <c r="AA41" s="23"/>
      <c r="AB41" s="23"/>
      <c r="AC41" s="23"/>
      <c r="AD41" s="23"/>
      <c r="AE41" s="23"/>
      <c r="AF41" s="23"/>
      <c r="AG41" s="23"/>
      <c r="AH41" s="23"/>
      <c r="AI41" s="23"/>
      <c r="AJ41" s="23"/>
      <c r="AK41" s="23"/>
      <c r="AL41" s="23"/>
      <c r="AM41" s="23"/>
      <c r="AN41" s="23"/>
      <c r="AO41" s="23"/>
      <c r="AP41" s="23"/>
      <c r="AQ41" s="23"/>
    </row>
    <row r="42" spans="1:43">
      <c r="Q42" s="23" t="str">
        <f>IF(pivots!J38="","",pivots!J38)</f>
        <v/>
      </c>
      <c r="R42" s="23" t="str">
        <f>IF(pivots!K38="","",pivots!K38)</f>
        <v/>
      </c>
      <c r="S42" s="23" t="str">
        <f>IF(pivots!L38="","",pivots!L38)</f>
        <v/>
      </c>
      <c r="T42" s="23" t="str">
        <f>IF(pivots!M38="","",pivots!M38)</f>
        <v/>
      </c>
      <c r="U42" s="23" t="str">
        <f>IF(pivots!N38="","",pivots!N38)</f>
        <v/>
      </c>
      <c r="V42" s="23" t="str">
        <f>IF(pivots!O38="","",pivots!O38)</f>
        <v/>
      </c>
      <c r="W42" s="23" t="str">
        <f>IF(pivots!P38="","",pivots!P38)</f>
        <v/>
      </c>
      <c r="X42" s="23" t="str">
        <f>IF(pivots!Q38="","",pivots!Q38)</f>
        <v/>
      </c>
      <c r="Y42" s="23" t="str">
        <f>IF(pivots!R38="","",pivots!R38)</f>
        <v/>
      </c>
      <c r="Z42" s="23" t="str">
        <f>IF(pivots!S38="","",pivots!S38)</f>
        <v/>
      </c>
    </row>
  </sheetData>
  <mergeCells count="4">
    <mergeCell ref="N33:O33"/>
    <mergeCell ref="N34:O34"/>
    <mergeCell ref="N35:O35"/>
    <mergeCell ref="B1:I2"/>
  </mergeCells>
  <conditionalFormatting sqref="R18:V36">
    <cfRule type="dataBar" priority="4">
      <dataBar>
        <cfvo type="num" val="0"/>
        <cfvo type="formula" val="MAX($R$20:$V$36)*2"/>
        <color theme="7"/>
      </dataBar>
      <extLst>
        <ext xmlns:x14="http://schemas.microsoft.com/office/spreadsheetml/2009/9/main" uri="{B025F937-C7B1-47D3-B67F-A62EFF666E3E}">
          <x14:id>{446A4736-73FE-4825-A834-AD0E1A5E2355}</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46A4736-73FE-4825-A834-AD0E1A5E2355}">
            <x14:dataBar minLength="0" maxLength="100" gradient="0">
              <x14:cfvo type="num">
                <xm:f>0</xm:f>
              </x14:cfvo>
              <x14:cfvo type="formula">
                <xm:f>MAX($R$20:$V$36)*2</xm:f>
              </x14:cfvo>
              <x14:negativeFillColor rgb="FFFF0000"/>
              <x14:axisColor rgb="FF000000"/>
            </x14:dataBar>
          </x14:cfRule>
          <xm:sqref>R18:V36</xm:sqref>
        </x14:conditionalFormatting>
        <x14:conditionalFormatting xmlns:xm="http://schemas.microsoft.com/office/excel/2006/main">
          <x14:cfRule type="expression" priority="1" id="{EF1F444E-9933-4B20-B81E-692067C5866D}">
            <xm:f>R$18=pivots!$H$14</xm:f>
            <x14:dxf>
              <fill>
                <patternFill>
                  <bgColor theme="8" tint="0.59996337778862885"/>
                </patternFill>
              </fill>
              <border>
                <left style="thin">
                  <color theme="1" tint="0.34998626667073579"/>
                </left>
                <right style="thin">
                  <color theme="1" tint="0.34998626667073579"/>
                </right>
                <vertical/>
                <horizontal/>
              </border>
            </x14:dxf>
          </x14:cfRule>
          <xm:sqref>R18:V36</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7"/>
  <sheetViews>
    <sheetView zoomScale="115" zoomScaleNormal="115" workbookViewId="0">
      <selection activeCell="K6" sqref="J4:K6"/>
    </sheetView>
  </sheetViews>
  <sheetFormatPr defaultRowHeight="14.4"/>
  <cols>
    <col min="5" max="5" width="11" customWidth="1"/>
    <col min="6" max="6" width="10" customWidth="1"/>
  </cols>
  <sheetData>
    <row r="2" spans="5:6">
      <c r="E2" t="s">
        <v>1040</v>
      </c>
      <c r="F2" t="s">
        <v>1041</v>
      </c>
    </row>
    <row r="3" spans="5:6" ht="25.5" customHeight="1">
      <c r="E3" t="s">
        <v>11</v>
      </c>
      <c r="F3" t="e">
        <v>#VALUE!</v>
      </c>
    </row>
    <row r="4" spans="5:6" ht="25.5" customHeight="1">
      <c r="E4" t="s">
        <v>9</v>
      </c>
      <c r="F4" t="e">
        <v>#VALUE!</v>
      </c>
    </row>
    <row r="5" spans="5:6" ht="25.5" customHeight="1">
      <c r="E5" t="s">
        <v>6</v>
      </c>
      <c r="F5" t="e">
        <v>#VALUE!</v>
      </c>
    </row>
    <row r="6" spans="5:6" ht="25.5" customHeight="1">
      <c r="E6" t="s">
        <v>13</v>
      </c>
      <c r="F6" t="e">
        <v>#VALUE!</v>
      </c>
    </row>
    <row r="7" spans="5:6" ht="25.5" customHeight="1">
      <c r="E7" t="s">
        <v>10</v>
      </c>
      <c r="F7" t="e">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LENOVO</cp:lastModifiedBy>
  <dcterms:created xsi:type="dcterms:W3CDTF">2021-03-14T20:21:32Z</dcterms:created>
  <dcterms:modified xsi:type="dcterms:W3CDTF">2025-04-01T03:47:18Z</dcterms:modified>
</cp:coreProperties>
</file>