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20 Monrac\2 February\"/>
    </mc:Choice>
  </mc:AlternateContent>
  <xr:revisionPtr revIDLastSave="0" documentId="13_ncr:1_{17B586C8-1FA5-481B-8782-1EC8672C9A1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ummary" sheetId="2" r:id="rId1"/>
    <sheet name="Breakdown" sheetId="3" r:id="rId2"/>
  </sheets>
  <definedNames>
    <definedName name="__B19000">#REF!</definedName>
    <definedName name="__B19999">#REF!</definedName>
    <definedName name="__B20000">#REF!</definedName>
    <definedName name="__e20000">#REF!</definedName>
    <definedName name="__e99991">#REF!</definedName>
    <definedName name="_B19000">#REF!</definedName>
    <definedName name="_B19999">#REF!</definedName>
    <definedName name="_B20000">#REF!</definedName>
    <definedName name="_boq1">#REF!</definedName>
    <definedName name="_e20000">#REF!</definedName>
    <definedName name="_e99991">#REF!</definedName>
    <definedName name="a">#REF!</definedName>
    <definedName name="aaa">#REF!</definedName>
    <definedName name="b">#REF!</definedName>
    <definedName name="boqformat">#REF!</definedName>
    <definedName name="CA">#REF!</definedName>
    <definedName name="copy_this">#REF!</definedName>
    <definedName name="Excluded">#REF!</definedName>
    <definedName name="f">#REF!</definedName>
    <definedName name="Included">#REF!</definedName>
    <definedName name="kFOB">#REF!</definedName>
    <definedName name="kIF">#REF!</definedName>
    <definedName name="kloc">#REF!</definedName>
    <definedName name="_xlnm.Print_Area" localSheetId="0">Summary!$A$1:$F$10</definedName>
    <definedName name="Print_Area_MI">#REF!</definedName>
    <definedName name="QR.">#REF!</definedName>
    <definedName name="RA">#REF!</definedName>
    <definedName name="RAPS">#REF!</definedName>
    <definedName name="RCD">#REF!</definedName>
    <definedName name="RCS">#REF!</definedName>
    <definedName name="RL">#REF!</definedName>
    <definedName name="RLPS">#REF!</definedName>
    <definedName name="TSD">#REF!</definedName>
    <definedName name="TSS">#REF!</definedName>
    <definedName name="WE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4" i="3" l="1"/>
  <c r="A161" i="3"/>
  <c r="A159" i="3"/>
  <c r="A157" i="3"/>
  <c r="A155" i="3"/>
  <c r="A153" i="3"/>
  <c r="A148" i="3"/>
  <c r="A141" i="3"/>
  <c r="A139" i="3"/>
  <c r="A137" i="3"/>
  <c r="A134" i="3"/>
  <c r="A131" i="3"/>
  <c r="A128" i="3"/>
  <c r="A125" i="3"/>
  <c r="A122" i="3"/>
  <c r="A118" i="3"/>
  <c r="A115" i="3"/>
  <c r="A112" i="3"/>
  <c r="A110" i="3"/>
  <c r="A108" i="3"/>
  <c r="A105" i="3"/>
  <c r="A103" i="3"/>
  <c r="A100" i="3"/>
  <c r="A97" i="3"/>
  <c r="A95" i="3"/>
  <c r="A92" i="3"/>
  <c r="A90" i="3"/>
  <c r="A87" i="3"/>
  <c r="A85" i="3"/>
  <c r="A83" i="3"/>
  <c r="A80" i="3"/>
  <c r="A78" i="3"/>
  <c r="A76" i="3"/>
  <c r="A74" i="3"/>
  <c r="A71" i="3"/>
  <c r="A68" i="3"/>
  <c r="A65" i="3"/>
  <c r="A63" i="3"/>
  <c r="A61" i="3"/>
  <c r="A59" i="3"/>
  <c r="A57" i="3"/>
  <c r="A54" i="3"/>
  <c r="A52" i="3"/>
  <c r="A50" i="3"/>
  <c r="A48" i="3"/>
  <c r="A45" i="3"/>
  <c r="A43" i="3"/>
  <c r="A41" i="3"/>
  <c r="A39" i="3"/>
  <c r="A34" i="3"/>
  <c r="A32" i="3"/>
  <c r="A30" i="3"/>
  <c r="A28" i="3"/>
  <c r="A26" i="3"/>
  <c r="A24" i="3"/>
  <c r="A22" i="3"/>
  <c r="A19" i="3"/>
  <c r="A17" i="3"/>
  <c r="A15" i="3"/>
  <c r="A12" i="3"/>
  <c r="A10" i="3"/>
  <c r="A8" i="3"/>
  <c r="A6" i="3"/>
  <c r="D4" i="2"/>
  <c r="F4" i="2"/>
  <c r="F3" i="2"/>
  <c r="D3" i="2"/>
  <c r="G178" i="3" l="1"/>
  <c r="J143" i="3"/>
  <c r="G143" i="3"/>
  <c r="J175" i="3"/>
  <c r="H175" i="3" s="1"/>
  <c r="J176" i="3"/>
  <c r="H176" i="3" s="1"/>
  <c r="J174" i="3"/>
  <c r="H174" i="3" s="1"/>
  <c r="J172" i="3"/>
  <c r="H172" i="3" s="1"/>
  <c r="J173" i="3"/>
  <c r="H173" i="3" s="1"/>
  <c r="J171" i="3"/>
  <c r="H171" i="3" s="1"/>
  <c r="J170" i="3"/>
  <c r="H170" i="3" s="1"/>
  <c r="J169" i="3"/>
  <c r="H169" i="3" s="1"/>
  <c r="J168" i="3"/>
  <c r="H168" i="3" s="1"/>
  <c r="J167" i="3"/>
  <c r="J166" i="3"/>
  <c r="J165" i="3"/>
  <c r="H165" i="3" s="1"/>
  <c r="J160" i="3"/>
  <c r="H160" i="3" s="1"/>
  <c r="J158" i="3"/>
  <c r="H158" i="3" s="1"/>
  <c r="J156" i="3"/>
  <c r="H156" i="3" s="1"/>
  <c r="J154" i="3"/>
  <c r="H154" i="3" s="1"/>
  <c r="J151" i="3"/>
  <c r="H151" i="3" s="1"/>
  <c r="J149" i="3"/>
  <c r="H149" i="3" s="1"/>
  <c r="J146" i="3"/>
  <c r="J178" i="3" s="1"/>
  <c r="F146" i="3"/>
  <c r="F178" i="3" s="1"/>
  <c r="F149" i="3"/>
  <c r="F151" i="3"/>
  <c r="F154" i="3"/>
  <c r="F156" i="3"/>
  <c r="F158" i="3"/>
  <c r="F160" i="3"/>
  <c r="F162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H162" i="3"/>
  <c r="H166" i="3"/>
  <c r="H167" i="3"/>
  <c r="J141" i="3"/>
  <c r="J134" i="3"/>
  <c r="J131" i="3"/>
  <c r="J128" i="3"/>
  <c r="J125" i="3"/>
  <c r="J122" i="3"/>
  <c r="J118" i="3"/>
  <c r="J115" i="3"/>
  <c r="J112" i="3"/>
  <c r="J110" i="3"/>
  <c r="J108" i="3"/>
  <c r="J105" i="3"/>
  <c r="J103" i="3"/>
  <c r="J100" i="3"/>
  <c r="J97" i="3"/>
  <c r="J95" i="3"/>
  <c r="J92" i="3"/>
  <c r="J90" i="3"/>
  <c r="J87" i="3"/>
  <c r="J85" i="3"/>
  <c r="J83" i="3"/>
  <c r="J80" i="3"/>
  <c r="J78" i="3"/>
  <c r="J76" i="3"/>
  <c r="J74" i="3"/>
  <c r="J71" i="3"/>
  <c r="J68" i="3"/>
  <c r="J65" i="3"/>
  <c r="J63" i="3"/>
  <c r="J61" i="3"/>
  <c r="J59" i="3"/>
  <c r="J57" i="3"/>
  <c r="J54" i="3"/>
  <c r="J52" i="3"/>
  <c r="J50" i="3"/>
  <c r="J48" i="3"/>
  <c r="J45" i="3"/>
  <c r="J43" i="3"/>
  <c r="J41" i="3"/>
  <c r="J39" i="3"/>
  <c r="J34" i="3"/>
  <c r="J32" i="3"/>
  <c r="J30" i="3"/>
  <c r="J28" i="3"/>
  <c r="J26" i="3"/>
  <c r="J24" i="3"/>
  <c r="J22" i="3"/>
  <c r="J19" i="3"/>
  <c r="J17" i="3"/>
  <c r="J15" i="3"/>
  <c r="J12" i="3"/>
  <c r="J10" i="3"/>
  <c r="J8" i="3"/>
  <c r="J6" i="3"/>
  <c r="J4" i="3"/>
  <c r="H146" i="3" l="1"/>
  <c r="H178" i="3" s="1"/>
  <c r="G179" i="3"/>
  <c r="H139" i="3"/>
  <c r="H141" i="3"/>
  <c r="H134" i="3"/>
  <c r="H131" i="3"/>
  <c r="H128" i="3"/>
  <c r="H125" i="3"/>
  <c r="H122" i="3"/>
  <c r="H118" i="3"/>
  <c r="H115" i="3"/>
  <c r="H112" i="3"/>
  <c r="H110" i="3"/>
  <c r="H108" i="3"/>
  <c r="H105" i="3"/>
  <c r="H103" i="3"/>
  <c r="H100" i="3"/>
  <c r="H97" i="3"/>
  <c r="H95" i="3"/>
  <c r="H92" i="3"/>
  <c r="H90" i="3"/>
  <c r="H87" i="3"/>
  <c r="H85" i="3"/>
  <c r="H83" i="3"/>
  <c r="H80" i="3"/>
  <c r="H78" i="3"/>
  <c r="H76" i="3"/>
  <c r="H74" i="3"/>
  <c r="H71" i="3"/>
  <c r="H68" i="3"/>
  <c r="H65" i="3"/>
  <c r="H63" i="3"/>
  <c r="H61" i="3"/>
  <c r="H59" i="3"/>
  <c r="H57" i="3"/>
  <c r="H54" i="3"/>
  <c r="H52" i="3"/>
  <c r="H50" i="3"/>
  <c r="H48" i="3"/>
  <c r="H45" i="3"/>
  <c r="H43" i="3"/>
  <c r="H41" i="3"/>
  <c r="H39" i="3"/>
  <c r="H34" i="3"/>
  <c r="H32" i="3"/>
  <c r="H30" i="3"/>
  <c r="H28" i="3"/>
  <c r="H26" i="3"/>
  <c r="H24" i="3"/>
  <c r="H22" i="3"/>
  <c r="H19" i="3"/>
  <c r="H17" i="3"/>
  <c r="H15" i="3"/>
  <c r="H12" i="3"/>
  <c r="H10" i="3"/>
  <c r="H8" i="3"/>
  <c r="H6" i="3"/>
  <c r="F4" i="3"/>
  <c r="F6" i="3"/>
  <c r="F8" i="3"/>
  <c r="F10" i="3"/>
  <c r="F12" i="3"/>
  <c r="F15" i="3"/>
  <c r="F17" i="3"/>
  <c r="F19" i="3"/>
  <c r="F22" i="3"/>
  <c r="F24" i="3"/>
  <c r="F26" i="3"/>
  <c r="F28" i="3"/>
  <c r="F30" i="3"/>
  <c r="F32" i="3"/>
  <c r="F34" i="3"/>
  <c r="F39" i="3"/>
  <c r="F41" i="3"/>
  <c r="F43" i="3"/>
  <c r="F45" i="3"/>
  <c r="F48" i="3"/>
  <c r="F50" i="3"/>
  <c r="F52" i="3"/>
  <c r="F54" i="3"/>
  <c r="F57" i="3"/>
  <c r="F59" i="3"/>
  <c r="F61" i="3"/>
  <c r="F63" i="3"/>
  <c r="F65" i="3"/>
  <c r="F68" i="3"/>
  <c r="F71" i="3"/>
  <c r="F74" i="3"/>
  <c r="F76" i="3"/>
  <c r="F78" i="3"/>
  <c r="F80" i="3"/>
  <c r="F83" i="3"/>
  <c r="F85" i="3"/>
  <c r="F87" i="3"/>
  <c r="F90" i="3"/>
  <c r="F92" i="3"/>
  <c r="F95" i="3"/>
  <c r="F97" i="3"/>
  <c r="F100" i="3"/>
  <c r="F103" i="3"/>
  <c r="F105" i="3"/>
  <c r="F108" i="3"/>
  <c r="F110" i="3"/>
  <c r="F112" i="3"/>
  <c r="F115" i="3"/>
  <c r="F118" i="3"/>
  <c r="F122" i="3"/>
  <c r="F125" i="3"/>
  <c r="F128" i="3"/>
  <c r="F131" i="3"/>
  <c r="F134" i="3"/>
  <c r="F139" i="3"/>
  <c r="F141" i="3"/>
  <c r="F143" i="3" l="1"/>
  <c r="F179" i="3" s="1"/>
  <c r="J179" i="3"/>
  <c r="H4" i="3"/>
  <c r="H143" i="3" l="1"/>
  <c r="H179" i="3" s="1"/>
  <c r="F7" i="2" l="1"/>
  <c r="D5" i="2" l="1"/>
  <c r="E8" i="2" l="1"/>
  <c r="D10" i="2" l="1"/>
  <c r="D14" i="2" s="1"/>
  <c r="E4" i="2" l="1"/>
  <c r="F5" i="2" l="1"/>
  <c r="F10" i="2" s="1"/>
  <c r="F14" i="2" s="1"/>
  <c r="E3" i="2"/>
  <c r="E5" i="2" s="1"/>
  <c r="E10" i="2" s="1"/>
  <c r="E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I146" authorId="0" shapeId="0" xr:uid="{A195992E-C729-4CE3-98F3-1AB6DB07976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until rate approval from OME</t>
        </r>
      </text>
    </comment>
  </commentList>
</comments>
</file>

<file path=xl/sharedStrings.xml><?xml version="1.0" encoding="utf-8"?>
<sst xmlns="http://schemas.openxmlformats.org/spreadsheetml/2006/main" count="210" uniqueCount="110">
  <si>
    <t>Unit</t>
  </si>
  <si>
    <t>Rate</t>
  </si>
  <si>
    <t>Amount</t>
  </si>
  <si>
    <t>m2</t>
  </si>
  <si>
    <t>m</t>
  </si>
  <si>
    <t>Description</t>
  </si>
  <si>
    <t>Nos</t>
  </si>
  <si>
    <t>Cumulative</t>
  </si>
  <si>
    <t>DW- 6, 100 mm partition, 4 MTR HEIGHT</t>
  </si>
  <si>
    <t>DW- 3 150 mm, HEIGHT 4 MTR</t>
  </si>
  <si>
    <t>DW- 3a 150 mm HEIGHT 8 MTR</t>
  </si>
  <si>
    <t>DW- 4, 150 mm partition, HEIGHT 4 MTR</t>
  </si>
  <si>
    <t>DW-2 200 mm partition, HEIGHT 4 MTR</t>
  </si>
  <si>
    <t>To Female toilet</t>
  </si>
  <si>
    <t>DW- 3 150 mm partition, 4 MTR HEIGHT</t>
  </si>
  <si>
    <t>DW-1 300 mm partition</t>
  </si>
  <si>
    <t>Meeting Room 1 &amp; 2</t>
  </si>
  <si>
    <t>DW-3.1 Gypsum Board - 150mm thk 8 MTR HEIGHT</t>
  </si>
  <si>
    <t>DW-3.1a Gypsum Board - 150 mm thk 4 MTR HEIGHT</t>
  </si>
  <si>
    <t>To Male toilet</t>
  </si>
  <si>
    <t>Gypsum Board ceiling; type HTL-WC-20</t>
  </si>
  <si>
    <t>Bulkhead; type HTL-WC-20, 200 mm height</t>
  </si>
  <si>
    <t>Light cove; type HTL-PT-08, 225 mm x 100 mm</t>
  </si>
  <si>
    <t>Curtain Pelmet</t>
  </si>
  <si>
    <t>Meeting room 1</t>
  </si>
  <si>
    <t>Gypsum Board ceiling; type HTL-WC-19</t>
  </si>
  <si>
    <t>Cornice; type HTL-WC-19 400 mm long curved section</t>
  </si>
  <si>
    <t>Light Cove - 250 x 90 mm 'L' shaped section</t>
  </si>
  <si>
    <t>Meeting room 2</t>
  </si>
  <si>
    <t>Vaulted ceiling; type HTL-WC-19</t>
  </si>
  <si>
    <t>Corridor</t>
  </si>
  <si>
    <t>Disable Lift lobby</t>
  </si>
  <si>
    <t>Ceiling; type HTL-WC-19</t>
  </si>
  <si>
    <t>Hall</t>
  </si>
  <si>
    <t>Lift lobby</t>
  </si>
  <si>
    <t>Bulkhead; type HTL-PT-08, 100 mm height</t>
  </si>
  <si>
    <t>Lit cornice; type HTL-WC-20, 100 mm height</t>
  </si>
  <si>
    <t>Pre-function space</t>
  </si>
  <si>
    <t>Prefunction area; type HTL-PT-08</t>
  </si>
  <si>
    <t>Bulkhead; type HTL-PT-08, 1000 mm height</t>
  </si>
  <si>
    <t>Breakout space</t>
  </si>
  <si>
    <t>Gypsum Board ceiling; type HTL-PT-08</t>
  </si>
  <si>
    <t>Bulkhead; type HTL-PT-08, including 150 mm high bulkhead and 150 x 90 x 90 mm cove light</t>
  </si>
  <si>
    <t>Meeting rooms &amp; Breakout Space</t>
  </si>
  <si>
    <t>Vertical Bulkhead / Wall lining - 4 mtr height</t>
  </si>
  <si>
    <t>Ballroom male toilet</t>
  </si>
  <si>
    <t>Gypsum Board Ceiling; type HTL-PT-03</t>
  </si>
  <si>
    <t xml:space="preserve">Cavetto cornice; type HTL-PT-03 </t>
  </si>
  <si>
    <t>Ballroom female toilet</t>
  </si>
  <si>
    <t>Gypsum Board Ceiling; with covering; type HTL-WC-17</t>
  </si>
  <si>
    <t>Cavetto cornice  type HTL-PT-03</t>
  </si>
  <si>
    <t>Storage</t>
  </si>
  <si>
    <t>BOH</t>
  </si>
  <si>
    <t>Ballroom</t>
  </si>
  <si>
    <t>Ceiling Finishes</t>
  </si>
  <si>
    <t>Bulkhead; type HTL-WC-20, 100 mm height</t>
  </si>
  <si>
    <t>Bulkhead; 300 mm height</t>
  </si>
  <si>
    <t>Near Corridor and Toilet</t>
  </si>
  <si>
    <t>Access Panels and Temporary openings</t>
  </si>
  <si>
    <t>Access Panels - 600 x 600 mm</t>
  </si>
  <si>
    <t>Temporary Openings and closing - 600 x 600 mm</t>
  </si>
  <si>
    <t>Partition Total</t>
  </si>
  <si>
    <t xml:space="preserve">BALL ROOM </t>
  </si>
  <si>
    <t>Variation 01- secindary support for curved ceiling.</t>
  </si>
  <si>
    <t>No</t>
  </si>
  <si>
    <t>Previous</t>
  </si>
  <si>
    <t>This Month</t>
  </si>
  <si>
    <t>Original Scope</t>
  </si>
  <si>
    <t>Variation</t>
  </si>
  <si>
    <t>BOQ</t>
  </si>
  <si>
    <t>Advance Payment</t>
  </si>
  <si>
    <t>Advance Payment Recovery</t>
  </si>
  <si>
    <t xml:space="preserve">DW-3a Variation addetional wall done </t>
  </si>
  <si>
    <t>152mm 4 mtr high accoustic wall done</t>
  </si>
  <si>
    <t xml:space="preserve">DW-3 Variation addetional wall done </t>
  </si>
  <si>
    <t>152mm 8 mtr high accoustic wall done</t>
  </si>
  <si>
    <t xml:space="preserve">DW-6.1 Variation addetional wall done </t>
  </si>
  <si>
    <t>wall lining done @ dorma sliding pocket area</t>
  </si>
  <si>
    <t>152mm 8 mtr high accoustic wall done near BOH area</t>
  </si>
  <si>
    <t>light cove  Variation</t>
  </si>
  <si>
    <t>Access panel   Variation v-05</t>
  </si>
  <si>
    <t>Supplay and instalation of 600x600 acces panel inluding taping and jointing.</t>
  </si>
  <si>
    <t>Supplay and instalation of 300x300 acces panel inluding taping and jointing.</t>
  </si>
  <si>
    <t>Supplay and instalation of 450x450 acces panel inluding taping and jointing.</t>
  </si>
  <si>
    <t>Supplay and instalation of 250x300 acces panel inluding taping and jointing.</t>
  </si>
  <si>
    <t>Supplay and instalation of 500x500  acces panel inluding taping and jointing.</t>
  </si>
  <si>
    <t>Supplay and instalation of 800x800 acces panel inluding taping and jointing.</t>
  </si>
  <si>
    <t>Supplay and instalation of 400x400 acces panel inluding taping and jointing.</t>
  </si>
  <si>
    <t>Supplay and instalation of 600x300 acces panel inluding taping and jointing.</t>
  </si>
  <si>
    <t>Supplay and instalation of 400x300 acces panel inluding taping and jointing.</t>
  </si>
  <si>
    <t>Supplay and instalation of 900x300 acces panel inluding taping and jointing.</t>
  </si>
  <si>
    <t>GRG in corridor entrance area   Variation V-06</t>
  </si>
  <si>
    <t>LS</t>
  </si>
  <si>
    <t>KCE Claim</t>
  </si>
  <si>
    <t>Difference</t>
  </si>
  <si>
    <t>Omission</t>
  </si>
  <si>
    <t>Addition</t>
  </si>
  <si>
    <t>Qty</t>
  </si>
  <si>
    <t>Previous Amount</t>
  </si>
  <si>
    <t>This Month Amount</t>
  </si>
  <si>
    <t>Cumulative Amount</t>
  </si>
  <si>
    <t>%</t>
  </si>
  <si>
    <t>Partitions</t>
  </si>
  <si>
    <t>DW-5.1 Gypsum Board - 150 mm thk 4 MTR HEIGHT</t>
  </si>
  <si>
    <t xml:space="preserve">DW-6.1 Gypsum Board - 100 mm thk 8 MTR HEIGHT </t>
  </si>
  <si>
    <t>DW-6.2 Gypsum Board - 100 mm thk 6.2 MTR HEIGHT (DRYWALL PARTITIONS AS PER NEW DESIGN)</t>
  </si>
  <si>
    <t>DW-7 Gypsum Board - 100 mm thk 4 MTR HEIGHT (Wall Lining)</t>
  </si>
  <si>
    <t>DW-7.1 Gypsum Board - 100 mm thk 6.2 MTR HEIGHT (Wall Lining)</t>
  </si>
  <si>
    <t>Ceiling</t>
  </si>
  <si>
    <t>New accoustic partition   Variation V-07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</si>
</sst>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FFFFFF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color indexed="0"/>
      <name val="Arial"/>
      <family val="2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43" fontId="5" fillId="0" borderId="0" applyFont="0" applyFill="0" applyBorder="0" applyAlignment="0" applyProtection="0"/>
    <xf numFmtId="0" fontId="7" fillId="0" borderId="0"/>
    <xf numFmtId="0" fontId="8" fillId="0" borderId="0">
      <alignment horizontal="left" vertical="top" wrapText="1"/>
    </xf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>
      <alignment horizontal="left" vertical="top" wrapText="1"/>
    </xf>
    <xf numFmtId="9" fontId="8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64" fontId="6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164" fontId="2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39" fontId="0" fillId="0" borderId="2" xfId="1" applyNumberFormat="1" applyFont="1" applyBorder="1"/>
    <xf numFmtId="39" fontId="2" fillId="0" borderId="1" xfId="1" applyNumberFormat="1" applyFont="1" applyBorder="1" applyAlignment="1">
      <alignment horizontal="center" vertical="center"/>
    </xf>
    <xf numFmtId="39" fontId="0" fillId="0" borderId="3" xfId="1" applyNumberFormat="1" applyFont="1" applyBorder="1"/>
    <xf numFmtId="39" fontId="0" fillId="0" borderId="0" xfId="1" applyNumberFormat="1" applyFont="1"/>
    <xf numFmtId="39" fontId="2" fillId="0" borderId="3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9" fontId="0" fillId="0" borderId="0" xfId="15" applyFont="1" applyAlignment="1">
      <alignment horizontal="center"/>
    </xf>
    <xf numFmtId="164" fontId="0" fillId="0" borderId="0" xfId="1" applyFon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1" applyFont="1" applyBorder="1"/>
    <xf numFmtId="9" fontId="0" fillId="0" borderId="4" xfId="15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2" borderId="4" xfId="1" applyFont="1" applyFill="1" applyBorder="1"/>
    <xf numFmtId="9" fontId="0" fillId="2" borderId="4" xfId="15" applyFont="1" applyFill="1" applyBorder="1" applyAlignment="1">
      <alignment horizontal="center"/>
    </xf>
    <xf numFmtId="164" fontId="2" fillId="0" borderId="4" xfId="1" applyFont="1" applyBorder="1"/>
    <xf numFmtId="9" fontId="2" fillId="0" borderId="4" xfId="15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5" xfId="1" applyFont="1" applyBorder="1"/>
    <xf numFmtId="164" fontId="2" fillId="0" borderId="5" xfId="1" applyFont="1" applyBorder="1"/>
    <xf numFmtId="9" fontId="2" fillId="0" borderId="5" xfId="15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6" xfId="1" applyFont="1" applyBorder="1"/>
    <xf numFmtId="9" fontId="0" fillId="0" borderId="6" xfId="15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9" fontId="2" fillId="0" borderId="1" xfId="15" applyFont="1" applyBorder="1" applyAlignment="1">
      <alignment horizontal="center" vertical="center" wrapText="1"/>
    </xf>
    <xf numFmtId="0" fontId="9" fillId="0" borderId="6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9" fillId="0" borderId="4" xfId="0" applyFont="1" applyBorder="1" applyAlignment="1">
      <alignment wrapText="1"/>
    </xf>
    <xf numFmtId="0" fontId="0" fillId="0" borderId="5" xfId="0" applyBorder="1" applyAlignment="1">
      <alignment wrapText="1"/>
    </xf>
  </cellXfs>
  <cellStyles count="19">
    <cellStyle name="Comma" xfId="1" builtinId="3"/>
    <cellStyle name="Comma 2" xfId="5" xr:uid="{00000000-0005-0000-0000-000001000000}"/>
    <cellStyle name="Comma 2 2" xfId="8" xr:uid="{00000000-0005-0000-0000-000002000000}"/>
    <cellStyle name="Comma 29" xfId="9" xr:uid="{00000000-0005-0000-0000-000003000000}"/>
    <cellStyle name="Comma 8" xfId="17" xr:uid="{00000000-0005-0000-0000-000004000000}"/>
    <cellStyle name="Normal" xfId="0" builtinId="0"/>
    <cellStyle name="Normal 10 2" xfId="13" xr:uid="{00000000-0005-0000-0000-000006000000}"/>
    <cellStyle name="Normal 15 4" xfId="18" xr:uid="{00000000-0005-0000-0000-000007000000}"/>
    <cellStyle name="Normal 17 8" xfId="14" xr:uid="{00000000-0005-0000-0000-000008000000}"/>
    <cellStyle name="Normal 2" xfId="2" xr:uid="{00000000-0005-0000-0000-000009000000}"/>
    <cellStyle name="Normal 2 2" xfId="10" xr:uid="{00000000-0005-0000-0000-00000A000000}"/>
    <cellStyle name="Normal 2 2 2" xfId="16" xr:uid="{00000000-0005-0000-0000-00000B000000}"/>
    <cellStyle name="Normal 2 3" xfId="6" xr:uid="{00000000-0005-0000-0000-00000C000000}"/>
    <cellStyle name="Normal 3" xfId="3" xr:uid="{00000000-0005-0000-0000-00000D000000}"/>
    <cellStyle name="Normal 3 2" xfId="11" xr:uid="{00000000-0005-0000-0000-00000E000000}"/>
    <cellStyle name="Normal 4" xfId="4" xr:uid="{00000000-0005-0000-0000-00000F000000}"/>
    <cellStyle name="Normal 4 2" xfId="7" xr:uid="{00000000-0005-0000-0000-000010000000}"/>
    <cellStyle name="Percent" xfId="15" builtinId="5"/>
    <cellStyle name="Percent 2" xfId="12" xr:uid="{00000000-0005-0000-0000-000012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2E5E9-8F30-4709-8BB6-E8F0689A2F79}" name="Table1" displayName="Table1" ref="A1:J179" totalsRowCount="1" headerRowDxfId="21" dataDxfId="19" headerRowBorderDxfId="20" headerRowCellStyle="Percent" dataCellStyle="Comma">
  <autoFilter ref="A1:J178" xr:uid="{5912E5E9-8F30-4709-8BB6-E8F0689A2F79}"/>
  <tableColumns count="10">
    <tableColumn id="1" xr3:uid="{8F57372C-58A4-4CD0-B5C8-1A3EA575CA2B}" name="No" dataDxfId="18" totalsRowDxfId="17"/>
    <tableColumn id="2" xr3:uid="{93011258-95D1-48EB-8425-F271AE7245A6}" name="Description" dataDxfId="16"/>
    <tableColumn id="3" xr3:uid="{581FA1B2-72DA-4ADE-8767-1513FEE2D5E4}" name="Qty" dataDxfId="15" totalsRowDxfId="14"/>
    <tableColumn id="4" xr3:uid="{C0AE4229-FC63-47E2-A8E2-5F59357D89DA}" name="Unit" dataDxfId="13" totalsRowDxfId="12"/>
    <tableColumn id="5" xr3:uid="{6F8A024C-6886-4D45-83DD-1A2AFA422763}" name="Rate" dataDxfId="11" totalsRowDxfId="10" dataCellStyle="Comma"/>
    <tableColumn id="6" xr3:uid="{FC5DA4BB-57C9-4E52-A1C9-FE79F77D6514}" name="Amount" totalsRowFunction="sum" dataDxfId="9" totalsRowDxfId="8" dataCellStyle="Comma"/>
    <tableColumn id="10" xr3:uid="{EB03F9B4-E727-41B1-82E4-87E1F6C7759B}" name="Previous Amount" totalsRowFunction="sum" dataDxfId="7" totalsRowDxfId="6" dataCellStyle="Comma"/>
    <tableColumn id="11" xr3:uid="{4DA66300-452A-46F7-8794-B81E7263A5FE}" name="This Month Amount" totalsRowFunction="sum" dataDxfId="5" totalsRowDxfId="4" dataCellStyle="Comma"/>
    <tableColumn id="12" xr3:uid="{A6774CFC-A119-46B0-8B31-539A7AB89C80}" name="%" dataDxfId="3" totalsRowDxfId="2" dataCellStyle="Percent"/>
    <tableColumn id="13" xr3:uid="{E6D4D150-4D10-449A-84C5-66E60F55CB29}" name="Cumulative Amount" totalsRowFunction="sum" dataDxfId="1" totalsRow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7857-7699-43B2-801A-4E4F29155771}">
  <dimension ref="A1:F14"/>
  <sheetViews>
    <sheetView tabSelected="1" view="pageBreakPreview" zoomScaleNormal="100" zoomScaleSheetLayoutView="100" workbookViewId="0">
      <selection activeCell="B5" sqref="B5"/>
    </sheetView>
  </sheetViews>
  <sheetFormatPr defaultRowHeight="14.5" x14ac:dyDescent="0.35"/>
  <cols>
    <col min="2" max="2" width="40.453125" customWidth="1"/>
    <col min="3" max="3" width="11.08984375" style="9" bestFit="1" customWidth="1"/>
    <col min="4" max="6" width="15.54296875" style="9" customWidth="1"/>
  </cols>
  <sheetData>
    <row r="1" spans="1:6" s="2" customFormat="1" ht="28" customHeight="1" x14ac:dyDescent="0.35">
      <c r="A1" s="3" t="s">
        <v>64</v>
      </c>
      <c r="B1" s="3" t="s">
        <v>5</v>
      </c>
      <c r="C1" s="7" t="s">
        <v>69</v>
      </c>
      <c r="D1" s="7" t="s">
        <v>65</v>
      </c>
      <c r="E1" s="7" t="s">
        <v>66</v>
      </c>
      <c r="F1" s="7" t="s">
        <v>7</v>
      </c>
    </row>
    <row r="2" spans="1:6" x14ac:dyDescent="0.35">
      <c r="A2" s="4"/>
      <c r="B2" s="4"/>
      <c r="C2" s="6"/>
      <c r="D2" s="6"/>
      <c r="E2" s="6"/>
      <c r="F2" s="6"/>
    </row>
    <row r="3" spans="1:6" x14ac:dyDescent="0.35">
      <c r="A3" s="4"/>
      <c r="B3" s="4" t="s">
        <v>67</v>
      </c>
      <c r="C3" s="6">
        <v>918183.61</v>
      </c>
      <c r="D3" s="6">
        <f>Breakdown!G143</f>
        <v>835292.76</v>
      </c>
      <c r="E3" s="6">
        <f>F3-D3</f>
        <v>45230.599999999977</v>
      </c>
      <c r="F3" s="6">
        <f>Breakdown!J143</f>
        <v>880523.36</v>
      </c>
    </row>
    <row r="4" spans="1:6" x14ac:dyDescent="0.35">
      <c r="A4" s="4"/>
      <c r="B4" s="4" t="s">
        <v>68</v>
      </c>
      <c r="C4" s="6"/>
      <c r="D4" s="6">
        <f>Breakdown!G178</f>
        <v>45030.5</v>
      </c>
      <c r="E4" s="6">
        <f>F4-D4</f>
        <v>32777.445000000007</v>
      </c>
      <c r="F4" s="6">
        <f>Breakdown!J178</f>
        <v>77807.945000000007</v>
      </c>
    </row>
    <row r="5" spans="1:6" x14ac:dyDescent="0.35">
      <c r="A5" s="4"/>
      <c r="B5" s="4"/>
      <c r="C5" s="6"/>
      <c r="D5" s="6">
        <f>SUM(D3:D4)</f>
        <v>880323.26</v>
      </c>
      <c r="E5" s="6">
        <f t="shared" ref="E5:F5" si="0">SUM(E3:E4)</f>
        <v>78008.044999999984</v>
      </c>
      <c r="F5" s="6">
        <f t="shared" si="0"/>
        <v>958331.30499999993</v>
      </c>
    </row>
    <row r="6" spans="1:6" x14ac:dyDescent="0.35">
      <c r="A6" s="4"/>
      <c r="B6" s="4"/>
      <c r="C6" s="6"/>
      <c r="D6" s="6"/>
      <c r="E6" s="6"/>
      <c r="F6" s="6"/>
    </row>
    <row r="7" spans="1:6" x14ac:dyDescent="0.35">
      <c r="A7" s="4"/>
      <c r="B7" s="4" t="s">
        <v>70</v>
      </c>
      <c r="C7" s="6"/>
      <c r="D7" s="6">
        <v>75000</v>
      </c>
      <c r="E7" s="6"/>
      <c r="F7" s="6">
        <f>D7</f>
        <v>75000</v>
      </c>
    </row>
    <row r="8" spans="1:6" x14ac:dyDescent="0.35">
      <c r="A8" s="4"/>
      <c r="B8" s="4" t="s">
        <v>71</v>
      </c>
      <c r="C8" s="6"/>
      <c r="D8" s="6">
        <v>-75000</v>
      </c>
      <c r="E8" s="6">
        <f>F8-D8</f>
        <v>0</v>
      </c>
      <c r="F8" s="6">
        <v>-75000</v>
      </c>
    </row>
    <row r="9" spans="1:6" x14ac:dyDescent="0.35">
      <c r="A9" s="4"/>
      <c r="B9" s="4"/>
      <c r="C9" s="6"/>
      <c r="D9" s="6"/>
      <c r="E9" s="6"/>
      <c r="F9" s="6"/>
    </row>
    <row r="10" spans="1:6" x14ac:dyDescent="0.35">
      <c r="A10" s="5"/>
      <c r="B10" s="5"/>
      <c r="C10" s="8"/>
      <c r="D10" s="10">
        <f>SUM(D5:D9)</f>
        <v>880323.26</v>
      </c>
      <c r="E10" s="10">
        <f t="shared" ref="E10:F10" si="1">SUM(E5:E9)</f>
        <v>78008.044999999984</v>
      </c>
      <c r="F10" s="10">
        <f t="shared" si="1"/>
        <v>958331.30499999993</v>
      </c>
    </row>
    <row r="13" spans="1:6" x14ac:dyDescent="0.35">
      <c r="C13" s="9" t="s">
        <v>93</v>
      </c>
      <c r="D13" s="9">
        <v>880323.37</v>
      </c>
      <c r="E13" s="9">
        <v>86619.680000000051</v>
      </c>
      <c r="F13" s="9">
        <v>966943.05</v>
      </c>
    </row>
    <row r="14" spans="1:6" x14ac:dyDescent="0.35">
      <c r="C14" s="9" t="s">
        <v>94</v>
      </c>
      <c r="D14" s="9">
        <f>D10-D13</f>
        <v>-0.10999999998603016</v>
      </c>
      <c r="E14" s="9">
        <f t="shared" ref="E14:F14" si="2">E10-E13</f>
        <v>-8611.6350000000675</v>
      </c>
      <c r="F14" s="9">
        <f t="shared" si="2"/>
        <v>-8611.7450000001118</v>
      </c>
    </row>
  </sheetData>
  <pageMargins left="0.7" right="0.7" top="0.75" bottom="0.75" header="0.3" footer="0.3"/>
  <pageSetup paperSize="9" scale="8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7DF1-D533-499E-8D69-A527E38D448C}">
  <dimension ref="A1:J179"/>
  <sheetViews>
    <sheetView view="pageBreakPreview" topLeftCell="A157" zoomScale="90" zoomScaleNormal="100" zoomScaleSheetLayoutView="90" workbookViewId="0">
      <selection activeCell="B174" sqref="B174:B175"/>
    </sheetView>
  </sheetViews>
  <sheetFormatPr defaultRowHeight="14.5" x14ac:dyDescent="0.35"/>
  <cols>
    <col min="1" max="1" width="8.7265625" style="11"/>
    <col min="2" max="2" width="46.7265625" customWidth="1"/>
    <col min="3" max="3" width="8.7265625" style="15"/>
    <col min="4" max="4" width="8.7265625" style="11"/>
    <col min="5" max="5" width="10.08984375" style="14" bestFit="1" customWidth="1"/>
    <col min="6" max="6" width="12.6328125" style="14" bestFit="1" customWidth="1"/>
    <col min="7" max="7" width="18.1796875" style="14" customWidth="1"/>
    <col min="8" max="8" width="20.54296875" style="14" customWidth="1"/>
    <col min="9" max="9" width="8.7265625" style="13"/>
    <col min="10" max="10" width="20.453125" style="14" customWidth="1"/>
  </cols>
  <sheetData>
    <row r="1" spans="1:10" s="12" customFormat="1" ht="28" customHeight="1" x14ac:dyDescent="0.35">
      <c r="A1" s="37" t="s">
        <v>64</v>
      </c>
      <c r="B1" s="37" t="s">
        <v>5</v>
      </c>
      <c r="C1" s="38" t="s">
        <v>97</v>
      </c>
      <c r="D1" s="37" t="s">
        <v>0</v>
      </c>
      <c r="E1" s="1" t="s">
        <v>1</v>
      </c>
      <c r="F1" s="1" t="s">
        <v>2</v>
      </c>
      <c r="G1" s="1" t="s">
        <v>98</v>
      </c>
      <c r="H1" s="1" t="s">
        <v>99</v>
      </c>
      <c r="I1" s="39" t="s">
        <v>101</v>
      </c>
      <c r="J1" s="1" t="s">
        <v>100</v>
      </c>
    </row>
    <row r="2" spans="1:10" x14ac:dyDescent="0.35">
      <c r="A2" s="33"/>
      <c r="B2" s="40" t="s">
        <v>102</v>
      </c>
      <c r="C2" s="34"/>
      <c r="D2" s="33"/>
      <c r="E2" s="35"/>
      <c r="F2" s="35"/>
      <c r="G2" s="35"/>
      <c r="H2" s="35"/>
      <c r="I2" s="36"/>
      <c r="J2" s="35"/>
    </row>
    <row r="3" spans="1:10" x14ac:dyDescent="0.35">
      <c r="A3" s="18"/>
      <c r="B3" s="41" t="s">
        <v>19</v>
      </c>
      <c r="C3" s="19"/>
      <c r="D3" s="18"/>
      <c r="E3" s="20"/>
      <c r="F3" s="20"/>
      <c r="G3" s="20"/>
      <c r="H3" s="20"/>
      <c r="I3" s="21"/>
      <c r="J3" s="20"/>
    </row>
    <row r="4" spans="1:10" x14ac:dyDescent="0.35">
      <c r="A4" s="18">
        <v>1</v>
      </c>
      <c r="B4" s="42" t="s">
        <v>8</v>
      </c>
      <c r="C4" s="19">
        <v>50.62</v>
      </c>
      <c r="D4" s="18" t="s">
        <v>3</v>
      </c>
      <c r="E4" s="20">
        <v>235</v>
      </c>
      <c r="F4" s="20">
        <f>Table1[[#This Row],[Qty]]*Table1[[#This Row],[Rate]]</f>
        <v>11895.699999999999</v>
      </c>
      <c r="G4" s="20">
        <v>11895.699999999999</v>
      </c>
      <c r="H4" s="20">
        <f>Table1[[#This Row],[Cumulative Amount]]-Table1[[#This Row],[Previous Amount]]</f>
        <v>0</v>
      </c>
      <c r="I4" s="21">
        <v>1</v>
      </c>
      <c r="J4" s="20">
        <f>Table1[[#This Row],[%]]*Table1[[#This Row],[Qty]]*Table1[[#This Row],[Rate]]</f>
        <v>11895.699999999999</v>
      </c>
    </row>
    <row r="5" spans="1:10" x14ac:dyDescent="0.35">
      <c r="A5" s="18"/>
      <c r="B5" s="42"/>
      <c r="C5" s="19"/>
      <c r="D5" s="18"/>
      <c r="E5" s="20"/>
      <c r="F5" s="20"/>
      <c r="G5" s="20"/>
      <c r="H5" s="20"/>
      <c r="I5" s="21"/>
      <c r="J5" s="20"/>
    </row>
    <row r="6" spans="1:10" x14ac:dyDescent="0.35">
      <c r="A6" s="18">
        <f>A4+1</f>
        <v>2</v>
      </c>
      <c r="B6" s="42" t="s">
        <v>9</v>
      </c>
      <c r="C6" s="19">
        <v>88.84</v>
      </c>
      <c r="D6" s="18" t="s">
        <v>3</v>
      </c>
      <c r="E6" s="20">
        <v>235</v>
      </c>
      <c r="F6" s="20">
        <f>Table1[[#This Row],[Qty]]*Table1[[#This Row],[Rate]]</f>
        <v>20877.400000000001</v>
      </c>
      <c r="G6" s="20">
        <v>20877.400000000001</v>
      </c>
      <c r="H6" s="20">
        <f>Table1[[#This Row],[Cumulative Amount]]-Table1[[#This Row],[Previous Amount]]</f>
        <v>0</v>
      </c>
      <c r="I6" s="21">
        <v>1</v>
      </c>
      <c r="J6" s="20">
        <f>Table1[[#This Row],[%]]*Table1[[#This Row],[Qty]]*Table1[[#This Row],[Rate]]</f>
        <v>20877.400000000001</v>
      </c>
    </row>
    <row r="7" spans="1:10" x14ac:dyDescent="0.35">
      <c r="A7" s="18"/>
      <c r="B7" s="42"/>
      <c r="C7" s="19"/>
      <c r="D7" s="18"/>
      <c r="E7" s="20"/>
      <c r="F7" s="20"/>
      <c r="G7" s="20"/>
      <c r="H7" s="20"/>
      <c r="I7" s="21"/>
      <c r="J7" s="20"/>
    </row>
    <row r="8" spans="1:10" x14ac:dyDescent="0.35">
      <c r="A8" s="18">
        <f>A6+1</f>
        <v>3</v>
      </c>
      <c r="B8" s="42" t="s">
        <v>10</v>
      </c>
      <c r="C8" s="19">
        <v>67.42</v>
      </c>
      <c r="D8" s="18" t="s">
        <v>3</v>
      </c>
      <c r="E8" s="20">
        <v>300</v>
      </c>
      <c r="F8" s="20">
        <f>Table1[[#This Row],[Qty]]*Table1[[#This Row],[Rate]]</f>
        <v>20226</v>
      </c>
      <c r="G8" s="20">
        <v>20226</v>
      </c>
      <c r="H8" s="20">
        <f>Table1[[#This Row],[Cumulative Amount]]-Table1[[#This Row],[Previous Amount]]</f>
        <v>0</v>
      </c>
      <c r="I8" s="21">
        <v>1</v>
      </c>
      <c r="J8" s="20">
        <f>Table1[[#This Row],[%]]*Table1[[#This Row],[Qty]]*Table1[[#This Row],[Rate]]</f>
        <v>20226</v>
      </c>
    </row>
    <row r="9" spans="1:10" x14ac:dyDescent="0.35">
      <c r="A9" s="18"/>
      <c r="B9" s="42"/>
      <c r="C9" s="19"/>
      <c r="D9" s="18"/>
      <c r="E9" s="20"/>
      <c r="F9" s="20"/>
      <c r="G9" s="20"/>
      <c r="H9" s="20"/>
      <c r="I9" s="21"/>
      <c r="J9" s="20"/>
    </row>
    <row r="10" spans="1:10" x14ac:dyDescent="0.35">
      <c r="A10" s="18">
        <f>A8+1</f>
        <v>4</v>
      </c>
      <c r="B10" s="42" t="s">
        <v>11</v>
      </c>
      <c r="C10" s="19">
        <v>4.8</v>
      </c>
      <c r="D10" s="18" t="s">
        <v>3</v>
      </c>
      <c r="E10" s="20">
        <v>220</v>
      </c>
      <c r="F10" s="20">
        <f>Table1[[#This Row],[Qty]]*Table1[[#This Row],[Rate]]</f>
        <v>1056</v>
      </c>
      <c r="G10" s="20">
        <v>1056</v>
      </c>
      <c r="H10" s="20">
        <f>Table1[[#This Row],[Cumulative Amount]]-Table1[[#This Row],[Previous Amount]]</f>
        <v>0</v>
      </c>
      <c r="I10" s="21">
        <v>1</v>
      </c>
      <c r="J10" s="20">
        <f>Table1[[#This Row],[%]]*Table1[[#This Row],[Qty]]*Table1[[#This Row],[Rate]]</f>
        <v>1056</v>
      </c>
    </row>
    <row r="11" spans="1:10" x14ac:dyDescent="0.35">
      <c r="A11" s="18"/>
      <c r="B11" s="42"/>
      <c r="C11" s="19"/>
      <c r="D11" s="18"/>
      <c r="E11" s="20"/>
      <c r="F11" s="20"/>
      <c r="G11" s="20"/>
      <c r="H11" s="20"/>
      <c r="I11" s="21"/>
      <c r="J11" s="20"/>
    </row>
    <row r="12" spans="1:10" x14ac:dyDescent="0.35">
      <c r="A12" s="18">
        <f>A10+1</f>
        <v>5</v>
      </c>
      <c r="B12" s="42" t="s">
        <v>12</v>
      </c>
      <c r="C12" s="19">
        <v>13.5</v>
      </c>
      <c r="D12" s="18" t="s">
        <v>3</v>
      </c>
      <c r="E12" s="20">
        <v>210</v>
      </c>
      <c r="F12" s="20">
        <f>Table1[[#This Row],[Qty]]*Table1[[#This Row],[Rate]]</f>
        <v>2835</v>
      </c>
      <c r="G12" s="20">
        <v>2835</v>
      </c>
      <c r="H12" s="20">
        <f>Table1[[#This Row],[Cumulative Amount]]-Table1[[#This Row],[Previous Amount]]</f>
        <v>0</v>
      </c>
      <c r="I12" s="21">
        <v>1</v>
      </c>
      <c r="J12" s="20">
        <f>Table1[[#This Row],[%]]*Table1[[#This Row],[Qty]]*Table1[[#This Row],[Rate]]</f>
        <v>2835</v>
      </c>
    </row>
    <row r="13" spans="1:10" x14ac:dyDescent="0.35">
      <c r="A13" s="18"/>
      <c r="B13" s="42"/>
      <c r="C13" s="19"/>
      <c r="D13" s="18"/>
      <c r="E13" s="20"/>
      <c r="F13" s="20"/>
      <c r="G13" s="20"/>
      <c r="H13" s="20"/>
      <c r="I13" s="21"/>
      <c r="J13" s="20"/>
    </row>
    <row r="14" spans="1:10" x14ac:dyDescent="0.35">
      <c r="A14" s="18"/>
      <c r="B14" s="41" t="s">
        <v>13</v>
      </c>
      <c r="C14" s="19"/>
      <c r="D14" s="18"/>
      <c r="E14" s="20"/>
      <c r="F14" s="20"/>
      <c r="G14" s="20"/>
      <c r="H14" s="20"/>
      <c r="I14" s="21"/>
      <c r="J14" s="20"/>
    </row>
    <row r="15" spans="1:10" x14ac:dyDescent="0.35">
      <c r="A15" s="18">
        <f>A12+1</f>
        <v>6</v>
      </c>
      <c r="B15" s="42" t="s">
        <v>8</v>
      </c>
      <c r="C15" s="19">
        <v>49.4</v>
      </c>
      <c r="D15" s="18" t="s">
        <v>3</v>
      </c>
      <c r="E15" s="20">
        <v>235</v>
      </c>
      <c r="F15" s="20">
        <f>Table1[[#This Row],[Qty]]*Table1[[#This Row],[Rate]]</f>
        <v>11609</v>
      </c>
      <c r="G15" s="20">
        <v>11609</v>
      </c>
      <c r="H15" s="20">
        <f>Table1[[#This Row],[Cumulative Amount]]-Table1[[#This Row],[Previous Amount]]</f>
        <v>0</v>
      </c>
      <c r="I15" s="21">
        <v>1</v>
      </c>
      <c r="J15" s="20">
        <f>Table1[[#This Row],[%]]*Table1[[#This Row],[Qty]]*Table1[[#This Row],[Rate]]</f>
        <v>11609</v>
      </c>
    </row>
    <row r="16" spans="1:10" x14ac:dyDescent="0.35">
      <c r="A16" s="18"/>
      <c r="B16" s="42"/>
      <c r="C16" s="19"/>
      <c r="D16" s="18"/>
      <c r="E16" s="20"/>
      <c r="F16" s="20"/>
      <c r="G16" s="20"/>
      <c r="H16" s="20"/>
      <c r="I16" s="21"/>
      <c r="J16" s="20"/>
    </row>
    <row r="17" spans="1:10" x14ac:dyDescent="0.35">
      <c r="A17" s="18">
        <f>A15+1</f>
        <v>7</v>
      </c>
      <c r="B17" s="42" t="s">
        <v>14</v>
      </c>
      <c r="C17" s="19">
        <v>56.56</v>
      </c>
      <c r="D17" s="18" t="s">
        <v>3</v>
      </c>
      <c r="E17" s="20">
        <v>235</v>
      </c>
      <c r="F17" s="20">
        <f>Table1[[#This Row],[Qty]]*Table1[[#This Row],[Rate]]</f>
        <v>13291.6</v>
      </c>
      <c r="G17" s="20">
        <v>13291.6</v>
      </c>
      <c r="H17" s="20">
        <f>Table1[[#This Row],[Cumulative Amount]]-Table1[[#This Row],[Previous Amount]]</f>
        <v>0</v>
      </c>
      <c r="I17" s="21">
        <v>1</v>
      </c>
      <c r="J17" s="20">
        <f>Table1[[#This Row],[%]]*Table1[[#This Row],[Qty]]*Table1[[#This Row],[Rate]]</f>
        <v>13291.6</v>
      </c>
    </row>
    <row r="18" spans="1:10" x14ac:dyDescent="0.35">
      <c r="A18" s="18"/>
      <c r="B18" s="42"/>
      <c r="C18" s="19"/>
      <c r="D18" s="18"/>
      <c r="E18" s="20"/>
      <c r="F18" s="20"/>
      <c r="G18" s="20"/>
      <c r="H18" s="20"/>
      <c r="I18" s="21"/>
      <c r="J18" s="20"/>
    </row>
    <row r="19" spans="1:10" x14ac:dyDescent="0.35">
      <c r="A19" s="18">
        <f>A17+1</f>
        <v>8</v>
      </c>
      <c r="B19" s="42" t="s">
        <v>15</v>
      </c>
      <c r="C19" s="19">
        <v>30.5</v>
      </c>
      <c r="D19" s="18"/>
      <c r="E19" s="20">
        <v>238</v>
      </c>
      <c r="F19" s="20">
        <f>Table1[[#This Row],[Qty]]*Table1[[#This Row],[Rate]]</f>
        <v>7259</v>
      </c>
      <c r="G19" s="20">
        <v>7259</v>
      </c>
      <c r="H19" s="20">
        <f>Table1[[#This Row],[Cumulative Amount]]-Table1[[#This Row],[Previous Amount]]</f>
        <v>0</v>
      </c>
      <c r="I19" s="21">
        <v>1</v>
      </c>
      <c r="J19" s="20">
        <f>Table1[[#This Row],[%]]*Table1[[#This Row],[Qty]]*Table1[[#This Row],[Rate]]</f>
        <v>7259</v>
      </c>
    </row>
    <row r="20" spans="1:10" x14ac:dyDescent="0.35">
      <c r="A20" s="18"/>
      <c r="B20" s="42"/>
      <c r="C20" s="19"/>
      <c r="D20" s="18"/>
      <c r="E20" s="20"/>
      <c r="F20" s="20"/>
      <c r="G20" s="20"/>
      <c r="H20" s="20"/>
      <c r="I20" s="21"/>
      <c r="J20" s="20"/>
    </row>
    <row r="21" spans="1:10" x14ac:dyDescent="0.35">
      <c r="A21" s="18"/>
      <c r="B21" s="41" t="s">
        <v>16</v>
      </c>
      <c r="C21" s="19"/>
      <c r="D21" s="18"/>
      <c r="E21" s="20"/>
      <c r="F21" s="20"/>
      <c r="G21" s="20"/>
      <c r="H21" s="20"/>
      <c r="I21" s="21"/>
      <c r="J21" s="20"/>
    </row>
    <row r="22" spans="1:10" ht="29" x14ac:dyDescent="0.35">
      <c r="A22" s="18">
        <f>A19+1</f>
        <v>9</v>
      </c>
      <c r="B22" s="42" t="s">
        <v>17</v>
      </c>
      <c r="C22" s="19">
        <v>637.19999999999993</v>
      </c>
      <c r="D22" s="18" t="s">
        <v>3</v>
      </c>
      <c r="E22" s="20">
        <v>290</v>
      </c>
      <c r="F22" s="20">
        <f>Table1[[#This Row],[Qty]]*Table1[[#This Row],[Rate]]</f>
        <v>184787.99999999997</v>
      </c>
      <c r="G22" s="20">
        <v>184787.99999999997</v>
      </c>
      <c r="H22" s="20">
        <f>Table1[[#This Row],[Cumulative Amount]]-Table1[[#This Row],[Previous Amount]]</f>
        <v>0</v>
      </c>
      <c r="I22" s="21">
        <v>1</v>
      </c>
      <c r="J22" s="20">
        <f>Table1[[#This Row],[%]]*Table1[[#This Row],[Qty]]*Table1[[#This Row],[Rate]]</f>
        <v>184787.99999999997</v>
      </c>
    </row>
    <row r="23" spans="1:10" x14ac:dyDescent="0.35">
      <c r="A23" s="18"/>
      <c r="B23" s="42"/>
      <c r="C23" s="19"/>
      <c r="D23" s="18"/>
      <c r="E23" s="20"/>
      <c r="F23" s="20"/>
      <c r="G23" s="20"/>
      <c r="H23" s="20"/>
      <c r="I23" s="21"/>
      <c r="J23" s="20"/>
    </row>
    <row r="24" spans="1:10" ht="29" x14ac:dyDescent="0.35">
      <c r="A24" s="18">
        <f>A22+1</f>
        <v>10</v>
      </c>
      <c r="B24" s="42" t="s">
        <v>18</v>
      </c>
      <c r="C24" s="19">
        <v>195</v>
      </c>
      <c r="D24" s="18" t="s">
        <v>3</v>
      </c>
      <c r="E24" s="20">
        <v>195</v>
      </c>
      <c r="F24" s="20">
        <f>Table1[[#This Row],[Qty]]*Table1[[#This Row],[Rate]]</f>
        <v>38025</v>
      </c>
      <c r="G24" s="20">
        <v>38025</v>
      </c>
      <c r="H24" s="20">
        <f>Table1[[#This Row],[Cumulative Amount]]-Table1[[#This Row],[Previous Amount]]</f>
        <v>0</v>
      </c>
      <c r="I24" s="21">
        <v>1</v>
      </c>
      <c r="J24" s="20">
        <f>Table1[[#This Row],[%]]*Table1[[#This Row],[Qty]]*Table1[[#This Row],[Rate]]</f>
        <v>38025</v>
      </c>
    </row>
    <row r="25" spans="1:10" x14ac:dyDescent="0.35">
      <c r="A25" s="18"/>
      <c r="B25" s="42"/>
      <c r="C25" s="19"/>
      <c r="D25" s="18"/>
      <c r="E25" s="20"/>
      <c r="F25" s="20"/>
      <c r="G25" s="20"/>
      <c r="H25" s="20"/>
      <c r="I25" s="21"/>
      <c r="J25" s="20"/>
    </row>
    <row r="26" spans="1:10" ht="29" x14ac:dyDescent="0.35">
      <c r="A26" s="18">
        <f>A24+1</f>
        <v>11</v>
      </c>
      <c r="B26" s="42" t="s">
        <v>103</v>
      </c>
      <c r="C26" s="19">
        <v>138</v>
      </c>
      <c r="D26" s="18" t="s">
        <v>3</v>
      </c>
      <c r="E26" s="20">
        <v>330</v>
      </c>
      <c r="F26" s="20">
        <f>Table1[[#This Row],[Qty]]*Table1[[#This Row],[Rate]]</f>
        <v>45540</v>
      </c>
      <c r="G26" s="20">
        <v>45540</v>
      </c>
      <c r="H26" s="20">
        <f>Table1[[#This Row],[Cumulative Amount]]-Table1[[#This Row],[Previous Amount]]</f>
        <v>0</v>
      </c>
      <c r="I26" s="21">
        <v>1</v>
      </c>
      <c r="J26" s="20">
        <f>Table1[[#This Row],[%]]*Table1[[#This Row],[Qty]]*Table1[[#This Row],[Rate]]</f>
        <v>45540</v>
      </c>
    </row>
    <row r="27" spans="1:10" x14ac:dyDescent="0.35">
      <c r="A27" s="18"/>
      <c r="B27" s="42"/>
      <c r="C27" s="19"/>
      <c r="D27" s="18"/>
      <c r="E27" s="20"/>
      <c r="F27" s="20"/>
      <c r="G27" s="20"/>
      <c r="H27" s="20"/>
      <c r="I27" s="21"/>
      <c r="J27" s="20"/>
    </row>
    <row r="28" spans="1:10" s="17" customFormat="1" ht="29" x14ac:dyDescent="0.35">
      <c r="A28" s="22">
        <f>A26+1</f>
        <v>12</v>
      </c>
      <c r="B28" s="43" t="s">
        <v>104</v>
      </c>
      <c r="C28" s="23">
        <v>802</v>
      </c>
      <c r="D28" s="22" t="s">
        <v>3</v>
      </c>
      <c r="E28" s="24">
        <v>145</v>
      </c>
      <c r="F28" s="24">
        <f>Table1[[#This Row],[Qty]]*Table1[[#This Row],[Rate]]</f>
        <v>116290</v>
      </c>
      <c r="G28" s="24">
        <v>116290</v>
      </c>
      <c r="H28" s="24">
        <f>Table1[[#This Row],[Cumulative Amount]]-Table1[[#This Row],[Previous Amount]]</f>
        <v>0</v>
      </c>
      <c r="I28" s="25">
        <v>1</v>
      </c>
      <c r="J28" s="24">
        <f>Table1[[#This Row],[%]]*Table1[[#This Row],[Qty]]*Table1[[#This Row],[Rate]]</f>
        <v>116290</v>
      </c>
    </row>
    <row r="29" spans="1:10" x14ac:dyDescent="0.35">
      <c r="A29" s="18"/>
      <c r="B29" s="42"/>
      <c r="C29" s="19"/>
      <c r="D29" s="18"/>
      <c r="E29" s="20"/>
      <c r="F29" s="20"/>
      <c r="G29" s="20"/>
      <c r="H29" s="20"/>
      <c r="I29" s="21"/>
      <c r="J29" s="20"/>
    </row>
    <row r="30" spans="1:10" ht="43.5" x14ac:dyDescent="0.35">
      <c r="A30" s="18">
        <f>A28+1</f>
        <v>13</v>
      </c>
      <c r="B30" s="42" t="s">
        <v>105</v>
      </c>
      <c r="C30" s="19">
        <v>105</v>
      </c>
      <c r="D30" s="18" t="s">
        <v>3</v>
      </c>
      <c r="E30" s="20">
        <v>275</v>
      </c>
      <c r="F30" s="20">
        <f>Table1[[#This Row],[Qty]]*Table1[[#This Row],[Rate]]</f>
        <v>28875</v>
      </c>
      <c r="G30" s="20">
        <v>20212.5</v>
      </c>
      <c r="H30" s="20">
        <f>Table1[[#This Row],[Cumulative Amount]]-Table1[[#This Row],[Previous Amount]]</f>
        <v>8662.5</v>
      </c>
      <c r="I30" s="21">
        <v>1</v>
      </c>
      <c r="J30" s="20">
        <f>Table1[[#This Row],[%]]*Table1[[#This Row],[Qty]]*Table1[[#This Row],[Rate]]</f>
        <v>28875</v>
      </c>
    </row>
    <row r="31" spans="1:10" x14ac:dyDescent="0.35">
      <c r="A31" s="18"/>
      <c r="B31" s="42"/>
      <c r="C31" s="19"/>
      <c r="D31" s="18"/>
      <c r="E31" s="20"/>
      <c r="F31" s="20"/>
      <c r="G31" s="20"/>
      <c r="H31" s="20"/>
      <c r="I31" s="21"/>
      <c r="J31" s="20"/>
    </row>
    <row r="32" spans="1:10" ht="29" x14ac:dyDescent="0.35">
      <c r="A32" s="18">
        <f>A30+1</f>
        <v>14</v>
      </c>
      <c r="B32" s="42" t="s">
        <v>106</v>
      </c>
      <c r="C32" s="19">
        <v>30</v>
      </c>
      <c r="D32" s="18" t="s">
        <v>3</v>
      </c>
      <c r="E32" s="20">
        <v>145</v>
      </c>
      <c r="F32" s="20">
        <f>Table1[[#This Row],[Qty]]*Table1[[#This Row],[Rate]]</f>
        <v>4350</v>
      </c>
      <c r="G32" s="20">
        <v>4350</v>
      </c>
      <c r="H32" s="20">
        <f>Table1[[#This Row],[Cumulative Amount]]-Table1[[#This Row],[Previous Amount]]</f>
        <v>0</v>
      </c>
      <c r="I32" s="21">
        <v>1</v>
      </c>
      <c r="J32" s="20">
        <f>Table1[[#This Row],[%]]*Table1[[#This Row],[Qty]]*Table1[[#This Row],[Rate]]</f>
        <v>4350</v>
      </c>
    </row>
    <row r="33" spans="1:10" x14ac:dyDescent="0.35">
      <c r="A33" s="18"/>
      <c r="B33" s="42"/>
      <c r="C33" s="19"/>
      <c r="D33" s="18"/>
      <c r="E33" s="20"/>
      <c r="F33" s="20"/>
      <c r="G33" s="20"/>
      <c r="H33" s="20"/>
      <c r="I33" s="21"/>
      <c r="J33" s="20"/>
    </row>
    <row r="34" spans="1:10" ht="29" x14ac:dyDescent="0.35">
      <c r="A34" s="18">
        <f>A32+1</f>
        <v>15</v>
      </c>
      <c r="B34" s="42" t="s">
        <v>107</v>
      </c>
      <c r="C34" s="19">
        <v>320</v>
      </c>
      <c r="D34" s="18" t="s">
        <v>3</v>
      </c>
      <c r="E34" s="20">
        <v>145</v>
      </c>
      <c r="F34" s="20">
        <f>Table1[[#This Row],[Qty]]*Table1[[#This Row],[Rate]]</f>
        <v>46400</v>
      </c>
      <c r="G34" s="20">
        <v>43355</v>
      </c>
      <c r="H34" s="20">
        <f>Table1[[#This Row],[Cumulative Amount]]-Table1[[#This Row],[Previous Amount]]</f>
        <v>3045</v>
      </c>
      <c r="I34" s="21">
        <v>1</v>
      </c>
      <c r="J34" s="20">
        <f>Table1[[#This Row],[%]]*Table1[[#This Row],[Qty]]*Table1[[#This Row],[Rate]]</f>
        <v>46400</v>
      </c>
    </row>
    <row r="35" spans="1:10" x14ac:dyDescent="0.35">
      <c r="A35" s="18"/>
      <c r="B35" s="42"/>
      <c r="C35" s="19"/>
      <c r="D35" s="18"/>
      <c r="E35" s="20"/>
      <c r="F35" s="20"/>
      <c r="G35" s="20"/>
      <c r="H35" s="20"/>
      <c r="I35" s="21"/>
      <c r="J35" s="20"/>
    </row>
    <row r="36" spans="1:10" x14ac:dyDescent="0.35">
      <c r="A36" s="18"/>
      <c r="B36" s="41" t="s">
        <v>61</v>
      </c>
      <c r="C36" s="19"/>
      <c r="D36" s="18"/>
      <c r="E36" s="20"/>
      <c r="F36" s="20"/>
      <c r="G36" s="20"/>
      <c r="H36" s="20"/>
      <c r="I36" s="21"/>
      <c r="J36" s="20"/>
    </row>
    <row r="37" spans="1:10" x14ac:dyDescent="0.35">
      <c r="A37" s="18"/>
      <c r="B37" s="44" t="s">
        <v>108</v>
      </c>
      <c r="C37" s="19"/>
      <c r="D37" s="18"/>
      <c r="E37" s="20"/>
      <c r="F37" s="20"/>
      <c r="G37" s="20"/>
      <c r="H37" s="20"/>
      <c r="I37" s="21"/>
      <c r="J37" s="20"/>
    </row>
    <row r="38" spans="1:10" x14ac:dyDescent="0.35">
      <c r="A38" s="18"/>
      <c r="B38" s="41" t="s">
        <v>62</v>
      </c>
      <c r="C38" s="19"/>
      <c r="D38" s="18"/>
      <c r="E38" s="20"/>
      <c r="F38" s="20"/>
      <c r="G38" s="20"/>
      <c r="H38" s="20"/>
      <c r="I38" s="21"/>
      <c r="J38" s="20"/>
    </row>
    <row r="39" spans="1:10" x14ac:dyDescent="0.35">
      <c r="A39" s="18">
        <f>A34+1</f>
        <v>16</v>
      </c>
      <c r="B39" s="42" t="s">
        <v>20</v>
      </c>
      <c r="C39" s="19">
        <v>383.68</v>
      </c>
      <c r="D39" s="18" t="s">
        <v>3</v>
      </c>
      <c r="E39" s="20">
        <v>95</v>
      </c>
      <c r="F39" s="20">
        <f>Table1[[#This Row],[Qty]]*Table1[[#This Row],[Rate]]</f>
        <v>36449.599999999999</v>
      </c>
      <c r="G39" s="20">
        <v>30982.16</v>
      </c>
      <c r="H39" s="20">
        <f>Table1[[#This Row],[Cumulative Amount]]-Table1[[#This Row],[Previous Amount]]</f>
        <v>5467.4399999999987</v>
      </c>
      <c r="I39" s="21">
        <v>1</v>
      </c>
      <c r="J39" s="20">
        <f>Table1[[#This Row],[%]]*Table1[[#This Row],[Qty]]*Table1[[#This Row],[Rate]]</f>
        <v>36449.599999999999</v>
      </c>
    </row>
    <row r="40" spans="1:10" x14ac:dyDescent="0.35">
      <c r="A40" s="18"/>
      <c r="B40" s="42"/>
      <c r="C40" s="19"/>
      <c r="D40" s="18"/>
      <c r="E40" s="20"/>
      <c r="F40" s="20"/>
      <c r="G40" s="20"/>
      <c r="H40" s="20"/>
      <c r="I40" s="21"/>
      <c r="J40" s="20"/>
    </row>
    <row r="41" spans="1:10" x14ac:dyDescent="0.35">
      <c r="A41" s="18">
        <f>A39+1</f>
        <v>17</v>
      </c>
      <c r="B41" s="42" t="s">
        <v>21</v>
      </c>
      <c r="C41" s="19">
        <v>409</v>
      </c>
      <c r="D41" s="18" t="s">
        <v>4</v>
      </c>
      <c r="E41" s="20">
        <v>95</v>
      </c>
      <c r="F41" s="20">
        <f>Table1[[#This Row],[Qty]]*Table1[[#This Row],[Rate]]</f>
        <v>38855</v>
      </c>
      <c r="G41" s="20">
        <v>33026.75</v>
      </c>
      <c r="H41" s="20">
        <f>Table1[[#This Row],[Cumulative Amount]]-Table1[[#This Row],[Previous Amount]]</f>
        <v>0</v>
      </c>
      <c r="I41" s="21">
        <v>0.85</v>
      </c>
      <c r="J41" s="20">
        <f>Table1[[#This Row],[%]]*Table1[[#This Row],[Qty]]*Table1[[#This Row],[Rate]]</f>
        <v>33026.75</v>
      </c>
    </row>
    <row r="42" spans="1:10" x14ac:dyDescent="0.35">
      <c r="A42" s="18"/>
      <c r="B42" s="42"/>
      <c r="C42" s="19"/>
      <c r="D42" s="18"/>
      <c r="E42" s="20"/>
      <c r="F42" s="20"/>
      <c r="G42" s="20"/>
      <c r="H42" s="20"/>
      <c r="I42" s="21"/>
      <c r="J42" s="20"/>
    </row>
    <row r="43" spans="1:10" ht="29" x14ac:dyDescent="0.35">
      <c r="A43" s="18">
        <f>A41+1</f>
        <v>18</v>
      </c>
      <c r="B43" s="42" t="s">
        <v>22</v>
      </c>
      <c r="C43" s="19">
        <v>189</v>
      </c>
      <c r="D43" s="18" t="s">
        <v>4</v>
      </c>
      <c r="E43" s="20">
        <v>90</v>
      </c>
      <c r="F43" s="20">
        <f>Table1[[#This Row],[Qty]]*Table1[[#This Row],[Rate]]</f>
        <v>17010</v>
      </c>
      <c r="G43" s="20">
        <v>11907</v>
      </c>
      <c r="H43" s="20">
        <f>Table1[[#This Row],[Cumulative Amount]]-Table1[[#This Row],[Previous Amount]]</f>
        <v>5103</v>
      </c>
      <c r="I43" s="21">
        <v>1</v>
      </c>
      <c r="J43" s="20">
        <f>Table1[[#This Row],[%]]*Table1[[#This Row],[Qty]]*Table1[[#This Row],[Rate]]</f>
        <v>17010</v>
      </c>
    </row>
    <row r="44" spans="1:10" x14ac:dyDescent="0.35">
      <c r="A44" s="18"/>
      <c r="B44" s="42"/>
      <c r="C44" s="19"/>
      <c r="D44" s="18"/>
      <c r="E44" s="20"/>
      <c r="F44" s="20"/>
      <c r="G44" s="20"/>
      <c r="H44" s="20"/>
      <c r="I44" s="21"/>
      <c r="J44" s="20"/>
    </row>
    <row r="45" spans="1:10" x14ac:dyDescent="0.35">
      <c r="A45" s="18">
        <f>A43+1</f>
        <v>19</v>
      </c>
      <c r="B45" s="42" t="s">
        <v>23</v>
      </c>
      <c r="C45" s="19">
        <v>15.5</v>
      </c>
      <c r="D45" s="18" t="s">
        <v>4</v>
      </c>
      <c r="E45" s="20">
        <v>135</v>
      </c>
      <c r="F45" s="20">
        <f>Table1[[#This Row],[Qty]]*Table1[[#This Row],[Rate]]</f>
        <v>2092.5</v>
      </c>
      <c r="G45" s="20">
        <v>2092.5</v>
      </c>
      <c r="H45" s="20">
        <f>Table1[[#This Row],[Cumulative Amount]]-Table1[[#This Row],[Previous Amount]]</f>
        <v>0</v>
      </c>
      <c r="I45" s="21">
        <v>1</v>
      </c>
      <c r="J45" s="20">
        <f>Table1[[#This Row],[%]]*Table1[[#This Row],[Qty]]*Table1[[#This Row],[Rate]]</f>
        <v>2092.5</v>
      </c>
    </row>
    <row r="46" spans="1:10" x14ac:dyDescent="0.35">
      <c r="A46" s="18"/>
      <c r="B46" s="42"/>
      <c r="C46" s="19"/>
      <c r="D46" s="18"/>
      <c r="E46" s="20"/>
      <c r="F46" s="20"/>
      <c r="G46" s="20"/>
      <c r="H46" s="20"/>
      <c r="I46" s="21"/>
      <c r="J46" s="20"/>
    </row>
    <row r="47" spans="1:10" x14ac:dyDescent="0.35">
      <c r="A47" s="18"/>
      <c r="B47" s="41" t="s">
        <v>24</v>
      </c>
      <c r="C47" s="19"/>
      <c r="D47" s="18"/>
      <c r="E47" s="20"/>
      <c r="F47" s="20"/>
      <c r="G47" s="20"/>
      <c r="H47" s="20"/>
      <c r="I47" s="21"/>
      <c r="J47" s="20"/>
    </row>
    <row r="48" spans="1:10" x14ac:dyDescent="0.35">
      <c r="A48" s="18">
        <f>A45+1</f>
        <v>20</v>
      </c>
      <c r="B48" s="42" t="s">
        <v>25</v>
      </c>
      <c r="C48" s="19">
        <v>42.300000000000004</v>
      </c>
      <c r="D48" s="18" t="s">
        <v>3</v>
      </c>
      <c r="E48" s="20">
        <v>90</v>
      </c>
      <c r="F48" s="20">
        <f>Table1[[#This Row],[Qty]]*Table1[[#This Row],[Rate]]</f>
        <v>3807.0000000000005</v>
      </c>
      <c r="G48" s="20">
        <v>3806.9999999999995</v>
      </c>
      <c r="H48" s="20">
        <f>Table1[[#This Row],[Cumulative Amount]]-Table1[[#This Row],[Previous Amount]]</f>
        <v>0</v>
      </c>
      <c r="I48" s="21">
        <v>1</v>
      </c>
      <c r="J48" s="20">
        <f>Table1[[#This Row],[%]]*Table1[[#This Row],[Qty]]*Table1[[#This Row],[Rate]]</f>
        <v>3807.0000000000005</v>
      </c>
    </row>
    <row r="49" spans="1:10" x14ac:dyDescent="0.35">
      <c r="A49" s="18"/>
      <c r="B49" s="42"/>
      <c r="C49" s="19"/>
      <c r="D49" s="18"/>
      <c r="E49" s="20"/>
      <c r="F49" s="20"/>
      <c r="G49" s="20"/>
      <c r="H49" s="20"/>
      <c r="I49" s="21"/>
      <c r="J49" s="20"/>
    </row>
    <row r="50" spans="1:10" ht="29" x14ac:dyDescent="0.35">
      <c r="A50" s="18">
        <f>A48+1</f>
        <v>21</v>
      </c>
      <c r="B50" s="42" t="s">
        <v>26</v>
      </c>
      <c r="C50" s="19">
        <v>47</v>
      </c>
      <c r="D50" s="18" t="s">
        <v>4</v>
      </c>
      <c r="E50" s="20">
        <v>125</v>
      </c>
      <c r="F50" s="20">
        <f>Table1[[#This Row],[Qty]]*Table1[[#This Row],[Rate]]</f>
        <v>5875</v>
      </c>
      <c r="G50" s="20">
        <v>5875</v>
      </c>
      <c r="H50" s="20">
        <f>Table1[[#This Row],[Cumulative Amount]]-Table1[[#This Row],[Previous Amount]]</f>
        <v>0</v>
      </c>
      <c r="I50" s="21">
        <v>1</v>
      </c>
      <c r="J50" s="20">
        <f>Table1[[#This Row],[%]]*Table1[[#This Row],[Qty]]*Table1[[#This Row],[Rate]]</f>
        <v>5875</v>
      </c>
    </row>
    <row r="51" spans="1:10" x14ac:dyDescent="0.35">
      <c r="A51" s="18"/>
      <c r="B51" s="42"/>
      <c r="C51" s="19"/>
      <c r="D51" s="18"/>
      <c r="E51" s="20"/>
      <c r="F51" s="20"/>
      <c r="G51" s="20"/>
      <c r="H51" s="20"/>
      <c r="I51" s="21"/>
      <c r="J51" s="20"/>
    </row>
    <row r="52" spans="1:10" ht="29" x14ac:dyDescent="0.35">
      <c r="A52" s="18">
        <f>A50+1</f>
        <v>22</v>
      </c>
      <c r="B52" s="42" t="s">
        <v>27</v>
      </c>
      <c r="C52" s="19">
        <v>47</v>
      </c>
      <c r="D52" s="18" t="s">
        <v>4</v>
      </c>
      <c r="E52" s="20">
        <v>85</v>
      </c>
      <c r="F52" s="20">
        <f>Table1[[#This Row],[Qty]]*Table1[[#This Row],[Rate]]</f>
        <v>3995</v>
      </c>
      <c r="G52" s="20">
        <v>2796.5</v>
      </c>
      <c r="H52" s="20">
        <f>Table1[[#This Row],[Cumulative Amount]]-Table1[[#This Row],[Previous Amount]]</f>
        <v>1198.5</v>
      </c>
      <c r="I52" s="21">
        <v>1</v>
      </c>
      <c r="J52" s="20">
        <f>Table1[[#This Row],[%]]*Table1[[#This Row],[Qty]]*Table1[[#This Row],[Rate]]</f>
        <v>3995</v>
      </c>
    </row>
    <row r="53" spans="1:10" x14ac:dyDescent="0.35">
      <c r="A53" s="18"/>
      <c r="B53" s="42"/>
      <c r="C53" s="19"/>
      <c r="D53" s="18"/>
      <c r="E53" s="20"/>
      <c r="F53" s="20"/>
      <c r="G53" s="20"/>
      <c r="H53" s="20"/>
      <c r="I53" s="21"/>
      <c r="J53" s="20"/>
    </row>
    <row r="54" spans="1:10" x14ac:dyDescent="0.35">
      <c r="A54" s="18">
        <f>A52+1</f>
        <v>23</v>
      </c>
      <c r="B54" s="42" t="s">
        <v>23</v>
      </c>
      <c r="C54" s="19">
        <v>19.7</v>
      </c>
      <c r="D54" s="18" t="s">
        <v>4</v>
      </c>
      <c r="E54" s="20">
        <v>135</v>
      </c>
      <c r="F54" s="20">
        <f>Table1[[#This Row],[Qty]]*Table1[[#This Row],[Rate]]</f>
        <v>2659.5</v>
      </c>
      <c r="G54" s="20">
        <v>2659.5</v>
      </c>
      <c r="H54" s="20">
        <f>Table1[[#This Row],[Cumulative Amount]]-Table1[[#This Row],[Previous Amount]]</f>
        <v>0</v>
      </c>
      <c r="I54" s="21">
        <v>1</v>
      </c>
      <c r="J54" s="20">
        <f>Table1[[#This Row],[%]]*Table1[[#This Row],[Qty]]*Table1[[#This Row],[Rate]]</f>
        <v>2659.5</v>
      </c>
    </row>
    <row r="55" spans="1:10" x14ac:dyDescent="0.35">
      <c r="A55" s="18"/>
      <c r="B55" s="42"/>
      <c r="C55" s="19"/>
      <c r="D55" s="18"/>
      <c r="E55" s="20"/>
      <c r="F55" s="20"/>
      <c r="G55" s="20"/>
      <c r="H55" s="20"/>
      <c r="I55" s="21"/>
      <c r="J55" s="20"/>
    </row>
    <row r="56" spans="1:10" x14ac:dyDescent="0.35">
      <c r="A56" s="18"/>
      <c r="B56" s="41" t="s">
        <v>28</v>
      </c>
      <c r="C56" s="19"/>
      <c r="D56" s="18"/>
      <c r="E56" s="20"/>
      <c r="F56" s="20"/>
      <c r="G56" s="20"/>
      <c r="H56" s="20"/>
      <c r="I56" s="21"/>
      <c r="J56" s="20"/>
    </row>
    <row r="57" spans="1:10" x14ac:dyDescent="0.35">
      <c r="A57" s="18">
        <f>A54+1</f>
        <v>24</v>
      </c>
      <c r="B57" s="42" t="s">
        <v>25</v>
      </c>
      <c r="C57" s="19">
        <v>58.5</v>
      </c>
      <c r="D57" s="18" t="s">
        <v>3</v>
      </c>
      <c r="E57" s="20">
        <v>95</v>
      </c>
      <c r="F57" s="20">
        <f>Table1[[#This Row],[Qty]]*Table1[[#This Row],[Rate]]</f>
        <v>5557.5</v>
      </c>
      <c r="G57" s="20">
        <v>5557.5</v>
      </c>
      <c r="H57" s="20">
        <f>Table1[[#This Row],[Cumulative Amount]]-Table1[[#This Row],[Previous Amount]]</f>
        <v>0</v>
      </c>
      <c r="I57" s="21">
        <v>1</v>
      </c>
      <c r="J57" s="20">
        <f>Table1[[#This Row],[%]]*Table1[[#This Row],[Qty]]*Table1[[#This Row],[Rate]]</f>
        <v>5557.5</v>
      </c>
    </row>
    <row r="58" spans="1:10" x14ac:dyDescent="0.35">
      <c r="A58" s="18"/>
      <c r="B58" s="42"/>
      <c r="C58" s="19"/>
      <c r="D58" s="18"/>
      <c r="E58" s="20"/>
      <c r="F58" s="20"/>
      <c r="G58" s="20"/>
      <c r="H58" s="20"/>
      <c r="I58" s="21"/>
      <c r="J58" s="20"/>
    </row>
    <row r="59" spans="1:10" x14ac:dyDescent="0.35">
      <c r="A59" s="18">
        <f>A57+1</f>
        <v>25</v>
      </c>
      <c r="B59" s="42" t="s">
        <v>29</v>
      </c>
      <c r="C59" s="19">
        <v>6</v>
      </c>
      <c r="D59" s="18" t="s">
        <v>3</v>
      </c>
      <c r="E59" s="20">
        <v>220</v>
      </c>
      <c r="F59" s="20">
        <f>Table1[[#This Row],[Qty]]*Table1[[#This Row],[Rate]]</f>
        <v>1320</v>
      </c>
      <c r="G59" s="20">
        <v>1188</v>
      </c>
      <c r="H59" s="20">
        <f>Table1[[#This Row],[Cumulative Amount]]-Table1[[#This Row],[Previous Amount]]</f>
        <v>0</v>
      </c>
      <c r="I59" s="21">
        <v>0.9</v>
      </c>
      <c r="J59" s="20">
        <f>Table1[[#This Row],[%]]*Table1[[#This Row],[Qty]]*Table1[[#This Row],[Rate]]</f>
        <v>1188</v>
      </c>
    </row>
    <row r="60" spans="1:10" x14ac:dyDescent="0.35">
      <c r="A60" s="18"/>
      <c r="B60" s="42"/>
      <c r="C60" s="19"/>
      <c r="D60" s="18"/>
      <c r="E60" s="20"/>
      <c r="F60" s="20"/>
      <c r="G60" s="20"/>
      <c r="H60" s="20"/>
      <c r="I60" s="21"/>
      <c r="J60" s="20"/>
    </row>
    <row r="61" spans="1:10" ht="29" x14ac:dyDescent="0.35">
      <c r="A61" s="18">
        <f>A59+1</f>
        <v>26</v>
      </c>
      <c r="B61" s="42" t="s">
        <v>26</v>
      </c>
      <c r="C61" s="19">
        <v>26</v>
      </c>
      <c r="D61" s="18" t="s">
        <v>4</v>
      </c>
      <c r="E61" s="20">
        <v>125</v>
      </c>
      <c r="F61" s="20">
        <f>Table1[[#This Row],[Qty]]*Table1[[#This Row],[Rate]]</f>
        <v>3250</v>
      </c>
      <c r="G61" s="20">
        <v>3250</v>
      </c>
      <c r="H61" s="20">
        <f>Table1[[#This Row],[Cumulative Amount]]-Table1[[#This Row],[Previous Amount]]</f>
        <v>0</v>
      </c>
      <c r="I61" s="21">
        <v>1</v>
      </c>
      <c r="J61" s="20">
        <f>Table1[[#This Row],[%]]*Table1[[#This Row],[Qty]]*Table1[[#This Row],[Rate]]</f>
        <v>3250</v>
      </c>
    </row>
    <row r="62" spans="1:10" x14ac:dyDescent="0.35">
      <c r="A62" s="18"/>
      <c r="B62" s="42"/>
      <c r="C62" s="19"/>
      <c r="D62" s="18"/>
      <c r="E62" s="20"/>
      <c r="F62" s="20"/>
      <c r="G62" s="20"/>
      <c r="H62" s="20"/>
      <c r="I62" s="21"/>
      <c r="J62" s="20"/>
    </row>
    <row r="63" spans="1:10" ht="29" x14ac:dyDescent="0.35">
      <c r="A63" s="18">
        <f>A61+1</f>
        <v>27</v>
      </c>
      <c r="B63" s="42" t="s">
        <v>27</v>
      </c>
      <c r="C63" s="19">
        <v>26</v>
      </c>
      <c r="D63" s="18" t="s">
        <v>4</v>
      </c>
      <c r="E63" s="20">
        <v>85</v>
      </c>
      <c r="F63" s="20">
        <f>Table1[[#This Row],[Qty]]*Table1[[#This Row],[Rate]]</f>
        <v>2210</v>
      </c>
      <c r="G63" s="20">
        <v>1547</v>
      </c>
      <c r="H63" s="20">
        <f>Table1[[#This Row],[Cumulative Amount]]-Table1[[#This Row],[Previous Amount]]</f>
        <v>663</v>
      </c>
      <c r="I63" s="21">
        <v>1</v>
      </c>
      <c r="J63" s="20">
        <f>Table1[[#This Row],[%]]*Table1[[#This Row],[Qty]]*Table1[[#This Row],[Rate]]</f>
        <v>2210</v>
      </c>
    </row>
    <row r="64" spans="1:10" x14ac:dyDescent="0.35">
      <c r="A64" s="18"/>
      <c r="B64" s="42"/>
      <c r="C64" s="19"/>
      <c r="D64" s="18"/>
      <c r="E64" s="20"/>
      <c r="F64" s="20"/>
      <c r="G64" s="20"/>
      <c r="H64" s="20"/>
      <c r="I64" s="21"/>
      <c r="J64" s="20"/>
    </row>
    <row r="65" spans="1:10" x14ac:dyDescent="0.35">
      <c r="A65" s="18">
        <f>A63+1</f>
        <v>28</v>
      </c>
      <c r="B65" s="42" t="s">
        <v>23</v>
      </c>
      <c r="C65" s="19">
        <v>18.350000000000001</v>
      </c>
      <c r="D65" s="18" t="s">
        <v>4</v>
      </c>
      <c r="E65" s="20">
        <v>135</v>
      </c>
      <c r="F65" s="20">
        <f>Table1[[#This Row],[Qty]]*Table1[[#This Row],[Rate]]</f>
        <v>2477.25</v>
      </c>
      <c r="G65" s="20">
        <v>2477.25</v>
      </c>
      <c r="H65" s="20">
        <f>Table1[[#This Row],[Cumulative Amount]]-Table1[[#This Row],[Previous Amount]]</f>
        <v>0</v>
      </c>
      <c r="I65" s="21">
        <v>1</v>
      </c>
      <c r="J65" s="20">
        <f>Table1[[#This Row],[%]]*Table1[[#This Row],[Qty]]*Table1[[#This Row],[Rate]]</f>
        <v>2477.25</v>
      </c>
    </row>
    <row r="66" spans="1:10" x14ac:dyDescent="0.35">
      <c r="A66" s="18"/>
      <c r="B66" s="42"/>
      <c r="C66" s="19"/>
      <c r="D66" s="18"/>
      <c r="E66" s="20"/>
      <c r="F66" s="20"/>
      <c r="G66" s="20"/>
      <c r="H66" s="20"/>
      <c r="I66" s="21"/>
      <c r="J66" s="20"/>
    </row>
    <row r="67" spans="1:10" x14ac:dyDescent="0.35">
      <c r="A67" s="18"/>
      <c r="B67" s="41" t="s">
        <v>30</v>
      </c>
      <c r="C67" s="19"/>
      <c r="D67" s="18"/>
      <c r="E67" s="20"/>
      <c r="F67" s="20"/>
      <c r="G67" s="20"/>
      <c r="H67" s="20"/>
      <c r="I67" s="21"/>
      <c r="J67" s="20"/>
    </row>
    <row r="68" spans="1:10" x14ac:dyDescent="0.35">
      <c r="A68" s="18">
        <f>A65+1</f>
        <v>29</v>
      </c>
      <c r="B68" s="42" t="s">
        <v>29</v>
      </c>
      <c r="C68" s="19">
        <v>343</v>
      </c>
      <c r="D68" s="18" t="s">
        <v>3</v>
      </c>
      <c r="E68" s="20">
        <v>220</v>
      </c>
      <c r="F68" s="20">
        <f>Table1[[#This Row],[Qty]]*Table1[[#This Row],[Rate]]</f>
        <v>75460</v>
      </c>
      <c r="G68" s="20">
        <v>71687</v>
      </c>
      <c r="H68" s="20">
        <f>Table1[[#This Row],[Cumulative Amount]]-Table1[[#This Row],[Previous Amount]]</f>
        <v>3773</v>
      </c>
      <c r="I68" s="21">
        <v>1</v>
      </c>
      <c r="J68" s="20">
        <f>Table1[[#This Row],[%]]*Table1[[#This Row],[Qty]]*Table1[[#This Row],[Rate]]</f>
        <v>75460</v>
      </c>
    </row>
    <row r="69" spans="1:10" x14ac:dyDescent="0.35">
      <c r="A69" s="18"/>
      <c r="B69" s="42"/>
      <c r="C69" s="19"/>
      <c r="D69" s="18"/>
      <c r="E69" s="20"/>
      <c r="F69" s="20"/>
      <c r="G69" s="20"/>
      <c r="H69" s="20"/>
      <c r="I69" s="21"/>
      <c r="J69" s="20"/>
    </row>
    <row r="70" spans="1:10" x14ac:dyDescent="0.35">
      <c r="A70" s="18"/>
      <c r="B70" s="42" t="s">
        <v>31</v>
      </c>
      <c r="C70" s="19"/>
      <c r="D70" s="18"/>
      <c r="E70" s="20"/>
      <c r="F70" s="20"/>
      <c r="G70" s="20"/>
      <c r="H70" s="20"/>
      <c r="I70" s="21"/>
      <c r="J70" s="20"/>
    </row>
    <row r="71" spans="1:10" x14ac:dyDescent="0.35">
      <c r="A71" s="18">
        <f>A68+1</f>
        <v>30</v>
      </c>
      <c r="B71" s="42" t="s">
        <v>32</v>
      </c>
      <c r="C71" s="19">
        <v>16</v>
      </c>
      <c r="D71" s="18" t="s">
        <v>3</v>
      </c>
      <c r="E71" s="20">
        <v>90</v>
      </c>
      <c r="F71" s="20">
        <f>Table1[[#This Row],[Qty]]*Table1[[#This Row],[Rate]]</f>
        <v>1440</v>
      </c>
      <c r="G71" s="20">
        <v>1008</v>
      </c>
      <c r="H71" s="20">
        <f>Table1[[#This Row],[Cumulative Amount]]-Table1[[#This Row],[Previous Amount]]</f>
        <v>432</v>
      </c>
      <c r="I71" s="21">
        <v>1</v>
      </c>
      <c r="J71" s="20">
        <f>Table1[[#This Row],[%]]*Table1[[#This Row],[Qty]]*Table1[[#This Row],[Rate]]</f>
        <v>1440</v>
      </c>
    </row>
    <row r="72" spans="1:10" x14ac:dyDescent="0.35">
      <c r="A72" s="18"/>
      <c r="B72" s="42"/>
      <c r="C72" s="19"/>
      <c r="D72" s="18"/>
      <c r="E72" s="20"/>
      <c r="F72" s="20"/>
      <c r="G72" s="20"/>
      <c r="H72" s="20"/>
      <c r="I72" s="21"/>
      <c r="J72" s="20"/>
    </row>
    <row r="73" spans="1:10" x14ac:dyDescent="0.35">
      <c r="A73" s="18"/>
      <c r="B73" s="41" t="s">
        <v>33</v>
      </c>
      <c r="C73" s="19"/>
      <c r="D73" s="18"/>
      <c r="E73" s="20"/>
      <c r="F73" s="20"/>
      <c r="G73" s="20"/>
      <c r="H73" s="20"/>
      <c r="I73" s="21"/>
      <c r="J73" s="20"/>
    </row>
    <row r="74" spans="1:10" x14ac:dyDescent="0.35">
      <c r="A74" s="18">
        <f>A71+1</f>
        <v>31</v>
      </c>
      <c r="B74" s="42" t="s">
        <v>25</v>
      </c>
      <c r="C74" s="19">
        <v>72.684000000000012</v>
      </c>
      <c r="D74" s="18" t="s">
        <v>3</v>
      </c>
      <c r="E74" s="20">
        <v>90</v>
      </c>
      <c r="F74" s="20">
        <f>Table1[[#This Row],[Qty]]*Table1[[#This Row],[Rate]]</f>
        <v>6541.5600000000013</v>
      </c>
      <c r="G74" s="20">
        <v>6541.2000000000007</v>
      </c>
      <c r="H74" s="20">
        <f>Table1[[#This Row],[Cumulative Amount]]-Table1[[#This Row],[Previous Amount]]</f>
        <v>0.36000000000058208</v>
      </c>
      <c r="I74" s="21">
        <v>1</v>
      </c>
      <c r="J74" s="20">
        <f>Table1[[#This Row],[%]]*Table1[[#This Row],[Qty]]*Table1[[#This Row],[Rate]]</f>
        <v>6541.5600000000013</v>
      </c>
    </row>
    <row r="75" spans="1:10" x14ac:dyDescent="0.35">
      <c r="A75" s="18"/>
      <c r="B75" s="42"/>
      <c r="C75" s="19"/>
      <c r="D75" s="18"/>
      <c r="E75" s="20"/>
      <c r="F75" s="20"/>
      <c r="G75" s="20"/>
      <c r="H75" s="20"/>
      <c r="I75" s="21"/>
      <c r="J75" s="20"/>
    </row>
    <row r="76" spans="1:10" ht="29" x14ac:dyDescent="0.35">
      <c r="A76" s="18">
        <f>A74+1</f>
        <v>32</v>
      </c>
      <c r="B76" s="42" t="s">
        <v>26</v>
      </c>
      <c r="C76" s="19">
        <v>29</v>
      </c>
      <c r="D76" s="18" t="s">
        <v>4</v>
      </c>
      <c r="E76" s="20">
        <v>125</v>
      </c>
      <c r="F76" s="20">
        <f>Table1[[#This Row],[Qty]]*Table1[[#This Row],[Rate]]</f>
        <v>3625</v>
      </c>
      <c r="G76" s="20">
        <v>2537.5</v>
      </c>
      <c r="H76" s="20">
        <f>Table1[[#This Row],[Cumulative Amount]]-Table1[[#This Row],[Previous Amount]]</f>
        <v>1087.5</v>
      </c>
      <c r="I76" s="21">
        <v>1</v>
      </c>
      <c r="J76" s="20">
        <f>Table1[[#This Row],[%]]*Table1[[#This Row],[Qty]]*Table1[[#This Row],[Rate]]</f>
        <v>3625</v>
      </c>
    </row>
    <row r="77" spans="1:10" x14ac:dyDescent="0.35">
      <c r="A77" s="18"/>
      <c r="B77" s="42"/>
      <c r="C77" s="19"/>
      <c r="D77" s="18"/>
      <c r="E77" s="20"/>
      <c r="F77" s="20"/>
      <c r="G77" s="20"/>
      <c r="H77" s="20"/>
      <c r="I77" s="21"/>
      <c r="J77" s="20"/>
    </row>
    <row r="78" spans="1:10" ht="29" x14ac:dyDescent="0.35">
      <c r="A78" s="18">
        <f>A76+1</f>
        <v>33</v>
      </c>
      <c r="B78" s="42" t="s">
        <v>27</v>
      </c>
      <c r="C78" s="19">
        <v>29</v>
      </c>
      <c r="D78" s="18" t="s">
        <v>4</v>
      </c>
      <c r="E78" s="20">
        <v>85</v>
      </c>
      <c r="F78" s="20">
        <f>Table1[[#This Row],[Qty]]*Table1[[#This Row],[Rate]]</f>
        <v>2465</v>
      </c>
      <c r="G78" s="20">
        <v>1725.5</v>
      </c>
      <c r="H78" s="20">
        <f>Table1[[#This Row],[Cumulative Amount]]-Table1[[#This Row],[Previous Amount]]</f>
        <v>739.5</v>
      </c>
      <c r="I78" s="21">
        <v>1</v>
      </c>
      <c r="J78" s="20">
        <f>Table1[[#This Row],[%]]*Table1[[#This Row],[Qty]]*Table1[[#This Row],[Rate]]</f>
        <v>2465</v>
      </c>
    </row>
    <row r="79" spans="1:10" x14ac:dyDescent="0.35">
      <c r="A79" s="18"/>
      <c r="B79" s="42"/>
      <c r="C79" s="19"/>
      <c r="D79" s="18"/>
      <c r="E79" s="20"/>
      <c r="F79" s="20"/>
      <c r="G79" s="20"/>
      <c r="H79" s="20"/>
      <c r="I79" s="21"/>
      <c r="J79" s="20"/>
    </row>
    <row r="80" spans="1:10" x14ac:dyDescent="0.35">
      <c r="A80" s="18">
        <f>A78+1</f>
        <v>34</v>
      </c>
      <c r="B80" s="42" t="s">
        <v>29</v>
      </c>
      <c r="C80" s="19">
        <v>13</v>
      </c>
      <c r="D80" s="18" t="s">
        <v>3</v>
      </c>
      <c r="E80" s="20">
        <v>220</v>
      </c>
      <c r="F80" s="20">
        <f>Table1[[#This Row],[Qty]]*Table1[[#This Row],[Rate]]</f>
        <v>2860</v>
      </c>
      <c r="G80" s="20">
        <v>2002</v>
      </c>
      <c r="H80" s="20">
        <f>Table1[[#This Row],[Cumulative Amount]]-Table1[[#This Row],[Previous Amount]]</f>
        <v>858</v>
      </c>
      <c r="I80" s="21">
        <v>1</v>
      </c>
      <c r="J80" s="20">
        <f>Table1[[#This Row],[%]]*Table1[[#This Row],[Qty]]*Table1[[#This Row],[Rate]]</f>
        <v>2860</v>
      </c>
    </row>
    <row r="81" spans="1:10" x14ac:dyDescent="0.35">
      <c r="A81" s="18"/>
      <c r="B81" s="42"/>
      <c r="C81" s="19"/>
      <c r="D81" s="18"/>
      <c r="E81" s="20"/>
      <c r="F81" s="20"/>
      <c r="G81" s="20"/>
      <c r="H81" s="20"/>
      <c r="I81" s="21"/>
      <c r="J81" s="20"/>
    </row>
    <row r="82" spans="1:10" x14ac:dyDescent="0.35">
      <c r="A82" s="18"/>
      <c r="B82" s="41" t="s">
        <v>34</v>
      </c>
      <c r="C82" s="19"/>
      <c r="D82" s="18"/>
      <c r="E82" s="20"/>
      <c r="F82" s="20"/>
      <c r="G82" s="20"/>
      <c r="H82" s="20"/>
      <c r="I82" s="21"/>
      <c r="J82" s="20"/>
    </row>
    <row r="83" spans="1:10" x14ac:dyDescent="0.35">
      <c r="A83" s="18">
        <f>A80+1</f>
        <v>35</v>
      </c>
      <c r="B83" s="42" t="s">
        <v>25</v>
      </c>
      <c r="C83" s="19">
        <v>21</v>
      </c>
      <c r="D83" s="18" t="s">
        <v>3</v>
      </c>
      <c r="E83" s="20">
        <v>90</v>
      </c>
      <c r="F83" s="20">
        <f>Table1[[#This Row],[Qty]]*Table1[[#This Row],[Rate]]</f>
        <v>1890</v>
      </c>
      <c r="G83" s="20">
        <v>1890</v>
      </c>
      <c r="H83" s="20">
        <f>Table1[[#This Row],[Cumulative Amount]]-Table1[[#This Row],[Previous Amount]]</f>
        <v>0</v>
      </c>
      <c r="I83" s="21">
        <v>1</v>
      </c>
      <c r="J83" s="20">
        <f>Table1[[#This Row],[%]]*Table1[[#This Row],[Qty]]*Table1[[#This Row],[Rate]]</f>
        <v>1890</v>
      </c>
    </row>
    <row r="84" spans="1:10" x14ac:dyDescent="0.35">
      <c r="A84" s="18"/>
      <c r="B84" s="42"/>
      <c r="C84" s="19"/>
      <c r="D84" s="18"/>
      <c r="E84" s="20"/>
      <c r="F84" s="20"/>
      <c r="G84" s="20"/>
      <c r="H84" s="20"/>
      <c r="I84" s="21"/>
      <c r="J84" s="20"/>
    </row>
    <row r="85" spans="1:10" x14ac:dyDescent="0.35">
      <c r="A85" s="18">
        <f>A83+1</f>
        <v>36</v>
      </c>
      <c r="B85" s="42" t="s">
        <v>35</v>
      </c>
      <c r="C85" s="19">
        <v>51</v>
      </c>
      <c r="D85" s="18" t="s">
        <v>4</v>
      </c>
      <c r="E85" s="20">
        <v>90</v>
      </c>
      <c r="F85" s="20">
        <f>Table1[[#This Row],[Qty]]*Table1[[#This Row],[Rate]]</f>
        <v>4590</v>
      </c>
      <c r="G85" s="20">
        <v>4590</v>
      </c>
      <c r="H85" s="20">
        <f>Table1[[#This Row],[Cumulative Amount]]-Table1[[#This Row],[Previous Amount]]</f>
        <v>0</v>
      </c>
      <c r="I85" s="21">
        <v>1</v>
      </c>
      <c r="J85" s="20">
        <f>Table1[[#This Row],[%]]*Table1[[#This Row],[Qty]]*Table1[[#This Row],[Rate]]</f>
        <v>4590</v>
      </c>
    </row>
    <row r="86" spans="1:10" x14ac:dyDescent="0.35">
      <c r="A86" s="18"/>
      <c r="B86" s="42"/>
      <c r="C86" s="19"/>
      <c r="D86" s="18"/>
      <c r="E86" s="20"/>
      <c r="F86" s="20"/>
      <c r="G86" s="20"/>
      <c r="H86" s="20"/>
      <c r="I86" s="21"/>
      <c r="J86" s="20"/>
    </row>
    <row r="87" spans="1:10" ht="29" x14ac:dyDescent="0.35">
      <c r="A87" s="18">
        <f>A85+1</f>
        <v>37</v>
      </c>
      <c r="B87" s="42" t="s">
        <v>36</v>
      </c>
      <c r="C87" s="19">
        <v>55</v>
      </c>
      <c r="D87" s="18" t="s">
        <v>4</v>
      </c>
      <c r="E87" s="20">
        <v>90</v>
      </c>
      <c r="F87" s="20">
        <f>Table1[[#This Row],[Qty]]*Table1[[#This Row],[Rate]]</f>
        <v>4950</v>
      </c>
      <c r="G87" s="20">
        <v>4950</v>
      </c>
      <c r="H87" s="20">
        <f>Table1[[#This Row],[Cumulative Amount]]-Table1[[#This Row],[Previous Amount]]</f>
        <v>0</v>
      </c>
      <c r="I87" s="21">
        <v>1</v>
      </c>
      <c r="J87" s="20">
        <f>Table1[[#This Row],[%]]*Table1[[#This Row],[Qty]]*Table1[[#This Row],[Rate]]</f>
        <v>4950</v>
      </c>
    </row>
    <row r="88" spans="1:10" x14ac:dyDescent="0.35">
      <c r="A88" s="18"/>
      <c r="B88" s="42"/>
      <c r="C88" s="19"/>
      <c r="D88" s="18"/>
      <c r="E88" s="20"/>
      <c r="F88" s="20"/>
      <c r="G88" s="20"/>
      <c r="H88" s="20"/>
      <c r="I88" s="21"/>
      <c r="J88" s="20"/>
    </row>
    <row r="89" spans="1:10" x14ac:dyDescent="0.35">
      <c r="A89" s="18"/>
      <c r="B89" s="41" t="s">
        <v>37</v>
      </c>
      <c r="C89" s="19"/>
      <c r="D89" s="18"/>
      <c r="E89" s="20"/>
      <c r="F89" s="20"/>
      <c r="G89" s="20"/>
      <c r="H89" s="20"/>
      <c r="I89" s="21"/>
      <c r="J89" s="20"/>
    </row>
    <row r="90" spans="1:10" x14ac:dyDescent="0.35">
      <c r="A90" s="18">
        <f>A87+1</f>
        <v>38</v>
      </c>
      <c r="B90" s="42" t="s">
        <v>38</v>
      </c>
      <c r="C90" s="19">
        <v>117.9</v>
      </c>
      <c r="D90" s="18" t="s">
        <v>3</v>
      </c>
      <c r="E90" s="20">
        <v>90</v>
      </c>
      <c r="F90" s="20">
        <f>Table1[[#This Row],[Qty]]*Table1[[#This Row],[Rate]]</f>
        <v>10611</v>
      </c>
      <c r="G90" s="20">
        <v>9549.9</v>
      </c>
      <c r="H90" s="20">
        <f>Table1[[#This Row],[Cumulative Amount]]-Table1[[#This Row],[Previous Amount]]</f>
        <v>1061.1000000000004</v>
      </c>
      <c r="I90" s="21">
        <v>1</v>
      </c>
      <c r="J90" s="20">
        <f>Table1[[#This Row],[%]]*Table1[[#This Row],[Qty]]*Table1[[#This Row],[Rate]]</f>
        <v>10611</v>
      </c>
    </row>
    <row r="91" spans="1:10" x14ac:dyDescent="0.35">
      <c r="A91" s="18"/>
      <c r="B91" s="42"/>
      <c r="C91" s="19"/>
      <c r="D91" s="18"/>
      <c r="E91" s="20"/>
      <c r="F91" s="20"/>
      <c r="G91" s="20"/>
      <c r="H91" s="20"/>
      <c r="I91" s="21"/>
      <c r="J91" s="20"/>
    </row>
    <row r="92" spans="1:10" x14ac:dyDescent="0.35">
      <c r="A92" s="18">
        <f>A90+1</f>
        <v>39</v>
      </c>
      <c r="B92" s="42" t="s">
        <v>39</v>
      </c>
      <c r="C92" s="19">
        <v>57</v>
      </c>
      <c r="D92" s="18" t="s">
        <v>4</v>
      </c>
      <c r="E92" s="20">
        <v>90</v>
      </c>
      <c r="F92" s="20">
        <f>Table1[[#This Row],[Qty]]*Table1[[#This Row],[Rate]]</f>
        <v>5130</v>
      </c>
      <c r="G92" s="20">
        <v>3591</v>
      </c>
      <c r="H92" s="20">
        <f>Table1[[#This Row],[Cumulative Amount]]-Table1[[#This Row],[Previous Amount]]</f>
        <v>1539</v>
      </c>
      <c r="I92" s="21">
        <v>1</v>
      </c>
      <c r="J92" s="20">
        <f>Table1[[#This Row],[%]]*Table1[[#This Row],[Qty]]*Table1[[#This Row],[Rate]]</f>
        <v>5130</v>
      </c>
    </row>
    <row r="93" spans="1:10" x14ac:dyDescent="0.35">
      <c r="A93" s="18"/>
      <c r="B93" s="42"/>
      <c r="C93" s="19"/>
      <c r="D93" s="18"/>
      <c r="E93" s="20"/>
      <c r="F93" s="20"/>
      <c r="G93" s="20"/>
      <c r="H93" s="20"/>
      <c r="I93" s="21"/>
      <c r="J93" s="20"/>
    </row>
    <row r="94" spans="1:10" x14ac:dyDescent="0.35">
      <c r="A94" s="18"/>
      <c r="B94" s="41" t="s">
        <v>40</v>
      </c>
      <c r="C94" s="19"/>
      <c r="D94" s="18"/>
      <c r="E94" s="20"/>
      <c r="F94" s="20"/>
      <c r="G94" s="20"/>
      <c r="H94" s="20"/>
      <c r="I94" s="21"/>
      <c r="J94" s="20"/>
    </row>
    <row r="95" spans="1:10" x14ac:dyDescent="0.35">
      <c r="A95" s="18">
        <f>A92+1</f>
        <v>40</v>
      </c>
      <c r="B95" s="42" t="s">
        <v>41</v>
      </c>
      <c r="C95" s="19">
        <v>78.3</v>
      </c>
      <c r="D95" s="18" t="s">
        <v>3</v>
      </c>
      <c r="E95" s="20">
        <v>90</v>
      </c>
      <c r="F95" s="20">
        <f>Table1[[#This Row],[Qty]]*Table1[[#This Row],[Rate]]</f>
        <v>7047</v>
      </c>
      <c r="G95" s="20">
        <v>7047</v>
      </c>
      <c r="H95" s="20">
        <f>Table1[[#This Row],[Cumulative Amount]]-Table1[[#This Row],[Previous Amount]]</f>
        <v>0</v>
      </c>
      <c r="I95" s="21">
        <v>1</v>
      </c>
      <c r="J95" s="20">
        <f>Table1[[#This Row],[%]]*Table1[[#This Row],[Qty]]*Table1[[#This Row],[Rate]]</f>
        <v>7047</v>
      </c>
    </row>
    <row r="96" spans="1:10" x14ac:dyDescent="0.35">
      <c r="A96" s="18"/>
      <c r="B96" s="42"/>
      <c r="C96" s="19"/>
      <c r="D96" s="18"/>
      <c r="E96" s="20"/>
      <c r="F96" s="20"/>
      <c r="G96" s="20"/>
      <c r="H96" s="20"/>
      <c r="I96" s="21"/>
      <c r="J96" s="20"/>
    </row>
    <row r="97" spans="1:10" ht="43.5" x14ac:dyDescent="0.35">
      <c r="A97" s="18">
        <f>A95+1</f>
        <v>41</v>
      </c>
      <c r="B97" s="42" t="s">
        <v>42</v>
      </c>
      <c r="C97" s="19">
        <v>60</v>
      </c>
      <c r="D97" s="18" t="s">
        <v>4</v>
      </c>
      <c r="E97" s="20">
        <v>175</v>
      </c>
      <c r="F97" s="20">
        <f>Table1[[#This Row],[Qty]]*Table1[[#This Row],[Rate]]</f>
        <v>10500</v>
      </c>
      <c r="G97" s="20">
        <v>10500</v>
      </c>
      <c r="H97" s="20">
        <f>Table1[[#This Row],[Cumulative Amount]]-Table1[[#This Row],[Previous Amount]]</f>
        <v>0</v>
      </c>
      <c r="I97" s="21">
        <v>1</v>
      </c>
      <c r="J97" s="20">
        <f>Table1[[#This Row],[%]]*Table1[[#This Row],[Qty]]*Table1[[#This Row],[Rate]]</f>
        <v>10500</v>
      </c>
    </row>
    <row r="98" spans="1:10" x14ac:dyDescent="0.35">
      <c r="A98" s="18"/>
      <c r="B98" s="42"/>
      <c r="C98" s="19"/>
      <c r="D98" s="18"/>
      <c r="E98" s="20"/>
      <c r="F98" s="20"/>
      <c r="G98" s="20"/>
      <c r="H98" s="20"/>
      <c r="I98" s="21"/>
      <c r="J98" s="20"/>
    </row>
    <row r="99" spans="1:10" x14ac:dyDescent="0.35">
      <c r="A99" s="18"/>
      <c r="B99" s="41" t="s">
        <v>43</v>
      </c>
      <c r="C99" s="19"/>
      <c r="D99" s="18"/>
      <c r="E99" s="20"/>
      <c r="F99" s="20"/>
      <c r="G99" s="20"/>
      <c r="H99" s="20"/>
      <c r="I99" s="21"/>
      <c r="J99" s="20"/>
    </row>
    <row r="100" spans="1:10" ht="29" x14ac:dyDescent="0.35">
      <c r="A100" s="18">
        <f>A97+1</f>
        <v>42</v>
      </c>
      <c r="B100" s="42" t="s">
        <v>44</v>
      </c>
      <c r="C100" s="19">
        <v>68</v>
      </c>
      <c r="D100" s="18" t="s">
        <v>3</v>
      </c>
      <c r="E100" s="20">
        <v>150</v>
      </c>
      <c r="F100" s="20">
        <f>Table1[[#This Row],[Qty]]*Table1[[#This Row],[Rate]]</f>
        <v>10200</v>
      </c>
      <c r="G100" s="20">
        <v>10200</v>
      </c>
      <c r="H100" s="20">
        <f>Table1[[#This Row],[Cumulative Amount]]-Table1[[#This Row],[Previous Amount]]</f>
        <v>0</v>
      </c>
      <c r="I100" s="21">
        <v>1</v>
      </c>
      <c r="J100" s="20">
        <f>Table1[[#This Row],[%]]*Table1[[#This Row],[Qty]]*Table1[[#This Row],[Rate]]</f>
        <v>10200</v>
      </c>
    </row>
    <row r="101" spans="1:10" x14ac:dyDescent="0.35">
      <c r="A101" s="18"/>
      <c r="B101" s="42"/>
      <c r="C101" s="19"/>
      <c r="D101" s="18"/>
      <c r="E101" s="20"/>
      <c r="F101" s="20"/>
      <c r="G101" s="20"/>
      <c r="H101" s="20"/>
      <c r="I101" s="21"/>
      <c r="J101" s="20"/>
    </row>
    <row r="102" spans="1:10" x14ac:dyDescent="0.35">
      <c r="A102" s="18"/>
      <c r="B102" s="41" t="s">
        <v>45</v>
      </c>
      <c r="C102" s="19"/>
      <c r="D102" s="18"/>
      <c r="E102" s="20"/>
      <c r="F102" s="20"/>
      <c r="G102" s="20"/>
      <c r="H102" s="20"/>
      <c r="I102" s="21"/>
      <c r="J102" s="20"/>
    </row>
    <row r="103" spans="1:10" x14ac:dyDescent="0.35">
      <c r="A103" s="18">
        <f>A100+1</f>
        <v>43</v>
      </c>
      <c r="B103" s="42" t="s">
        <v>46</v>
      </c>
      <c r="C103" s="19">
        <v>46</v>
      </c>
      <c r="D103" s="18" t="s">
        <v>3</v>
      </c>
      <c r="E103" s="20">
        <v>110</v>
      </c>
      <c r="F103" s="20">
        <f>Table1[[#This Row],[Qty]]*Table1[[#This Row],[Rate]]</f>
        <v>5060</v>
      </c>
      <c r="G103" s="20">
        <v>3542</v>
      </c>
      <c r="H103" s="20">
        <f>Table1[[#This Row],[Cumulative Amount]]-Table1[[#This Row],[Previous Amount]]</f>
        <v>1518</v>
      </c>
      <c r="I103" s="21">
        <v>1</v>
      </c>
      <c r="J103" s="20">
        <f>Table1[[#This Row],[%]]*Table1[[#This Row],[Qty]]*Table1[[#This Row],[Rate]]</f>
        <v>5060</v>
      </c>
    </row>
    <row r="104" spans="1:10" x14ac:dyDescent="0.35">
      <c r="A104" s="18"/>
      <c r="B104" s="42"/>
      <c r="C104" s="19"/>
      <c r="D104" s="18"/>
      <c r="E104" s="20"/>
      <c r="F104" s="20"/>
      <c r="G104" s="20"/>
      <c r="H104" s="20"/>
      <c r="I104" s="21"/>
      <c r="J104" s="20"/>
    </row>
    <row r="105" spans="1:10" x14ac:dyDescent="0.35">
      <c r="A105" s="18">
        <f>A103+1</f>
        <v>44</v>
      </c>
      <c r="B105" s="42" t="s">
        <v>47</v>
      </c>
      <c r="C105" s="19">
        <v>30</v>
      </c>
      <c r="D105" s="18" t="s">
        <v>4</v>
      </c>
      <c r="E105" s="20">
        <v>150</v>
      </c>
      <c r="F105" s="20">
        <f>Table1[[#This Row],[Qty]]*Table1[[#This Row],[Rate]]</f>
        <v>4500</v>
      </c>
      <c r="G105" s="20">
        <v>4050</v>
      </c>
      <c r="H105" s="20">
        <f>Table1[[#This Row],[Cumulative Amount]]-Table1[[#This Row],[Previous Amount]]</f>
        <v>450</v>
      </c>
      <c r="I105" s="21">
        <v>1</v>
      </c>
      <c r="J105" s="20">
        <f>Table1[[#This Row],[%]]*Table1[[#This Row],[Qty]]*Table1[[#This Row],[Rate]]</f>
        <v>4500</v>
      </c>
    </row>
    <row r="106" spans="1:10" x14ac:dyDescent="0.35">
      <c r="A106" s="18"/>
      <c r="B106" s="42"/>
      <c r="C106" s="19"/>
      <c r="D106" s="18"/>
      <c r="E106" s="20"/>
      <c r="F106" s="20"/>
      <c r="G106" s="20"/>
      <c r="H106" s="20"/>
      <c r="I106" s="21"/>
      <c r="J106" s="20"/>
    </row>
    <row r="107" spans="1:10" x14ac:dyDescent="0.35">
      <c r="A107" s="18"/>
      <c r="B107" s="41" t="s">
        <v>48</v>
      </c>
      <c r="C107" s="19"/>
      <c r="D107" s="18"/>
      <c r="E107" s="20"/>
      <c r="F107" s="20"/>
      <c r="G107" s="20"/>
      <c r="H107" s="20"/>
      <c r="I107" s="21"/>
      <c r="J107" s="20"/>
    </row>
    <row r="108" spans="1:10" x14ac:dyDescent="0.35">
      <c r="A108" s="18">
        <f>A105+1</f>
        <v>45</v>
      </c>
      <c r="B108" s="42" t="s">
        <v>46</v>
      </c>
      <c r="C108" s="19">
        <v>39</v>
      </c>
      <c r="D108" s="18" t="s">
        <v>3</v>
      </c>
      <c r="E108" s="20">
        <v>110</v>
      </c>
      <c r="F108" s="20">
        <f>Table1[[#This Row],[Qty]]*Table1[[#This Row],[Rate]]</f>
        <v>4290</v>
      </c>
      <c r="G108" s="20">
        <v>4290</v>
      </c>
      <c r="H108" s="20">
        <f>Table1[[#This Row],[Cumulative Amount]]-Table1[[#This Row],[Previous Amount]]</f>
        <v>0</v>
      </c>
      <c r="I108" s="21">
        <v>1</v>
      </c>
      <c r="J108" s="20">
        <f>Table1[[#This Row],[%]]*Table1[[#This Row],[Qty]]*Table1[[#This Row],[Rate]]</f>
        <v>4290</v>
      </c>
    </row>
    <row r="109" spans="1:10" x14ac:dyDescent="0.35">
      <c r="A109" s="18"/>
      <c r="B109" s="42"/>
      <c r="C109" s="19"/>
      <c r="D109" s="18"/>
      <c r="E109" s="20"/>
      <c r="F109" s="20"/>
      <c r="G109" s="20"/>
      <c r="H109" s="20"/>
      <c r="I109" s="21"/>
      <c r="J109" s="20"/>
    </row>
    <row r="110" spans="1:10" ht="29" x14ac:dyDescent="0.35">
      <c r="A110" s="18">
        <f>A108+1</f>
        <v>46</v>
      </c>
      <c r="B110" s="42" t="s">
        <v>49</v>
      </c>
      <c r="C110" s="19">
        <v>2</v>
      </c>
      <c r="D110" s="18" t="s">
        <v>3</v>
      </c>
      <c r="E110" s="20">
        <v>150</v>
      </c>
      <c r="F110" s="20">
        <f>Table1[[#This Row],[Qty]]*Table1[[#This Row],[Rate]]</f>
        <v>300</v>
      </c>
      <c r="G110" s="20">
        <v>300</v>
      </c>
      <c r="H110" s="20">
        <f>Table1[[#This Row],[Cumulative Amount]]-Table1[[#This Row],[Previous Amount]]</f>
        <v>0</v>
      </c>
      <c r="I110" s="21">
        <v>1</v>
      </c>
      <c r="J110" s="20">
        <f>Table1[[#This Row],[%]]*Table1[[#This Row],[Qty]]*Table1[[#This Row],[Rate]]</f>
        <v>300</v>
      </c>
    </row>
    <row r="111" spans="1:10" x14ac:dyDescent="0.35">
      <c r="A111" s="18"/>
      <c r="B111" s="42"/>
      <c r="C111" s="19"/>
      <c r="D111" s="18"/>
      <c r="E111" s="20"/>
      <c r="F111" s="20"/>
      <c r="G111" s="20"/>
      <c r="H111" s="20"/>
      <c r="I111" s="21"/>
      <c r="J111" s="20"/>
    </row>
    <row r="112" spans="1:10" x14ac:dyDescent="0.35">
      <c r="A112" s="18">
        <f>A110+1</f>
        <v>47</v>
      </c>
      <c r="B112" s="42" t="s">
        <v>50</v>
      </c>
      <c r="C112" s="19">
        <v>29</v>
      </c>
      <c r="D112" s="18" t="s">
        <v>4</v>
      </c>
      <c r="E112" s="20">
        <v>150</v>
      </c>
      <c r="F112" s="20">
        <f>Table1[[#This Row],[Qty]]*Table1[[#This Row],[Rate]]</f>
        <v>4350</v>
      </c>
      <c r="G112" s="20">
        <v>4350</v>
      </c>
      <c r="H112" s="20">
        <f>Table1[[#This Row],[Cumulative Amount]]-Table1[[#This Row],[Previous Amount]]</f>
        <v>0</v>
      </c>
      <c r="I112" s="21">
        <v>1</v>
      </c>
      <c r="J112" s="20">
        <f>Table1[[#This Row],[%]]*Table1[[#This Row],[Qty]]*Table1[[#This Row],[Rate]]</f>
        <v>4350</v>
      </c>
    </row>
    <row r="113" spans="1:10" x14ac:dyDescent="0.35">
      <c r="A113" s="18"/>
      <c r="B113" s="42"/>
      <c r="C113" s="19"/>
      <c r="D113" s="18"/>
      <c r="E113" s="20"/>
      <c r="F113" s="20"/>
      <c r="G113" s="20"/>
      <c r="H113" s="20"/>
      <c r="I113" s="21"/>
      <c r="J113" s="20"/>
    </row>
    <row r="114" spans="1:10" x14ac:dyDescent="0.35">
      <c r="A114" s="18"/>
      <c r="B114" s="41" t="s">
        <v>51</v>
      </c>
      <c r="C114" s="19"/>
      <c r="D114" s="18"/>
      <c r="E114" s="20"/>
      <c r="F114" s="20"/>
      <c r="G114" s="20"/>
      <c r="H114" s="20"/>
      <c r="I114" s="21"/>
      <c r="J114" s="20"/>
    </row>
    <row r="115" spans="1:10" x14ac:dyDescent="0.35">
      <c r="A115" s="18">
        <f>A112+1</f>
        <v>48</v>
      </c>
      <c r="B115" s="42" t="s">
        <v>41</v>
      </c>
      <c r="C115" s="19">
        <v>4</v>
      </c>
      <c r="D115" s="18" t="s">
        <v>3</v>
      </c>
      <c r="E115" s="20">
        <v>110</v>
      </c>
      <c r="F115" s="20">
        <f>Table1[[#This Row],[Qty]]*Table1[[#This Row],[Rate]]</f>
        <v>440</v>
      </c>
      <c r="G115" s="20">
        <v>440</v>
      </c>
      <c r="H115" s="20">
        <f>Table1[[#This Row],[Cumulative Amount]]-Table1[[#This Row],[Previous Amount]]</f>
        <v>0</v>
      </c>
      <c r="I115" s="21">
        <v>1</v>
      </c>
      <c r="J115" s="20">
        <f>Table1[[#This Row],[%]]*Table1[[#This Row],[Qty]]*Table1[[#This Row],[Rate]]</f>
        <v>440</v>
      </c>
    </row>
    <row r="116" spans="1:10" x14ac:dyDescent="0.35">
      <c r="A116" s="18"/>
      <c r="B116" s="42"/>
      <c r="C116" s="19"/>
      <c r="D116" s="18"/>
      <c r="E116" s="20"/>
      <c r="F116" s="20"/>
      <c r="G116" s="20"/>
      <c r="H116" s="20"/>
      <c r="I116" s="21"/>
      <c r="J116" s="20"/>
    </row>
    <row r="117" spans="1:10" x14ac:dyDescent="0.35">
      <c r="A117" s="18"/>
      <c r="B117" s="41" t="s">
        <v>52</v>
      </c>
      <c r="C117" s="19"/>
      <c r="D117" s="18"/>
      <c r="E117" s="20"/>
      <c r="F117" s="20"/>
      <c r="G117" s="20"/>
      <c r="H117" s="20"/>
      <c r="I117" s="21"/>
      <c r="J117" s="20"/>
    </row>
    <row r="118" spans="1:10" x14ac:dyDescent="0.35">
      <c r="A118" s="18">
        <f>A115+1</f>
        <v>49</v>
      </c>
      <c r="B118" s="42" t="s">
        <v>41</v>
      </c>
      <c r="C118" s="19">
        <v>73.8</v>
      </c>
      <c r="D118" s="18" t="s">
        <v>3</v>
      </c>
      <c r="E118" s="20">
        <v>110</v>
      </c>
      <c r="F118" s="20">
        <f>Table1[[#This Row],[Qty]]*Table1[[#This Row],[Rate]]</f>
        <v>8118</v>
      </c>
      <c r="G118" s="20">
        <v>6900.3</v>
      </c>
      <c r="H118" s="20">
        <f>Table1[[#This Row],[Cumulative Amount]]-Table1[[#This Row],[Previous Amount]]</f>
        <v>1217.6999999999998</v>
      </c>
      <c r="I118" s="21">
        <v>1</v>
      </c>
      <c r="J118" s="20">
        <f>Table1[[#This Row],[%]]*Table1[[#This Row],[Qty]]*Table1[[#This Row],[Rate]]</f>
        <v>8118</v>
      </c>
    </row>
    <row r="119" spans="1:10" x14ac:dyDescent="0.35">
      <c r="A119" s="18"/>
      <c r="B119" s="42"/>
      <c r="C119" s="19"/>
      <c r="D119" s="18"/>
      <c r="E119" s="20"/>
      <c r="F119" s="20"/>
      <c r="G119" s="20"/>
      <c r="H119" s="20"/>
      <c r="I119" s="21"/>
      <c r="J119" s="20"/>
    </row>
    <row r="120" spans="1:10" x14ac:dyDescent="0.35">
      <c r="A120" s="18"/>
      <c r="B120" s="41" t="s">
        <v>53</v>
      </c>
      <c r="C120" s="19"/>
      <c r="D120" s="18"/>
      <c r="E120" s="20"/>
      <c r="F120" s="20"/>
      <c r="G120" s="20"/>
      <c r="H120" s="20"/>
      <c r="I120" s="21"/>
      <c r="J120" s="20"/>
    </row>
    <row r="121" spans="1:10" x14ac:dyDescent="0.35">
      <c r="A121" s="18"/>
      <c r="B121" s="41" t="s">
        <v>54</v>
      </c>
      <c r="C121" s="19"/>
      <c r="D121" s="18"/>
      <c r="E121" s="20"/>
      <c r="F121" s="20"/>
      <c r="G121" s="20"/>
      <c r="H121" s="20"/>
      <c r="I121" s="21"/>
      <c r="J121" s="20"/>
    </row>
    <row r="122" spans="1:10" x14ac:dyDescent="0.35">
      <c r="A122" s="18">
        <f>A118+1</f>
        <v>50</v>
      </c>
      <c r="B122" s="42" t="s">
        <v>55</v>
      </c>
      <c r="C122" s="19">
        <v>150</v>
      </c>
      <c r="D122" s="18" t="s">
        <v>4</v>
      </c>
      <c r="E122" s="20">
        <v>90</v>
      </c>
      <c r="F122" s="20">
        <f>Table1[[#This Row],[Qty]]*Table1[[#This Row],[Rate]]</f>
        <v>13500</v>
      </c>
      <c r="G122" s="20">
        <v>12150</v>
      </c>
      <c r="H122" s="20">
        <f>Table1[[#This Row],[Cumulative Amount]]-Table1[[#This Row],[Previous Amount]]</f>
        <v>1350</v>
      </c>
      <c r="I122" s="21">
        <v>1</v>
      </c>
      <c r="J122" s="20">
        <f>Table1[[#This Row],[%]]*Table1[[#This Row],[Qty]]*Table1[[#This Row],[Rate]]</f>
        <v>13500</v>
      </c>
    </row>
    <row r="123" spans="1:10" x14ac:dyDescent="0.35">
      <c r="A123" s="18"/>
      <c r="B123" s="42"/>
      <c r="C123" s="19"/>
      <c r="D123" s="18"/>
      <c r="E123" s="20"/>
      <c r="F123" s="20"/>
      <c r="G123" s="20"/>
      <c r="H123" s="20"/>
      <c r="I123" s="21"/>
      <c r="J123" s="20"/>
    </row>
    <row r="124" spans="1:10" x14ac:dyDescent="0.35">
      <c r="A124" s="18"/>
      <c r="B124" s="41" t="s">
        <v>24</v>
      </c>
      <c r="C124" s="19"/>
      <c r="D124" s="18"/>
      <c r="E124" s="20"/>
      <c r="F124" s="20"/>
      <c r="G124" s="20"/>
      <c r="H124" s="20"/>
      <c r="I124" s="21"/>
      <c r="J124" s="20"/>
    </row>
    <row r="125" spans="1:10" x14ac:dyDescent="0.35">
      <c r="A125" s="18">
        <f>A122+1</f>
        <v>51</v>
      </c>
      <c r="B125" s="42" t="s">
        <v>56</v>
      </c>
      <c r="C125" s="19">
        <v>38</v>
      </c>
      <c r="D125" s="18" t="s">
        <v>4</v>
      </c>
      <c r="E125" s="20">
        <v>90</v>
      </c>
      <c r="F125" s="20">
        <f>Table1[[#This Row],[Qty]]*Table1[[#This Row],[Rate]]</f>
        <v>3420</v>
      </c>
      <c r="G125" s="20">
        <v>3420</v>
      </c>
      <c r="H125" s="20">
        <f>Table1[[#This Row],[Cumulative Amount]]-Table1[[#This Row],[Previous Amount]]</f>
        <v>0</v>
      </c>
      <c r="I125" s="21">
        <v>1</v>
      </c>
      <c r="J125" s="20">
        <f>Table1[[#This Row],[%]]*Table1[[#This Row],[Qty]]*Table1[[#This Row],[Rate]]</f>
        <v>3420</v>
      </c>
    </row>
    <row r="126" spans="1:10" x14ac:dyDescent="0.35">
      <c r="A126" s="18"/>
      <c r="B126" s="42"/>
      <c r="C126" s="19"/>
      <c r="D126" s="18"/>
      <c r="E126" s="20"/>
      <c r="F126" s="20"/>
      <c r="G126" s="20"/>
      <c r="H126" s="20"/>
      <c r="I126" s="21"/>
      <c r="J126" s="20"/>
    </row>
    <row r="127" spans="1:10" x14ac:dyDescent="0.35">
      <c r="A127" s="18"/>
      <c r="B127" s="41" t="s">
        <v>28</v>
      </c>
      <c r="C127" s="19"/>
      <c r="D127" s="18"/>
      <c r="E127" s="20"/>
      <c r="F127" s="20"/>
      <c r="G127" s="20"/>
      <c r="H127" s="20"/>
      <c r="I127" s="21"/>
      <c r="J127" s="20"/>
    </row>
    <row r="128" spans="1:10" x14ac:dyDescent="0.35">
      <c r="A128" s="18">
        <f>A125+1</f>
        <v>52</v>
      </c>
      <c r="B128" s="42" t="s">
        <v>56</v>
      </c>
      <c r="C128" s="19">
        <v>36</v>
      </c>
      <c r="D128" s="18" t="s">
        <v>4</v>
      </c>
      <c r="E128" s="20">
        <v>90</v>
      </c>
      <c r="F128" s="20">
        <f>Table1[[#This Row],[Qty]]*Table1[[#This Row],[Rate]]</f>
        <v>3240</v>
      </c>
      <c r="G128" s="20">
        <v>3240</v>
      </c>
      <c r="H128" s="20">
        <f>Table1[[#This Row],[Cumulative Amount]]-Table1[[#This Row],[Previous Amount]]</f>
        <v>0</v>
      </c>
      <c r="I128" s="21">
        <v>1</v>
      </c>
      <c r="J128" s="20">
        <f>Table1[[#This Row],[%]]*Table1[[#This Row],[Qty]]*Table1[[#This Row],[Rate]]</f>
        <v>3240</v>
      </c>
    </row>
    <row r="129" spans="1:10" x14ac:dyDescent="0.35">
      <c r="A129" s="18"/>
      <c r="B129" s="42"/>
      <c r="C129" s="19"/>
      <c r="D129" s="18"/>
      <c r="E129" s="20"/>
      <c r="F129" s="20"/>
      <c r="G129" s="20"/>
      <c r="H129" s="20"/>
      <c r="I129" s="21"/>
      <c r="J129" s="20"/>
    </row>
    <row r="130" spans="1:10" x14ac:dyDescent="0.35">
      <c r="A130" s="18"/>
      <c r="B130" s="41" t="s">
        <v>57</v>
      </c>
      <c r="C130" s="19"/>
      <c r="D130" s="18"/>
      <c r="E130" s="20"/>
      <c r="F130" s="20"/>
      <c r="G130" s="20"/>
      <c r="H130" s="20"/>
      <c r="I130" s="21"/>
      <c r="J130" s="20"/>
    </row>
    <row r="131" spans="1:10" x14ac:dyDescent="0.35">
      <c r="A131" s="18">
        <f>A128+1</f>
        <v>53</v>
      </c>
      <c r="B131" s="42" t="s">
        <v>25</v>
      </c>
      <c r="C131" s="19">
        <v>35</v>
      </c>
      <c r="D131" s="18" t="s">
        <v>3</v>
      </c>
      <c r="E131" s="20">
        <v>90</v>
      </c>
      <c r="F131" s="20">
        <f>Table1[[#This Row],[Qty]]*Table1[[#This Row],[Rate]]</f>
        <v>3150</v>
      </c>
      <c r="G131" s="20">
        <v>2835</v>
      </c>
      <c r="H131" s="20">
        <f>Table1[[#This Row],[Cumulative Amount]]-Table1[[#This Row],[Previous Amount]]</f>
        <v>315</v>
      </c>
      <c r="I131" s="21">
        <v>1</v>
      </c>
      <c r="J131" s="20">
        <f>Table1[[#This Row],[%]]*Table1[[#This Row],[Qty]]*Table1[[#This Row],[Rate]]</f>
        <v>3150</v>
      </c>
    </row>
    <row r="132" spans="1:10" x14ac:dyDescent="0.35">
      <c r="A132" s="18"/>
      <c r="B132" s="42"/>
      <c r="C132" s="19"/>
      <c r="D132" s="18"/>
      <c r="E132" s="20"/>
      <c r="F132" s="20"/>
      <c r="G132" s="20"/>
      <c r="H132" s="20"/>
      <c r="I132" s="21"/>
      <c r="J132" s="20"/>
    </row>
    <row r="133" spans="1:10" x14ac:dyDescent="0.35">
      <c r="A133" s="18"/>
      <c r="B133" s="41" t="s">
        <v>33</v>
      </c>
      <c r="C133" s="19"/>
      <c r="D133" s="18"/>
      <c r="E133" s="20"/>
      <c r="F133" s="20"/>
      <c r="G133" s="20"/>
      <c r="H133" s="20"/>
      <c r="I133" s="21"/>
      <c r="J133" s="20"/>
    </row>
    <row r="134" spans="1:10" x14ac:dyDescent="0.35">
      <c r="A134" s="18">
        <f>A131+1</f>
        <v>54</v>
      </c>
      <c r="B134" s="42" t="s">
        <v>56</v>
      </c>
      <c r="C134" s="19">
        <v>27</v>
      </c>
      <c r="D134" s="18" t="s">
        <v>4</v>
      </c>
      <c r="E134" s="20">
        <v>90</v>
      </c>
      <c r="F134" s="20">
        <f>Table1[[#This Row],[Qty]]*Table1[[#This Row],[Rate]]</f>
        <v>2430</v>
      </c>
      <c r="G134" s="20">
        <v>2430</v>
      </c>
      <c r="H134" s="20">
        <f>Table1[[#This Row],[Cumulative Amount]]-Table1[[#This Row],[Previous Amount]]</f>
        <v>0</v>
      </c>
      <c r="I134" s="21">
        <v>1</v>
      </c>
      <c r="J134" s="20">
        <f>Table1[[#This Row],[%]]*Table1[[#This Row],[Qty]]*Table1[[#This Row],[Rate]]</f>
        <v>2430</v>
      </c>
    </row>
    <row r="135" spans="1:10" x14ac:dyDescent="0.35">
      <c r="A135" s="18"/>
      <c r="B135" s="42"/>
      <c r="C135" s="19"/>
      <c r="D135" s="18"/>
      <c r="E135" s="20"/>
      <c r="F135" s="20"/>
      <c r="G135" s="20"/>
      <c r="H135" s="20"/>
      <c r="I135" s="21"/>
      <c r="J135" s="20"/>
    </row>
    <row r="136" spans="1:10" x14ac:dyDescent="0.35">
      <c r="A136" s="18"/>
      <c r="B136" s="41" t="s">
        <v>52</v>
      </c>
      <c r="C136" s="19"/>
      <c r="D136" s="18"/>
      <c r="E136" s="20"/>
      <c r="F136" s="20"/>
      <c r="G136" s="20"/>
      <c r="H136" s="20"/>
      <c r="I136" s="21"/>
      <c r="J136" s="20"/>
    </row>
    <row r="137" spans="1:10" x14ac:dyDescent="0.35">
      <c r="A137" s="18">
        <f>A134+1</f>
        <v>55</v>
      </c>
      <c r="B137" s="42" t="s">
        <v>58</v>
      </c>
      <c r="C137" s="19"/>
      <c r="D137" s="18"/>
      <c r="E137" s="20"/>
      <c r="F137" s="20"/>
      <c r="G137" s="20"/>
      <c r="H137" s="20"/>
      <c r="I137" s="21"/>
      <c r="J137" s="20"/>
    </row>
    <row r="138" spans="1:10" x14ac:dyDescent="0.35">
      <c r="A138" s="18"/>
      <c r="B138" s="42"/>
      <c r="C138" s="19"/>
      <c r="D138" s="18"/>
      <c r="E138" s="20"/>
      <c r="F138" s="20"/>
      <c r="G138" s="20"/>
      <c r="H138" s="20"/>
      <c r="I138" s="21"/>
      <c r="J138" s="20"/>
    </row>
    <row r="139" spans="1:10" x14ac:dyDescent="0.35">
      <c r="A139" s="18">
        <f>A137+1</f>
        <v>56</v>
      </c>
      <c r="B139" s="42" t="s">
        <v>59</v>
      </c>
      <c r="C139" s="19">
        <v>70</v>
      </c>
      <c r="D139" s="18" t="s">
        <v>6</v>
      </c>
      <c r="E139" s="20">
        <v>185</v>
      </c>
      <c r="F139" s="20">
        <f>Table1[[#This Row],[Qty]]*Table1[[#This Row],[Rate]]</f>
        <v>12950</v>
      </c>
      <c r="G139" s="20"/>
      <c r="H139" s="20">
        <f>Table1[[#This Row],[Cumulative Amount]]-Table1[[#This Row],[Previous Amount]]</f>
        <v>0</v>
      </c>
      <c r="I139" s="21"/>
      <c r="J139" s="20"/>
    </row>
    <row r="140" spans="1:10" x14ac:dyDescent="0.35">
      <c r="A140" s="18"/>
      <c r="B140" s="42"/>
      <c r="C140" s="19"/>
      <c r="D140" s="18"/>
      <c r="E140" s="20"/>
      <c r="F140" s="20"/>
      <c r="G140" s="20"/>
      <c r="H140" s="20"/>
      <c r="I140" s="21"/>
      <c r="J140" s="20"/>
    </row>
    <row r="141" spans="1:10" ht="29" x14ac:dyDescent="0.35">
      <c r="A141" s="18">
        <f>A139+1</f>
        <v>57</v>
      </c>
      <c r="B141" s="42" t="s">
        <v>60</v>
      </c>
      <c r="C141" s="19">
        <v>350</v>
      </c>
      <c r="D141" s="18" t="s">
        <v>6</v>
      </c>
      <c r="E141" s="20">
        <v>75</v>
      </c>
      <c r="F141" s="20">
        <f>Table1[[#This Row],[Qty]]*Table1[[#This Row],[Rate]]</f>
        <v>26250</v>
      </c>
      <c r="G141" s="20">
        <v>750</v>
      </c>
      <c r="H141" s="20">
        <f>Table1[[#This Row],[Cumulative Amount]]-Table1[[#This Row],[Previous Amount]]</f>
        <v>6750</v>
      </c>
      <c r="I141" s="21">
        <v>0.2857142857142857</v>
      </c>
      <c r="J141" s="20">
        <f>Table1[[#This Row],[%]]*Table1[[#This Row],[Qty]]*Table1[[#This Row],[Rate]]</f>
        <v>7500</v>
      </c>
    </row>
    <row r="142" spans="1:10" x14ac:dyDescent="0.35">
      <c r="A142" s="18"/>
      <c r="B142" s="42"/>
      <c r="C142" s="19"/>
      <c r="D142" s="18"/>
      <c r="E142" s="20"/>
      <c r="F142" s="20"/>
      <c r="G142" s="20"/>
      <c r="H142" s="20"/>
      <c r="I142" s="21"/>
      <c r="J142" s="20"/>
    </row>
    <row r="143" spans="1:10" x14ac:dyDescent="0.35">
      <c r="A143" s="18"/>
      <c r="B143" s="42"/>
      <c r="C143" s="19"/>
      <c r="D143" s="18"/>
      <c r="E143" s="20"/>
      <c r="F143" s="26">
        <f>SUBTOTAL(109,F2:F142)</f>
        <v>918183.61</v>
      </c>
      <c r="G143" s="26">
        <f>SUBTOTAL(109,G2:G142)</f>
        <v>835292.76</v>
      </c>
      <c r="H143" s="26">
        <f>SUBTOTAL(109,H2:H142)</f>
        <v>45230.6</v>
      </c>
      <c r="I143" s="27"/>
      <c r="J143" s="26">
        <f>SUBTOTAL(109,J2:J142)</f>
        <v>880523.36</v>
      </c>
    </row>
    <row r="144" spans="1:10" x14ac:dyDescent="0.35">
      <c r="A144" s="18"/>
      <c r="B144" s="41" t="s">
        <v>68</v>
      </c>
      <c r="C144" s="19"/>
      <c r="D144" s="18"/>
      <c r="E144" s="20"/>
      <c r="F144" s="20"/>
      <c r="G144" s="20"/>
      <c r="H144" s="20"/>
      <c r="I144" s="21"/>
      <c r="J144" s="20"/>
    </row>
    <row r="145" spans="1:10" x14ac:dyDescent="0.35">
      <c r="A145" s="18"/>
      <c r="B145" s="42"/>
      <c r="C145" s="19"/>
      <c r="D145" s="18"/>
      <c r="E145" s="20"/>
      <c r="F145" s="20"/>
      <c r="G145" s="20"/>
      <c r="H145" s="20"/>
      <c r="I145" s="21"/>
      <c r="J145" s="20"/>
    </row>
    <row r="146" spans="1:10" ht="29" x14ac:dyDescent="0.35">
      <c r="A146" s="18">
        <v>1</v>
      </c>
      <c r="B146" s="42" t="s">
        <v>63</v>
      </c>
      <c r="C146" s="19">
        <v>1</v>
      </c>
      <c r="D146" s="18" t="s">
        <v>92</v>
      </c>
      <c r="E146" s="20">
        <v>45030.5</v>
      </c>
      <c r="F146" s="20">
        <f>Table1[[#This Row],[Qty]]*Table1[[#This Row],[Rate]]</f>
        <v>45030.5</v>
      </c>
      <c r="G146" s="20">
        <v>45030.5</v>
      </c>
      <c r="H146" s="20">
        <f>Table1[[#This Row],[Cumulative Amount]]-Table1[[#This Row],[Previous Amount]]</f>
        <v>-4503.0499999999956</v>
      </c>
      <c r="I146" s="21">
        <v>0.9</v>
      </c>
      <c r="J146" s="20">
        <f>Table1[[#This Row],[%]]*Table1[[#This Row],[Qty]]*Table1[[#This Row],[Rate]]</f>
        <v>40527.450000000004</v>
      </c>
    </row>
    <row r="147" spans="1:10" x14ac:dyDescent="0.35">
      <c r="A147" s="18"/>
      <c r="B147" s="42"/>
      <c r="C147" s="19"/>
      <c r="D147" s="18"/>
      <c r="E147" s="20"/>
      <c r="F147" s="20"/>
      <c r="G147" s="20"/>
      <c r="H147" s="20"/>
      <c r="I147" s="21"/>
      <c r="J147" s="20"/>
    </row>
    <row r="148" spans="1:10" s="17" customFormat="1" x14ac:dyDescent="0.35">
      <c r="A148" s="22">
        <f>A146+1</f>
        <v>2</v>
      </c>
      <c r="B148" s="43" t="s">
        <v>95</v>
      </c>
      <c r="C148" s="23"/>
      <c r="D148" s="22"/>
      <c r="E148" s="24"/>
      <c r="F148" s="24"/>
      <c r="G148" s="24"/>
      <c r="H148" s="24"/>
      <c r="I148" s="25"/>
      <c r="J148" s="24"/>
    </row>
    <row r="149" spans="1:10" s="17" customFormat="1" ht="29" x14ac:dyDescent="0.35">
      <c r="A149" s="22"/>
      <c r="B149" s="43" t="s">
        <v>104</v>
      </c>
      <c r="C149" s="23">
        <v>-802</v>
      </c>
      <c r="D149" s="22" t="s">
        <v>3</v>
      </c>
      <c r="E149" s="24">
        <v>145</v>
      </c>
      <c r="F149" s="24">
        <f>Table1[[#This Row],[Qty]]*Table1[[#This Row],[Rate]]</f>
        <v>-116290</v>
      </c>
      <c r="G149" s="24"/>
      <c r="H149" s="24">
        <f>Table1[[#This Row],[Cumulative Amount]]-Table1[[#This Row],[Previous Amount]]</f>
        <v>-116290</v>
      </c>
      <c r="I149" s="25">
        <v>1</v>
      </c>
      <c r="J149" s="24">
        <f>Table1[[#This Row],[%]]*Table1[[#This Row],[Qty]]*Table1[[#This Row],[Rate]]</f>
        <v>-116290</v>
      </c>
    </row>
    <row r="150" spans="1:10" s="17" customFormat="1" x14ac:dyDescent="0.35">
      <c r="A150" s="22"/>
      <c r="B150" s="43" t="s">
        <v>96</v>
      </c>
      <c r="C150" s="23"/>
      <c r="D150" s="22"/>
      <c r="E150" s="24"/>
      <c r="F150" s="24"/>
      <c r="G150" s="24"/>
      <c r="H150" s="24"/>
      <c r="I150" s="25"/>
      <c r="J150" s="24"/>
    </row>
    <row r="151" spans="1:10" s="17" customFormat="1" ht="29" x14ac:dyDescent="0.35">
      <c r="A151" s="22"/>
      <c r="B151" s="43" t="s">
        <v>104</v>
      </c>
      <c r="C151" s="23">
        <v>295</v>
      </c>
      <c r="D151" s="22" t="s">
        <v>3</v>
      </c>
      <c r="E151" s="24">
        <v>330</v>
      </c>
      <c r="F151" s="24">
        <f>Table1[[#This Row],[Qty]]*Table1[[#This Row],[Rate]]</f>
        <v>97350</v>
      </c>
      <c r="G151" s="24"/>
      <c r="H151" s="24">
        <f>Table1[[#This Row],[Cumulative Amount]]-Table1[[#This Row],[Previous Amount]]</f>
        <v>97350</v>
      </c>
      <c r="I151" s="25">
        <v>1</v>
      </c>
      <c r="J151" s="24">
        <f>Table1[[#This Row],[%]]*Table1[[#This Row],[Qty]]*Table1[[#This Row],[Rate]]</f>
        <v>97350</v>
      </c>
    </row>
    <row r="152" spans="1:10" x14ac:dyDescent="0.35">
      <c r="A152" s="18"/>
      <c r="B152" s="42"/>
      <c r="C152" s="19"/>
      <c r="D152" s="18"/>
      <c r="E152" s="20"/>
      <c r="F152" s="20"/>
      <c r="G152" s="20"/>
      <c r="H152" s="20"/>
      <c r="I152" s="21"/>
      <c r="J152" s="20"/>
    </row>
    <row r="153" spans="1:10" x14ac:dyDescent="0.35">
      <c r="A153" s="18">
        <f>A148+1</f>
        <v>3</v>
      </c>
      <c r="B153" s="42" t="s">
        <v>72</v>
      </c>
      <c r="C153" s="19"/>
      <c r="D153" s="18"/>
      <c r="E153" s="20"/>
      <c r="F153" s="20"/>
      <c r="G153" s="20"/>
      <c r="H153" s="20"/>
      <c r="I153" s="21"/>
      <c r="J153" s="20"/>
    </row>
    <row r="154" spans="1:10" x14ac:dyDescent="0.35">
      <c r="A154" s="18"/>
      <c r="B154" s="42" t="s">
        <v>73</v>
      </c>
      <c r="C154" s="19">
        <v>6.55</v>
      </c>
      <c r="D154" s="18" t="s">
        <v>3</v>
      </c>
      <c r="E154" s="20">
        <v>235</v>
      </c>
      <c r="F154" s="20">
        <f>Table1[[#This Row],[Qty]]*Table1[[#This Row],[Rate]]</f>
        <v>1539.25</v>
      </c>
      <c r="G154" s="20"/>
      <c r="H154" s="20">
        <f>Table1[[#This Row],[Cumulative Amount]]-Table1[[#This Row],[Previous Amount]]</f>
        <v>1385.3249999999998</v>
      </c>
      <c r="I154" s="21">
        <v>0.9</v>
      </c>
      <c r="J154" s="20">
        <f>Table1[[#This Row],[%]]*Table1[[#This Row],[Qty]]*Table1[[#This Row],[Rate]]</f>
        <v>1385.3249999999998</v>
      </c>
    </row>
    <row r="155" spans="1:10" x14ac:dyDescent="0.35">
      <c r="A155" s="18">
        <f>A153+1</f>
        <v>4</v>
      </c>
      <c r="B155" s="42" t="s">
        <v>74</v>
      </c>
      <c r="C155" s="19"/>
      <c r="D155" s="18"/>
      <c r="E155" s="20"/>
      <c r="F155" s="20"/>
      <c r="G155" s="20"/>
      <c r="H155" s="20"/>
      <c r="I155" s="21"/>
      <c r="J155" s="20"/>
    </row>
    <row r="156" spans="1:10" x14ac:dyDescent="0.35">
      <c r="A156" s="18"/>
      <c r="B156" s="42" t="s">
        <v>75</v>
      </c>
      <c r="C156" s="19">
        <v>12.79</v>
      </c>
      <c r="D156" s="18" t="s">
        <v>3</v>
      </c>
      <c r="E156" s="20">
        <v>300</v>
      </c>
      <c r="F156" s="20">
        <f>Table1[[#This Row],[Qty]]*Table1[[#This Row],[Rate]]</f>
        <v>3836.9999999999995</v>
      </c>
      <c r="G156" s="20"/>
      <c r="H156" s="20">
        <f>Table1[[#This Row],[Cumulative Amount]]-Table1[[#This Row],[Previous Amount]]</f>
        <v>3453.2999999999997</v>
      </c>
      <c r="I156" s="21">
        <v>0.9</v>
      </c>
      <c r="J156" s="20">
        <f>Table1[[#This Row],[%]]*Table1[[#This Row],[Qty]]*Table1[[#This Row],[Rate]]</f>
        <v>3453.2999999999997</v>
      </c>
    </row>
    <row r="157" spans="1:10" x14ac:dyDescent="0.35">
      <c r="A157" s="18">
        <f>A155+1</f>
        <v>5</v>
      </c>
      <c r="B157" s="42" t="s">
        <v>76</v>
      </c>
      <c r="C157" s="19"/>
      <c r="D157" s="18"/>
      <c r="E157" s="20"/>
      <c r="F157" s="20"/>
      <c r="G157" s="20"/>
      <c r="H157" s="20"/>
      <c r="I157" s="21"/>
      <c r="J157" s="20"/>
    </row>
    <row r="158" spans="1:10" ht="29" x14ac:dyDescent="0.35">
      <c r="A158" s="18"/>
      <c r="B158" s="42" t="s">
        <v>77</v>
      </c>
      <c r="C158" s="19">
        <v>64.94</v>
      </c>
      <c r="D158" s="18" t="s">
        <v>3</v>
      </c>
      <c r="E158" s="20">
        <v>145</v>
      </c>
      <c r="F158" s="20">
        <f>Table1[[#This Row],[Qty]]*Table1[[#This Row],[Rate]]</f>
        <v>9416.2999999999993</v>
      </c>
      <c r="G158" s="20"/>
      <c r="H158" s="20">
        <f>Table1[[#This Row],[Cumulative Amount]]-Table1[[#This Row],[Previous Amount]]</f>
        <v>8474.67</v>
      </c>
      <c r="I158" s="21">
        <v>0.9</v>
      </c>
      <c r="J158" s="20">
        <f>Table1[[#This Row],[%]]*Table1[[#This Row],[Qty]]*Table1[[#This Row],[Rate]]</f>
        <v>8474.67</v>
      </c>
    </row>
    <row r="159" spans="1:10" x14ac:dyDescent="0.35">
      <c r="A159" s="18">
        <f>A157+1</f>
        <v>6</v>
      </c>
      <c r="B159" s="42" t="s">
        <v>74</v>
      </c>
      <c r="C159" s="19"/>
      <c r="D159" s="18"/>
      <c r="E159" s="20"/>
      <c r="F159" s="20"/>
      <c r="G159" s="20"/>
      <c r="H159" s="20"/>
      <c r="I159" s="21"/>
      <c r="J159" s="20"/>
    </row>
    <row r="160" spans="1:10" ht="29" x14ac:dyDescent="0.35">
      <c r="A160" s="18"/>
      <c r="B160" s="42" t="s">
        <v>78</v>
      </c>
      <c r="C160" s="19">
        <v>85.2</v>
      </c>
      <c r="D160" s="18" t="s">
        <v>3</v>
      </c>
      <c r="E160" s="20">
        <v>290</v>
      </c>
      <c r="F160" s="20">
        <f>Table1[[#This Row],[Qty]]*Table1[[#This Row],[Rate]]</f>
        <v>24708</v>
      </c>
      <c r="G160" s="20"/>
      <c r="H160" s="20">
        <f>Table1[[#This Row],[Cumulative Amount]]-Table1[[#This Row],[Previous Amount]]</f>
        <v>22237.200000000001</v>
      </c>
      <c r="I160" s="21">
        <v>0.9</v>
      </c>
      <c r="J160" s="20">
        <f>Table1[[#This Row],[%]]*Table1[[#This Row],[Qty]]*Table1[[#This Row],[Rate]]</f>
        <v>22237.200000000001</v>
      </c>
    </row>
    <row r="161" spans="1:10" x14ac:dyDescent="0.35">
      <c r="A161" s="18">
        <f>A159+1</f>
        <v>7</v>
      </c>
      <c r="B161" s="42" t="s">
        <v>79</v>
      </c>
      <c r="C161" s="19"/>
      <c r="D161" s="18"/>
      <c r="E161" s="20"/>
      <c r="F161" s="20"/>
      <c r="G161" s="20"/>
      <c r="H161" s="20"/>
      <c r="I161" s="21"/>
      <c r="J161" s="20"/>
    </row>
    <row r="162" spans="1:10" ht="29" x14ac:dyDescent="0.35">
      <c r="A162" s="18"/>
      <c r="B162" s="42" t="s">
        <v>78</v>
      </c>
      <c r="C162" s="19">
        <v>1</v>
      </c>
      <c r="D162" s="18" t="s">
        <v>6</v>
      </c>
      <c r="E162" s="20">
        <v>22020.5</v>
      </c>
      <c r="F162" s="20">
        <f>Table1[[#This Row],[Qty]]*Table1[[#This Row],[Rate]]</f>
        <v>22020.5</v>
      </c>
      <c r="G162" s="20"/>
      <c r="H162" s="20">
        <f>Table1[[#This Row],[Cumulative Amount]]-Table1[[#This Row],[Previous Amount]]</f>
        <v>0</v>
      </c>
      <c r="I162" s="21"/>
      <c r="J162" s="20"/>
    </row>
    <row r="163" spans="1:10" x14ac:dyDescent="0.35">
      <c r="A163" s="18"/>
      <c r="B163" s="42"/>
      <c r="C163" s="19"/>
      <c r="D163" s="18"/>
      <c r="E163" s="20"/>
      <c r="F163" s="20"/>
      <c r="G163" s="20"/>
      <c r="H163" s="20"/>
      <c r="I163" s="21"/>
      <c r="J163" s="20"/>
    </row>
    <row r="164" spans="1:10" x14ac:dyDescent="0.35">
      <c r="A164" s="18">
        <f>A161+1</f>
        <v>8</v>
      </c>
      <c r="B164" s="42" t="s">
        <v>80</v>
      </c>
      <c r="C164" s="19"/>
      <c r="D164" s="18"/>
      <c r="E164" s="20"/>
      <c r="F164" s="20"/>
      <c r="G164" s="20"/>
      <c r="H164" s="20"/>
      <c r="I164" s="21"/>
      <c r="J164" s="20"/>
    </row>
    <row r="165" spans="1:10" ht="29" x14ac:dyDescent="0.35">
      <c r="A165" s="18"/>
      <c r="B165" s="42" t="s">
        <v>81</v>
      </c>
      <c r="C165" s="19">
        <v>31</v>
      </c>
      <c r="D165" s="18" t="s">
        <v>6</v>
      </c>
      <c r="E165" s="20">
        <v>185</v>
      </c>
      <c r="F165" s="20">
        <f>Table1[[#This Row],[Qty]]*Table1[[#This Row],[Rate]]</f>
        <v>5735</v>
      </c>
      <c r="G165" s="20"/>
      <c r="H165" s="20">
        <f>Table1[[#This Row],[Cumulative Amount]]-Table1[[#This Row],[Previous Amount]]</f>
        <v>2294</v>
      </c>
      <c r="I165" s="21">
        <v>0.4</v>
      </c>
      <c r="J165" s="20">
        <f>Table1[[#This Row],[%]]*Table1[[#This Row],[Qty]]*Table1[[#This Row],[Rate]]</f>
        <v>2294</v>
      </c>
    </row>
    <row r="166" spans="1:10" ht="29" x14ac:dyDescent="0.35">
      <c r="A166" s="18"/>
      <c r="B166" s="42" t="s">
        <v>82</v>
      </c>
      <c r="C166" s="19">
        <v>46</v>
      </c>
      <c r="D166" s="18" t="s">
        <v>6</v>
      </c>
      <c r="E166" s="20">
        <v>170</v>
      </c>
      <c r="F166" s="20">
        <f>Table1[[#This Row],[Qty]]*Table1[[#This Row],[Rate]]</f>
        <v>7820</v>
      </c>
      <c r="G166" s="20"/>
      <c r="H166" s="20">
        <f>Table1[[#This Row],[Cumulative Amount]]-Table1[[#This Row],[Previous Amount]]</f>
        <v>3128.0000000000005</v>
      </c>
      <c r="I166" s="21">
        <v>0.4</v>
      </c>
      <c r="J166" s="20">
        <f>Table1[[#This Row],[%]]*Table1[[#This Row],[Qty]]*Table1[[#This Row],[Rate]]</f>
        <v>3128.0000000000005</v>
      </c>
    </row>
    <row r="167" spans="1:10" ht="29" x14ac:dyDescent="0.35">
      <c r="A167" s="18"/>
      <c r="B167" s="42" t="s">
        <v>83</v>
      </c>
      <c r="C167" s="19">
        <v>21</v>
      </c>
      <c r="D167" s="18" t="s">
        <v>6</v>
      </c>
      <c r="E167" s="20">
        <v>175</v>
      </c>
      <c r="F167" s="20">
        <f>Table1[[#This Row],[Qty]]*Table1[[#This Row],[Rate]]</f>
        <v>3675</v>
      </c>
      <c r="G167" s="20"/>
      <c r="H167" s="20">
        <f>Table1[[#This Row],[Cumulative Amount]]-Table1[[#This Row],[Previous Amount]]</f>
        <v>1470</v>
      </c>
      <c r="I167" s="21">
        <v>0.4</v>
      </c>
      <c r="J167" s="20">
        <f>Table1[[#This Row],[%]]*Table1[[#This Row],[Qty]]*Table1[[#This Row],[Rate]]</f>
        <v>1470</v>
      </c>
    </row>
    <row r="168" spans="1:10" ht="29" x14ac:dyDescent="0.35">
      <c r="A168" s="18"/>
      <c r="B168" s="42" t="s">
        <v>84</v>
      </c>
      <c r="C168" s="19">
        <v>3</v>
      </c>
      <c r="D168" s="18" t="s">
        <v>6</v>
      </c>
      <c r="E168" s="20">
        <v>160</v>
      </c>
      <c r="F168" s="20">
        <f>Table1[[#This Row],[Qty]]*Table1[[#This Row],[Rate]]</f>
        <v>480</v>
      </c>
      <c r="G168" s="20"/>
      <c r="H168" s="20">
        <f>Table1[[#This Row],[Cumulative Amount]]-Table1[[#This Row],[Previous Amount]]</f>
        <v>192.00000000000003</v>
      </c>
      <c r="I168" s="21">
        <v>0.4</v>
      </c>
      <c r="J168" s="20">
        <f>Table1[[#This Row],[%]]*Table1[[#This Row],[Qty]]*Table1[[#This Row],[Rate]]</f>
        <v>192.00000000000003</v>
      </c>
    </row>
    <row r="169" spans="1:10" ht="29" x14ac:dyDescent="0.35">
      <c r="A169" s="18"/>
      <c r="B169" s="42" t="s">
        <v>85</v>
      </c>
      <c r="C169" s="19">
        <v>4</v>
      </c>
      <c r="D169" s="18" t="s">
        <v>6</v>
      </c>
      <c r="E169" s="20">
        <v>175</v>
      </c>
      <c r="F169" s="20">
        <f>Table1[[#This Row],[Qty]]*Table1[[#This Row],[Rate]]</f>
        <v>700</v>
      </c>
      <c r="G169" s="20"/>
      <c r="H169" s="20">
        <f>Table1[[#This Row],[Cumulative Amount]]-Table1[[#This Row],[Previous Amount]]</f>
        <v>280</v>
      </c>
      <c r="I169" s="21">
        <v>0.4</v>
      </c>
      <c r="J169" s="20">
        <f>Table1[[#This Row],[%]]*Table1[[#This Row],[Qty]]*Table1[[#This Row],[Rate]]</f>
        <v>280</v>
      </c>
    </row>
    <row r="170" spans="1:10" ht="29" x14ac:dyDescent="0.35">
      <c r="A170" s="18"/>
      <c r="B170" s="42" t="s">
        <v>86</v>
      </c>
      <c r="C170" s="19">
        <v>2</v>
      </c>
      <c r="D170" s="18" t="s">
        <v>6</v>
      </c>
      <c r="E170" s="20">
        <v>235</v>
      </c>
      <c r="F170" s="20">
        <f>Table1[[#This Row],[Qty]]*Table1[[#This Row],[Rate]]</f>
        <v>470</v>
      </c>
      <c r="G170" s="20"/>
      <c r="H170" s="20">
        <f>Table1[[#This Row],[Cumulative Amount]]-Table1[[#This Row],[Previous Amount]]</f>
        <v>188</v>
      </c>
      <c r="I170" s="21">
        <v>0.4</v>
      </c>
      <c r="J170" s="20">
        <f>Table1[[#This Row],[%]]*Table1[[#This Row],[Qty]]*Table1[[#This Row],[Rate]]</f>
        <v>188</v>
      </c>
    </row>
    <row r="171" spans="1:10" ht="29" x14ac:dyDescent="0.35">
      <c r="A171" s="18"/>
      <c r="B171" s="42" t="s">
        <v>87</v>
      </c>
      <c r="C171" s="19">
        <v>1</v>
      </c>
      <c r="D171" s="18" t="s">
        <v>6</v>
      </c>
      <c r="E171" s="20">
        <v>165</v>
      </c>
      <c r="F171" s="20">
        <f>Table1[[#This Row],[Qty]]*Table1[[#This Row],[Rate]]</f>
        <v>165</v>
      </c>
      <c r="G171" s="20"/>
      <c r="H171" s="20">
        <f>Table1[[#This Row],[Cumulative Amount]]-Table1[[#This Row],[Previous Amount]]</f>
        <v>66</v>
      </c>
      <c r="I171" s="21">
        <v>0.4</v>
      </c>
      <c r="J171" s="20">
        <f>Table1[[#This Row],[%]]*Table1[[#This Row],[Qty]]*Table1[[#This Row],[Rate]]</f>
        <v>66</v>
      </c>
    </row>
    <row r="172" spans="1:10" ht="29" x14ac:dyDescent="0.35">
      <c r="A172" s="18"/>
      <c r="B172" s="42" t="s">
        <v>88</v>
      </c>
      <c r="C172" s="19">
        <v>20</v>
      </c>
      <c r="D172" s="18" t="s">
        <v>6</v>
      </c>
      <c r="E172" s="20">
        <v>180</v>
      </c>
      <c r="F172" s="20">
        <f>Table1[[#This Row],[Qty]]*Table1[[#This Row],[Rate]]</f>
        <v>3600</v>
      </c>
      <c r="G172" s="20"/>
      <c r="H172" s="20">
        <f>Table1[[#This Row],[Cumulative Amount]]-Table1[[#This Row],[Previous Amount]]</f>
        <v>1440</v>
      </c>
      <c r="I172" s="21">
        <v>0.4</v>
      </c>
      <c r="J172" s="20">
        <f>Table1[[#This Row],[%]]*Table1[[#This Row],[Qty]]*Table1[[#This Row],[Rate]]</f>
        <v>1440</v>
      </c>
    </row>
    <row r="173" spans="1:10" ht="29" x14ac:dyDescent="0.35">
      <c r="A173" s="18"/>
      <c r="B173" s="42" t="s">
        <v>89</v>
      </c>
      <c r="C173" s="19">
        <v>1</v>
      </c>
      <c r="D173" s="18" t="s">
        <v>6</v>
      </c>
      <c r="E173" s="20">
        <v>160</v>
      </c>
      <c r="F173" s="20">
        <f>Table1[[#This Row],[Qty]]*Table1[[#This Row],[Rate]]</f>
        <v>160</v>
      </c>
      <c r="G173" s="20"/>
      <c r="H173" s="20">
        <f>Table1[[#This Row],[Cumulative Amount]]-Table1[[#This Row],[Previous Amount]]</f>
        <v>64</v>
      </c>
      <c r="I173" s="21">
        <v>0.4</v>
      </c>
      <c r="J173" s="20">
        <f>Table1[[#This Row],[%]]*Table1[[#This Row],[Qty]]*Table1[[#This Row],[Rate]]</f>
        <v>64</v>
      </c>
    </row>
    <row r="174" spans="1:10" ht="29" x14ac:dyDescent="0.35">
      <c r="A174" s="18"/>
      <c r="B174" s="42" t="s">
        <v>90</v>
      </c>
      <c r="C174" s="19">
        <v>1</v>
      </c>
      <c r="D174" s="18" t="s">
        <v>6</v>
      </c>
      <c r="E174" s="20">
        <v>250</v>
      </c>
      <c r="F174" s="20">
        <f>Table1[[#This Row],[Qty]]*Table1[[#This Row],[Rate]]</f>
        <v>250</v>
      </c>
      <c r="G174" s="20"/>
      <c r="H174" s="20">
        <f>Table1[[#This Row],[Cumulative Amount]]-Table1[[#This Row],[Previous Amount]]</f>
        <v>100</v>
      </c>
      <c r="I174" s="21">
        <v>0.4</v>
      </c>
      <c r="J174" s="20">
        <f>Table1[[#This Row],[%]]*Table1[[#This Row],[Qty]]*Table1[[#This Row],[Rate]]</f>
        <v>100</v>
      </c>
    </row>
    <row r="175" spans="1:10" ht="29" x14ac:dyDescent="0.35">
      <c r="A175" s="18"/>
      <c r="B175" s="42" t="s">
        <v>91</v>
      </c>
      <c r="C175" s="19">
        <v>1</v>
      </c>
      <c r="D175" s="18" t="s">
        <v>92</v>
      </c>
      <c r="E175" s="20">
        <v>5250</v>
      </c>
      <c r="F175" s="20">
        <f>Table1[[#This Row],[Qty]]*Table1[[#This Row],[Rate]]</f>
        <v>5250</v>
      </c>
      <c r="G175" s="20"/>
      <c r="H175" s="20">
        <f>Table1[[#This Row],[Cumulative Amount]]-Table1[[#This Row],[Previous Amount]]</f>
        <v>2100</v>
      </c>
      <c r="I175" s="21">
        <v>0.4</v>
      </c>
      <c r="J175" s="20">
        <f>Table1[[#This Row],[%]]*Table1[[#This Row],[Qty]]*Table1[[#This Row],[Rate]]</f>
        <v>2100</v>
      </c>
    </row>
    <row r="176" spans="1:10" x14ac:dyDescent="0.35">
      <c r="A176" s="18"/>
      <c r="B176" s="42" t="s">
        <v>109</v>
      </c>
      <c r="C176" s="19">
        <v>1</v>
      </c>
      <c r="D176" s="18" t="s">
        <v>92</v>
      </c>
      <c r="E176" s="20">
        <v>23370</v>
      </c>
      <c r="F176" s="20">
        <f>Table1[[#This Row],[Qty]]*Table1[[#This Row],[Rate]]</f>
        <v>23370</v>
      </c>
      <c r="G176" s="20"/>
      <c r="H176" s="20">
        <f>Table1[[#This Row],[Cumulative Amount]]-Table1[[#This Row],[Previous Amount]]</f>
        <v>9348</v>
      </c>
      <c r="I176" s="21">
        <v>0.4</v>
      </c>
      <c r="J176" s="20">
        <f>Table1[[#This Row],[%]]*Table1[[#This Row],[Qty]]*Table1[[#This Row],[Rate]]</f>
        <v>9348</v>
      </c>
    </row>
    <row r="177" spans="1:10" x14ac:dyDescent="0.35">
      <c r="A177" s="18"/>
      <c r="B177" s="42"/>
      <c r="C177" s="19"/>
      <c r="D177" s="18"/>
      <c r="E177" s="20"/>
      <c r="F177" s="20"/>
      <c r="G177" s="20"/>
      <c r="H177" s="20"/>
      <c r="I177" s="21"/>
      <c r="J177" s="20"/>
    </row>
    <row r="178" spans="1:10" x14ac:dyDescent="0.35">
      <c r="A178" s="28"/>
      <c r="B178" s="45"/>
      <c r="C178" s="29"/>
      <c r="D178" s="28"/>
      <c r="E178" s="30"/>
      <c r="F178" s="31">
        <f>SUBTOTAL(109,F146:F177)</f>
        <v>139286.54999999999</v>
      </c>
      <c r="G178" s="31">
        <f>SUBTOTAL(109,G146:G177)</f>
        <v>45030.5</v>
      </c>
      <c r="H178" s="31">
        <f>SUBTOTAL(109,H146:H177)</f>
        <v>32777.445000000014</v>
      </c>
      <c r="I178" s="32"/>
      <c r="J178" s="31">
        <f>SUBTOTAL(109,J146:J177)</f>
        <v>77807.945000000007</v>
      </c>
    </row>
    <row r="179" spans="1:10" x14ac:dyDescent="0.35">
      <c r="E179" s="16"/>
      <c r="F179" s="16">
        <f>SUBTOTAL(109,Table1[Amount])</f>
        <v>1057470.1600000001</v>
      </c>
      <c r="G179" s="16">
        <f>SUBTOTAL(109,Table1[Previous Amount])</f>
        <v>880323.26</v>
      </c>
      <c r="H179" s="16">
        <f>SUBTOTAL(109,Table1[This Month Amount])</f>
        <v>78008.044999999998</v>
      </c>
      <c r="I179" s="16"/>
      <c r="J179" s="16">
        <f>SUBTOTAL(109,Table1[Cumulative Amount])</f>
        <v>958331.30499999993</v>
      </c>
    </row>
  </sheetData>
  <phoneticPr fontId="10" type="noConversion"/>
  <pageMargins left="0.7" right="0.7" top="0.75" bottom="0.75" header="0.3" footer="0.3"/>
  <pageSetup paperSize="9" scale="53" orientation="portrait" verticalDpi="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7518EC-AA26-4F65-9427-09092C22A7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F27D81-9A0D-4CDB-BEF2-192964040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Breakdown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Nuzmi Hassan</dc:creator>
  <cp:lastModifiedBy>Himal Kosala</cp:lastModifiedBy>
  <cp:lastPrinted>2023-01-31T04:52:28Z</cp:lastPrinted>
  <dcterms:created xsi:type="dcterms:W3CDTF">2021-12-27T04:30:05Z</dcterms:created>
  <dcterms:modified xsi:type="dcterms:W3CDTF">2023-03-09T13:27:37Z</dcterms:modified>
</cp:coreProperties>
</file>