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9 Al Burhani\2 February\"/>
    </mc:Choice>
  </mc:AlternateContent>
  <xr:revisionPtr revIDLastSave="0" documentId="13_ncr:1_{9FEF2051-D402-44BD-9B09-8623BD1CD319}" xr6:coauthVersionLast="47" xr6:coauthVersionMax="47" xr10:uidLastSave="{00000000-0000-0000-0000-000000000000}"/>
  <bookViews>
    <workbookView xWindow="-110" yWindow="-110" windowWidth="25820" windowHeight="13900" xr2:uid="{10C72068-7B71-403E-80AB-B80EC449AF66}"/>
  </bookViews>
  <sheets>
    <sheet name="Sheet1" sheetId="1" r:id="rId1"/>
  </sheets>
  <definedNames>
    <definedName name="_xlnm.Print_Area" localSheetId="0">Sheet1!$A$1:$K$29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I34" i="1"/>
  <c r="J34" i="1"/>
  <c r="G34" i="1"/>
  <c r="G22" i="1"/>
  <c r="J20" i="1"/>
  <c r="H20" i="1" s="1"/>
  <c r="F20" i="1"/>
  <c r="H25" i="1"/>
  <c r="F18" i="1"/>
  <c r="J18" i="1" s="1"/>
  <c r="H18" i="1" s="1"/>
  <c r="F10" i="1"/>
  <c r="J10" i="1" s="1"/>
  <c r="H10" i="1" s="1"/>
  <c r="F11" i="1"/>
  <c r="J11" i="1" s="1"/>
  <c r="H11" i="1" s="1"/>
  <c r="F12" i="1"/>
  <c r="J12" i="1" s="1"/>
  <c r="H12" i="1" s="1"/>
  <c r="F13" i="1"/>
  <c r="J13" i="1" s="1"/>
  <c r="H13" i="1" s="1"/>
  <c r="F14" i="1"/>
  <c r="J14" i="1" s="1"/>
  <c r="H14" i="1" s="1"/>
  <c r="F15" i="1"/>
  <c r="J15" i="1" s="1"/>
  <c r="H15" i="1" s="1"/>
  <c r="F16" i="1"/>
  <c r="J16" i="1" s="1"/>
  <c r="H16" i="1" s="1"/>
  <c r="F9" i="1"/>
  <c r="J9" i="1" s="1"/>
  <c r="H9" i="1" s="1"/>
  <c r="F5" i="1"/>
  <c r="J5" i="1" s="1"/>
  <c r="H5" i="1" s="1"/>
  <c r="F4" i="1"/>
  <c r="J4" i="1" s="1"/>
  <c r="H4" i="1" s="1"/>
  <c r="J22" i="1" l="1"/>
  <c r="H22" i="1" s="1"/>
  <c r="F22" i="1"/>
  <c r="F24" i="1" s="1"/>
  <c r="G24" i="1"/>
  <c r="J23" i="1" l="1"/>
  <c r="H23" i="1" s="1"/>
  <c r="G27" i="1"/>
  <c r="J24" i="1" l="1"/>
  <c r="H24" i="1" s="1"/>
  <c r="J26" i="1"/>
  <c r="H26" i="1" s="1"/>
  <c r="H27" i="1" l="1"/>
  <c r="J27" i="1"/>
</calcChain>
</file>

<file path=xl/sharedStrings.xml><?xml version="1.0" encoding="utf-8"?>
<sst xmlns="http://schemas.openxmlformats.org/spreadsheetml/2006/main" count="55" uniqueCount="37">
  <si>
    <t>No</t>
  </si>
  <si>
    <t>Description</t>
  </si>
  <si>
    <t>Qty</t>
  </si>
  <si>
    <t>Unit</t>
  </si>
  <si>
    <t>Rate</t>
  </si>
  <si>
    <t>Amount</t>
  </si>
  <si>
    <t>Carpet Works - Khansaheb - Dorchester Hotel</t>
  </si>
  <si>
    <t>Supply &amp; Installation Customized Tufted Printed Carpet</t>
  </si>
  <si>
    <t>Area: RES-FA-05 - Meeting Room</t>
  </si>
  <si>
    <t>Area: RES-FA-05 - Multifunction Room</t>
  </si>
  <si>
    <t>Wooden Flooring Works - Khansaheb - Dorchester Hotel</t>
  </si>
  <si>
    <t>Supply &amp; Installation Engineered Wooden Flooring - Chevron</t>
  </si>
  <si>
    <t>Area: RES-WD-01 - Ground Floor Lobby Corridor</t>
  </si>
  <si>
    <t>Area: RES-WD-01 - Ground Floor Lift Lobby</t>
  </si>
  <si>
    <t>Area: RES-WD-01 - Level 2 Corridor</t>
  </si>
  <si>
    <t>Area: RES-WD-01 - Level 2 Lift Lobby</t>
  </si>
  <si>
    <t>Area: RES-WD-01 - Level 4 Fitness &amp; Yoga</t>
  </si>
  <si>
    <t>Area: RES-WD-01 - Level 4 Lift Lobby</t>
  </si>
  <si>
    <t>Area: RES-WD-01 - Level 23 Corridor</t>
  </si>
  <si>
    <t>Area: RES-WD-01 - Level 23 Lift Lobby</t>
  </si>
  <si>
    <t>Storage Charges - from 18.03.2022 (189Days)</t>
  </si>
  <si>
    <t>L Sum</t>
  </si>
  <si>
    <t>m2</t>
  </si>
  <si>
    <t>Discount</t>
  </si>
  <si>
    <t>Previous</t>
  </si>
  <si>
    <t>This Month</t>
  </si>
  <si>
    <t>Cumulative</t>
  </si>
  <si>
    <t>%</t>
  </si>
  <si>
    <t>Advance Payment</t>
  </si>
  <si>
    <t>Advance Payment Recovery</t>
  </si>
  <si>
    <t>Remark</t>
  </si>
  <si>
    <t>Variation</t>
  </si>
  <si>
    <t>Storage Charges - from 01.11.2022 (61Days)</t>
  </si>
  <si>
    <t>90% until WIR approval</t>
  </si>
  <si>
    <t>85% until MIR raised and approved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</si>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</sst>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/>
    <xf numFmtId="9" fontId="2" fillId="0" borderId="2" xfId="2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43" fontId="0" fillId="0" borderId="3" xfId="1" applyFont="1" applyBorder="1"/>
    <xf numFmtId="9" fontId="0" fillId="0" borderId="3" xfId="2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7A23-BC43-4392-A2D4-37D2D211A5AD}">
  <dimension ref="A1:K34"/>
  <sheetViews>
    <sheetView tabSelected="1" view="pageBreakPreview" topLeftCell="A17" zoomScaleNormal="100" zoomScaleSheetLayoutView="100" workbookViewId="0">
      <selection activeCell="H36" sqref="H36"/>
    </sheetView>
  </sheetViews>
  <sheetFormatPr defaultRowHeight="14.5" x14ac:dyDescent="0.35"/>
  <cols>
    <col min="2" max="2" width="52" bestFit="1" customWidth="1"/>
    <col min="3" max="4" width="8.7265625" style="4"/>
    <col min="5" max="5" width="10.08984375" style="1" bestFit="1" customWidth="1"/>
    <col min="6" max="6" width="11.08984375" style="1" bestFit="1" customWidth="1"/>
    <col min="7" max="8" width="13.6328125" style="1" customWidth="1"/>
    <col min="9" max="9" width="13.6328125" style="2" customWidth="1"/>
    <col min="10" max="10" width="13.6328125" style="1" customWidth="1"/>
    <col min="11" max="11" width="30.36328125" bestFit="1" customWidth="1"/>
  </cols>
  <sheetData>
    <row r="1" spans="1:11" s="3" customFormat="1" ht="29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24</v>
      </c>
      <c r="H1" s="16" t="s">
        <v>25</v>
      </c>
      <c r="I1" s="17" t="s">
        <v>27</v>
      </c>
      <c r="J1" s="16" t="s">
        <v>26</v>
      </c>
      <c r="K1" s="15" t="s">
        <v>30</v>
      </c>
    </row>
    <row r="2" spans="1:11" x14ac:dyDescent="0.35">
      <c r="A2" s="5"/>
      <c r="B2" s="5" t="s">
        <v>6</v>
      </c>
      <c r="C2" s="6"/>
      <c r="D2" s="6"/>
      <c r="E2" s="7"/>
      <c r="F2" s="7"/>
      <c r="G2" s="7"/>
      <c r="H2" s="7"/>
      <c r="I2" s="8"/>
      <c r="J2" s="7"/>
      <c r="K2" s="5"/>
    </row>
    <row r="3" spans="1:11" x14ac:dyDescent="0.35">
      <c r="A3" s="5"/>
      <c r="B3" s="5" t="s">
        <v>7</v>
      </c>
      <c r="C3" s="6"/>
      <c r="D3" s="6"/>
      <c r="E3" s="7"/>
      <c r="F3" s="7"/>
      <c r="G3" s="7"/>
      <c r="H3" s="7"/>
      <c r="I3" s="8"/>
      <c r="J3" s="7"/>
      <c r="K3" s="5"/>
    </row>
    <row r="4" spans="1:11" x14ac:dyDescent="0.35">
      <c r="A4" s="5"/>
      <c r="B4" s="5" t="s">
        <v>8</v>
      </c>
      <c r="C4" s="6">
        <v>35.200000000000003</v>
      </c>
      <c r="D4" s="6" t="s">
        <v>22</v>
      </c>
      <c r="E4" s="7">
        <v>265</v>
      </c>
      <c r="F4" s="7">
        <f>PRODUCT(C4,E4)</f>
        <v>9328</v>
      </c>
      <c r="G4" s="7">
        <v>7462.4000000000005</v>
      </c>
      <c r="H4" s="7">
        <f>J4-G4</f>
        <v>466.39999999999964</v>
      </c>
      <c r="I4" s="8">
        <v>0.85</v>
      </c>
      <c r="J4" s="7">
        <f>PRODUCT(I4,F4)</f>
        <v>7928.8</v>
      </c>
      <c r="K4" s="5" t="s">
        <v>34</v>
      </c>
    </row>
    <row r="5" spans="1:11" x14ac:dyDescent="0.35">
      <c r="A5" s="5"/>
      <c r="B5" s="5" t="s">
        <v>9</v>
      </c>
      <c r="C5" s="6">
        <v>43.8</v>
      </c>
      <c r="D5" s="6" t="s">
        <v>22</v>
      </c>
      <c r="E5" s="7">
        <v>265</v>
      </c>
      <c r="F5" s="7">
        <f>PRODUCT(C5,E5)</f>
        <v>11607</v>
      </c>
      <c r="G5" s="7">
        <v>9285.6</v>
      </c>
      <c r="H5" s="7">
        <f>J5-G5</f>
        <v>580.34999999999854</v>
      </c>
      <c r="I5" s="8">
        <v>0.85</v>
      </c>
      <c r="J5" s="7">
        <f>PRODUCT(I5,F5)</f>
        <v>9865.9499999999989</v>
      </c>
      <c r="K5" s="5" t="s">
        <v>34</v>
      </c>
    </row>
    <row r="6" spans="1:11" x14ac:dyDescent="0.35">
      <c r="A6" s="5"/>
      <c r="B6" s="5"/>
      <c r="C6" s="6"/>
      <c r="D6" s="6"/>
      <c r="E6" s="7"/>
      <c r="F6" s="7"/>
      <c r="G6" s="7"/>
      <c r="H6" s="7"/>
      <c r="I6" s="8"/>
      <c r="J6" s="7"/>
      <c r="K6" s="5"/>
    </row>
    <row r="7" spans="1:11" x14ac:dyDescent="0.35">
      <c r="A7" s="5"/>
      <c r="B7" s="5" t="s">
        <v>10</v>
      </c>
      <c r="C7" s="6"/>
      <c r="D7" s="6"/>
      <c r="E7" s="7"/>
      <c r="F7" s="7"/>
      <c r="G7" s="7"/>
      <c r="H7" s="7"/>
      <c r="I7" s="8"/>
      <c r="J7" s="7"/>
      <c r="K7" s="5"/>
    </row>
    <row r="8" spans="1:11" x14ac:dyDescent="0.35">
      <c r="A8" s="5"/>
      <c r="B8" s="5" t="s">
        <v>11</v>
      </c>
      <c r="C8" s="6"/>
      <c r="D8" s="6"/>
      <c r="E8" s="7"/>
      <c r="F8" s="7"/>
      <c r="G8" s="7"/>
      <c r="H8" s="7"/>
      <c r="I8" s="8"/>
      <c r="J8" s="7"/>
      <c r="K8" s="5"/>
    </row>
    <row r="9" spans="1:11" x14ac:dyDescent="0.35">
      <c r="A9" s="5"/>
      <c r="B9" s="5" t="s">
        <v>12</v>
      </c>
      <c r="C9" s="6">
        <v>62</v>
      </c>
      <c r="D9" s="6" t="s">
        <v>21</v>
      </c>
      <c r="E9" s="7">
        <v>283</v>
      </c>
      <c r="F9" s="7">
        <f>PRODUCT(C9,E9)</f>
        <v>17546</v>
      </c>
      <c r="G9" s="7">
        <v>14036.800000000001</v>
      </c>
      <c r="H9" s="7">
        <f>J9-G9</f>
        <v>1754.5999999999985</v>
      </c>
      <c r="I9" s="8">
        <v>0.9</v>
      </c>
      <c r="J9" s="7">
        <f>PRODUCT(I9,F9)</f>
        <v>15791.4</v>
      </c>
      <c r="K9" s="5" t="s">
        <v>33</v>
      </c>
    </row>
    <row r="10" spans="1:11" x14ac:dyDescent="0.35">
      <c r="A10" s="5"/>
      <c r="B10" s="5" t="s">
        <v>13</v>
      </c>
      <c r="C10" s="6">
        <v>14</v>
      </c>
      <c r="D10" s="6" t="s">
        <v>21</v>
      </c>
      <c r="E10" s="7">
        <v>293</v>
      </c>
      <c r="F10" s="7">
        <f t="shared" ref="F10:F18" si="0">PRODUCT(C10,E10)</f>
        <v>4102</v>
      </c>
      <c r="G10" s="7">
        <v>3281.6000000000004</v>
      </c>
      <c r="H10" s="7">
        <f t="shared" ref="H10:H26" si="1">J10-G10</f>
        <v>410.19999999999982</v>
      </c>
      <c r="I10" s="8">
        <v>0.9</v>
      </c>
      <c r="J10" s="7">
        <f t="shared" ref="J10:J18" si="2">PRODUCT(I10,F10)</f>
        <v>3691.8</v>
      </c>
      <c r="K10" s="5" t="s">
        <v>33</v>
      </c>
    </row>
    <row r="11" spans="1:11" x14ac:dyDescent="0.35">
      <c r="A11" s="5"/>
      <c r="B11" s="5" t="s">
        <v>14</v>
      </c>
      <c r="C11" s="6">
        <v>25</v>
      </c>
      <c r="D11" s="6" t="s">
        <v>21</v>
      </c>
      <c r="E11" s="7">
        <v>283</v>
      </c>
      <c r="F11" s="7">
        <f t="shared" si="0"/>
        <v>7075</v>
      </c>
      <c r="G11" s="7">
        <v>5660</v>
      </c>
      <c r="H11" s="7">
        <f t="shared" si="1"/>
        <v>353.75</v>
      </c>
      <c r="I11" s="8">
        <v>0.85</v>
      </c>
      <c r="J11" s="7">
        <f t="shared" si="2"/>
        <v>6013.75</v>
      </c>
      <c r="K11" s="5" t="s">
        <v>34</v>
      </c>
    </row>
    <row r="12" spans="1:11" x14ac:dyDescent="0.35">
      <c r="A12" s="5"/>
      <c r="B12" s="5" t="s">
        <v>15</v>
      </c>
      <c r="C12" s="6">
        <v>12</v>
      </c>
      <c r="D12" s="6" t="s">
        <v>21</v>
      </c>
      <c r="E12" s="7">
        <v>293</v>
      </c>
      <c r="F12" s="7">
        <f t="shared" si="0"/>
        <v>3516</v>
      </c>
      <c r="G12" s="7">
        <v>2812.8</v>
      </c>
      <c r="H12" s="7">
        <f t="shared" si="1"/>
        <v>175.79999999999973</v>
      </c>
      <c r="I12" s="8">
        <v>0.85</v>
      </c>
      <c r="J12" s="7">
        <f t="shared" si="2"/>
        <v>2988.6</v>
      </c>
      <c r="K12" s="5" t="s">
        <v>34</v>
      </c>
    </row>
    <row r="13" spans="1:11" x14ac:dyDescent="0.35">
      <c r="A13" s="5"/>
      <c r="B13" s="5" t="s">
        <v>16</v>
      </c>
      <c r="C13" s="6">
        <v>160</v>
      </c>
      <c r="D13" s="6" t="s">
        <v>21</v>
      </c>
      <c r="E13" s="7">
        <v>267</v>
      </c>
      <c r="F13" s="7">
        <f t="shared" si="0"/>
        <v>42720</v>
      </c>
      <c r="G13" s="7">
        <v>34176</v>
      </c>
      <c r="H13" s="7">
        <f t="shared" si="1"/>
        <v>4272</v>
      </c>
      <c r="I13" s="8">
        <v>0.9</v>
      </c>
      <c r="J13" s="7">
        <f t="shared" si="2"/>
        <v>38448</v>
      </c>
      <c r="K13" s="5" t="s">
        <v>33</v>
      </c>
    </row>
    <row r="14" spans="1:11" x14ac:dyDescent="0.35">
      <c r="A14" s="5"/>
      <c r="B14" s="5" t="s">
        <v>17</v>
      </c>
      <c r="C14" s="6">
        <v>12</v>
      </c>
      <c r="D14" s="6" t="s">
        <v>21</v>
      </c>
      <c r="E14" s="7">
        <v>283</v>
      </c>
      <c r="F14" s="7">
        <f t="shared" si="0"/>
        <v>3396</v>
      </c>
      <c r="G14" s="7">
        <v>2716.8</v>
      </c>
      <c r="H14" s="7">
        <f t="shared" si="1"/>
        <v>169.79999999999973</v>
      </c>
      <c r="I14" s="8">
        <v>0.85</v>
      </c>
      <c r="J14" s="7">
        <f t="shared" si="2"/>
        <v>2886.6</v>
      </c>
      <c r="K14" s="5" t="s">
        <v>34</v>
      </c>
    </row>
    <row r="15" spans="1:11" x14ac:dyDescent="0.35">
      <c r="A15" s="5"/>
      <c r="B15" s="5" t="s">
        <v>18</v>
      </c>
      <c r="C15" s="6">
        <v>37</v>
      </c>
      <c r="D15" s="6" t="s">
        <v>21</v>
      </c>
      <c r="E15" s="7">
        <v>283</v>
      </c>
      <c r="F15" s="7">
        <f t="shared" si="0"/>
        <v>10471</v>
      </c>
      <c r="G15" s="7">
        <v>8376.8000000000011</v>
      </c>
      <c r="H15" s="7">
        <f t="shared" si="1"/>
        <v>523.54999999999927</v>
      </c>
      <c r="I15" s="8">
        <v>0.85</v>
      </c>
      <c r="J15" s="7">
        <f t="shared" si="2"/>
        <v>8900.35</v>
      </c>
      <c r="K15" s="5" t="s">
        <v>34</v>
      </c>
    </row>
    <row r="16" spans="1:11" x14ac:dyDescent="0.35">
      <c r="A16" s="5"/>
      <c r="B16" s="5" t="s">
        <v>19</v>
      </c>
      <c r="C16" s="6">
        <v>19</v>
      </c>
      <c r="D16" s="6" t="s">
        <v>21</v>
      </c>
      <c r="E16" s="7">
        <v>283</v>
      </c>
      <c r="F16" s="7">
        <f t="shared" si="0"/>
        <v>5377</v>
      </c>
      <c r="G16" s="7">
        <v>4301.6000000000004</v>
      </c>
      <c r="H16" s="7">
        <f t="shared" si="1"/>
        <v>268.84999999999945</v>
      </c>
      <c r="I16" s="8">
        <v>0.85</v>
      </c>
      <c r="J16" s="7">
        <f t="shared" si="2"/>
        <v>4570.45</v>
      </c>
      <c r="K16" s="5" t="s">
        <v>34</v>
      </c>
    </row>
    <row r="17" spans="1:11" x14ac:dyDescent="0.35">
      <c r="A17" s="5"/>
      <c r="B17" s="5"/>
      <c r="C17" s="6"/>
      <c r="D17" s="6"/>
      <c r="E17" s="7"/>
      <c r="F17" s="7"/>
      <c r="G17" s="7"/>
      <c r="H17" s="7"/>
      <c r="I17" s="8"/>
      <c r="J17" s="7"/>
      <c r="K17" s="5"/>
    </row>
    <row r="18" spans="1:11" x14ac:dyDescent="0.35">
      <c r="A18" s="5"/>
      <c r="B18" s="5" t="s">
        <v>20</v>
      </c>
      <c r="C18" s="6">
        <v>1</v>
      </c>
      <c r="D18" s="6" t="s">
        <v>21</v>
      </c>
      <c r="E18" s="7">
        <v>18522</v>
      </c>
      <c r="F18" s="7">
        <f t="shared" si="0"/>
        <v>18522</v>
      </c>
      <c r="G18" s="7">
        <v>18522</v>
      </c>
      <c r="H18" s="7">
        <f t="shared" si="1"/>
        <v>0</v>
      </c>
      <c r="I18" s="8">
        <v>1</v>
      </c>
      <c r="J18" s="7">
        <f t="shared" si="2"/>
        <v>18522</v>
      </c>
      <c r="K18" s="5"/>
    </row>
    <row r="19" spans="1:11" x14ac:dyDescent="0.35">
      <c r="A19" s="5"/>
      <c r="B19" s="18" t="s">
        <v>31</v>
      </c>
      <c r="C19" s="6"/>
      <c r="D19" s="6"/>
      <c r="E19" s="7"/>
      <c r="F19" s="7"/>
      <c r="G19" s="7"/>
      <c r="H19" s="7"/>
      <c r="I19" s="8"/>
      <c r="J19" s="7"/>
      <c r="K19" s="5"/>
    </row>
    <row r="20" spans="1:11" x14ac:dyDescent="0.35">
      <c r="A20" s="5"/>
      <c r="B20" s="5" t="s">
        <v>32</v>
      </c>
      <c r="C20" s="6">
        <v>1</v>
      </c>
      <c r="D20" s="6" t="s">
        <v>21</v>
      </c>
      <c r="E20" s="7">
        <v>5978</v>
      </c>
      <c r="F20" s="7">
        <f>E20</f>
        <v>5978</v>
      </c>
      <c r="G20" s="7">
        <v>5978</v>
      </c>
      <c r="H20" s="7">
        <f t="shared" si="1"/>
        <v>0</v>
      </c>
      <c r="I20" s="8">
        <v>1</v>
      </c>
      <c r="J20" s="7">
        <f t="shared" ref="J20" si="3">PRODUCT(I20,F20)</f>
        <v>5978</v>
      </c>
      <c r="K20" s="5"/>
    </row>
    <row r="21" spans="1:11" x14ac:dyDescent="0.35">
      <c r="A21" s="5"/>
      <c r="B21" s="5"/>
      <c r="C21" s="6"/>
      <c r="D21" s="6"/>
      <c r="E21" s="7"/>
      <c r="F21" s="7"/>
      <c r="G21" s="7"/>
      <c r="H21" s="7"/>
      <c r="I21" s="8"/>
      <c r="J21" s="7"/>
      <c r="K21" s="5"/>
    </row>
    <row r="22" spans="1:11" x14ac:dyDescent="0.35">
      <c r="A22" s="5"/>
      <c r="B22" s="5"/>
      <c r="C22" s="6"/>
      <c r="D22" s="6"/>
      <c r="E22" s="7"/>
      <c r="F22" s="7">
        <f>SUM(F4:F18)</f>
        <v>133660</v>
      </c>
      <c r="G22" s="9">
        <f>SUM(G4:G20)</f>
        <v>116610.40000000002</v>
      </c>
      <c r="H22" s="9">
        <f>J22-G22</f>
        <v>8975.2999999999884</v>
      </c>
      <c r="I22" s="10"/>
      <c r="J22" s="9">
        <f>SUM(J4:J20)</f>
        <v>125585.70000000001</v>
      </c>
      <c r="K22" s="5"/>
    </row>
    <row r="23" spans="1:11" x14ac:dyDescent="0.35">
      <c r="A23" s="5"/>
      <c r="B23" s="5" t="s">
        <v>23</v>
      </c>
      <c r="C23" s="6"/>
      <c r="D23" s="6"/>
      <c r="E23" s="7"/>
      <c r="F23" s="7">
        <v>-203</v>
      </c>
      <c r="G23" s="7">
        <v>-177.10542570701784</v>
      </c>
      <c r="H23" s="7">
        <f t="shared" si="1"/>
        <v>-13.631497082148741</v>
      </c>
      <c r="I23" s="8"/>
      <c r="J23" s="7">
        <f>F23/F22*J22</f>
        <v>-190.73692278916658</v>
      </c>
      <c r="K23" s="5"/>
    </row>
    <row r="24" spans="1:11" x14ac:dyDescent="0.35">
      <c r="A24" s="5"/>
      <c r="B24" s="5"/>
      <c r="C24" s="6"/>
      <c r="D24" s="6"/>
      <c r="E24" s="7"/>
      <c r="F24" s="7">
        <f>SUM(F22:F23)</f>
        <v>133457</v>
      </c>
      <c r="G24" s="9">
        <f>SUM(G22:G23)</f>
        <v>116433.294574293</v>
      </c>
      <c r="H24" s="9">
        <f t="shared" si="1"/>
        <v>8961.6685029178479</v>
      </c>
      <c r="I24" s="10"/>
      <c r="J24" s="9">
        <f>SUM(J22:J23)</f>
        <v>125394.96307721085</v>
      </c>
      <c r="K24" s="5"/>
    </row>
    <row r="25" spans="1:11" x14ac:dyDescent="0.35">
      <c r="A25" s="5"/>
      <c r="B25" s="5" t="s">
        <v>28</v>
      </c>
      <c r="C25" s="6"/>
      <c r="D25" s="6"/>
      <c r="E25" s="7"/>
      <c r="F25" s="7"/>
      <c r="G25" s="7">
        <v>34477.199999999997</v>
      </c>
      <c r="H25" s="7">
        <f t="shared" si="1"/>
        <v>0</v>
      </c>
      <c r="I25" s="8"/>
      <c r="J25" s="7">
        <v>34477.199999999997</v>
      </c>
      <c r="K25" s="5"/>
    </row>
    <row r="26" spans="1:11" x14ac:dyDescent="0.35">
      <c r="A26" s="5"/>
      <c r="B26" s="5" t="s">
        <v>29</v>
      </c>
      <c r="C26" s="6"/>
      <c r="D26" s="6"/>
      <c r="E26" s="7"/>
      <c r="F26" s="7"/>
      <c r="G26" s="7">
        <v>-27579.988372287899</v>
      </c>
      <c r="H26" s="7">
        <f t="shared" si="1"/>
        <v>-2688.5005508753566</v>
      </c>
      <c r="I26" s="8">
        <v>0.3</v>
      </c>
      <c r="J26" s="7">
        <f>-IF(SUM(J4:J5,J9:J16,J23)*I26&gt;J25,J25,SUM(J4:J5,J9:J16,J23)*I26)</f>
        <v>-30268.488923163255</v>
      </c>
      <c r="K26" s="5"/>
    </row>
    <row r="27" spans="1:11" x14ac:dyDescent="0.35">
      <c r="A27" s="5"/>
      <c r="B27" s="5"/>
      <c r="C27" s="6"/>
      <c r="D27" s="6"/>
      <c r="E27" s="7"/>
      <c r="F27" s="7"/>
      <c r="G27" s="9">
        <f>SUM(G24:G26)</f>
        <v>123330.5062020051</v>
      </c>
      <c r="H27" s="9">
        <f>SUM(H24:H26)</f>
        <v>6273.1679520424914</v>
      </c>
      <c r="I27" s="10"/>
      <c r="J27" s="9">
        <f>SUM(J24:J26)</f>
        <v>129603.67415404758</v>
      </c>
      <c r="K27" s="5"/>
    </row>
    <row r="28" spans="1:11" x14ac:dyDescent="0.35">
      <c r="A28" s="5"/>
      <c r="B28" s="5"/>
      <c r="C28" s="6"/>
      <c r="D28" s="6"/>
      <c r="E28" s="7"/>
      <c r="F28" s="7"/>
      <c r="G28" s="7"/>
      <c r="H28" s="7"/>
      <c r="I28" s="8"/>
      <c r="J28" s="7"/>
      <c r="K28" s="5"/>
    </row>
    <row r="29" spans="1:11" x14ac:dyDescent="0.35">
      <c r="A29" s="11"/>
      <c r="B29" s="11"/>
      <c r="C29" s="12"/>
      <c r="D29" s="12"/>
      <c r="E29" s="13"/>
      <c r="F29" s="13"/>
      <c r="G29" s="13"/>
      <c r="H29" s="13"/>
      <c r="I29" s="14"/>
      <c r="J29" s="13"/>
      <c r="K29" s="11"/>
    </row>
    <row r="33" spans="6:10" x14ac:dyDescent="0.35">
      <c r="F33" s="1" t="s">
        <v>35</v>
      </c>
      <c r="G33" s="1">
        <v>127949.2</v>
      </c>
      <c r="H33" s="1">
        <v>6425.45</v>
      </c>
      <c r="I33" s="1"/>
      <c r="J33" s="1">
        <v>134374.65</v>
      </c>
    </row>
    <row r="34" spans="6:10" x14ac:dyDescent="0.35">
      <c r="F34" s="1" t="s">
        <v>36</v>
      </c>
      <c r="G34" s="1">
        <f>G27-G33</f>
        <v>-4618.6937979948998</v>
      </c>
      <c r="H34" s="1">
        <f t="shared" ref="H34:J34" si="4">H27-H33</f>
        <v>-152.28204795750844</v>
      </c>
      <c r="I34" s="1">
        <f t="shared" si="4"/>
        <v>0</v>
      </c>
      <c r="J34" s="1">
        <f t="shared" si="4"/>
        <v>-4770.9758459524164</v>
      </c>
    </row>
  </sheetData>
  <pageMargins left="0.7" right="0.7" top="0.75" bottom="0.75" header="0.3" footer="0.3"/>
  <pageSetup paperSize="9" scale="4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2023-02-16T11:23:02Z</dcterms:created>
  <dcterms:modified xsi:type="dcterms:W3CDTF">2023-03-08T11:46:29Z</dcterms:modified>
</cp:coreProperties>
</file>