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a. Subcontractor Cost &amp; Backup\1. Provisional Sum SC's\P15. Goodrich\"/>
    </mc:Choice>
  </mc:AlternateContent>
  <xr:revisionPtr revIDLastSave="0" documentId="13_ncr:1_{E00E26ED-6038-4741-B8BC-CD73A9E932AF}" xr6:coauthVersionLast="47" xr6:coauthVersionMax="47" xr10:uidLastSave="{00000000-0000-0000-0000-000000000000}"/>
  <bookViews>
    <workbookView xWindow="-108" yWindow="-108" windowWidth="23256" windowHeight="12720" xr2:uid="{5AA7758F-7C48-4732-A6B0-639AC6A869AC}"/>
  </bookViews>
  <sheets>
    <sheet name="Summary" sheetId="2" r:id="rId1"/>
    <sheet name="BOQ" sheetId="1" r:id="rId2"/>
    <sheet name="Room Progress" sheetId="3" r:id="rId3"/>
  </sheets>
  <definedNames>
    <definedName name="_xlnm.Print_Area" localSheetId="1">BOQ!$A$1:$M$50</definedName>
    <definedName name="_xlnm.Print_Area" localSheetId="0">Summary!$A$1:$F$16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5" i="2"/>
  <c r="F9" i="2"/>
  <c r="E9" i="2"/>
  <c r="D9" i="2"/>
  <c r="C9" i="2"/>
  <c r="C3" i="2"/>
  <c r="E13" i="2" l="1"/>
  <c r="E11" i="2"/>
  <c r="F3" i="2"/>
  <c r="F7" i="2" s="1"/>
  <c r="E7" i="2" s="1"/>
  <c r="F5" i="2"/>
  <c r="E5" i="2" s="1"/>
  <c r="D16" i="2"/>
  <c r="K49" i="1"/>
  <c r="M23" i="1"/>
  <c r="M22" i="1"/>
  <c r="M21" i="1"/>
  <c r="M20" i="1"/>
  <c r="M19" i="1"/>
  <c r="M18" i="1"/>
  <c r="M17" i="1"/>
  <c r="M16" i="1"/>
  <c r="M15" i="1"/>
  <c r="M8" i="1"/>
  <c r="M7" i="1"/>
  <c r="M6" i="1"/>
  <c r="M5" i="1"/>
  <c r="P23" i="1"/>
  <c r="P22" i="1"/>
  <c r="P21" i="1"/>
  <c r="P20" i="1"/>
  <c r="P19" i="1"/>
  <c r="P18" i="1"/>
  <c r="P17" i="1"/>
  <c r="P16" i="1"/>
  <c r="P15" i="1"/>
  <c r="P8" i="1"/>
  <c r="P7" i="1"/>
  <c r="P6" i="1"/>
  <c r="P5" i="1"/>
  <c r="P4" i="1"/>
  <c r="P3" i="1"/>
  <c r="J23" i="1"/>
  <c r="J22" i="1"/>
  <c r="J21" i="1"/>
  <c r="J20" i="1"/>
  <c r="J19" i="1"/>
  <c r="J18" i="1"/>
  <c r="J17" i="1"/>
  <c r="J16" i="1"/>
  <c r="J15" i="1"/>
  <c r="J8" i="1"/>
  <c r="J7" i="1"/>
  <c r="J6" i="1"/>
  <c r="J5" i="1"/>
  <c r="J4" i="1"/>
  <c r="M4" i="1" s="1"/>
  <c r="J3" i="1"/>
  <c r="M3" i="1" s="1"/>
  <c r="M49" i="1" s="1"/>
  <c r="F16" i="2" l="1"/>
  <c r="E3" i="2"/>
  <c r="G3" i="2"/>
  <c r="K7" i="2" s="1"/>
  <c r="E16" i="2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L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G49" i="1" l="1"/>
  <c r="L49" i="1"/>
</calcChain>
</file>

<file path=xl/sharedStrings.xml><?xml version="1.0" encoding="utf-8"?>
<sst xmlns="http://schemas.openxmlformats.org/spreadsheetml/2006/main" count="273" uniqueCount="104">
  <si>
    <t>No</t>
  </si>
  <si>
    <t>Description</t>
  </si>
  <si>
    <t>Qty</t>
  </si>
  <si>
    <t>Unit</t>
  </si>
  <si>
    <t>Rate</t>
  </si>
  <si>
    <t>Amount</t>
  </si>
  <si>
    <t>Previous Qty</t>
  </si>
  <si>
    <t>Current Qty</t>
  </si>
  <si>
    <t>Cumulative Qty</t>
  </si>
  <si>
    <t>Previous Amount</t>
  </si>
  <si>
    <t>Current Amount</t>
  </si>
  <si>
    <t>Cumulative Amount</t>
  </si>
  <si>
    <t>m2</t>
  </si>
  <si>
    <t>Advance Payment Paid by RPJV</t>
  </si>
  <si>
    <t>Room Type</t>
  </si>
  <si>
    <t>No of Rooms</t>
  </si>
  <si>
    <t>01A</t>
  </si>
  <si>
    <t>01B</t>
  </si>
  <si>
    <t>01C</t>
  </si>
  <si>
    <t>703 (2A,B,C,D,E,F,G,H)</t>
  </si>
  <si>
    <t>704 (3A,C,D,F,G)</t>
  </si>
  <si>
    <t>4A &amp; 4B</t>
  </si>
  <si>
    <t>5A</t>
  </si>
  <si>
    <t>6A</t>
  </si>
  <si>
    <t>7A</t>
  </si>
  <si>
    <t>8A</t>
  </si>
  <si>
    <t>9A</t>
  </si>
  <si>
    <t>9B</t>
  </si>
  <si>
    <t>10A</t>
  </si>
  <si>
    <t>10B</t>
  </si>
  <si>
    <t>11A/B/C/D</t>
  </si>
  <si>
    <t>12A</t>
  </si>
  <si>
    <t>13A</t>
  </si>
  <si>
    <t>14A</t>
  </si>
  <si>
    <t>15A</t>
  </si>
  <si>
    <t>19A</t>
  </si>
  <si>
    <t>Carpet; Ref HTL-CA-01 (Size 12.72sqm)</t>
  </si>
  <si>
    <t>Carpet; Ref HTL-CA-01 (Size 18.06sqm)</t>
  </si>
  <si>
    <t>Carpet; Ref HTL-CA-01 (Size 19.25sqm)</t>
  </si>
  <si>
    <t>Carpet; Ref HTL-CA-01 (Size 17.2sqm)</t>
  </si>
  <si>
    <t>Carpet; Ref HTL-CA-02 (Size 2sqm)</t>
  </si>
  <si>
    <t>Carpet; Ref HTL-CA-01 (Size 20.37m2)</t>
  </si>
  <si>
    <t>Carpet; Ref HTL-CA-01 (Size 32m2)</t>
  </si>
  <si>
    <t>Carpet; Ref HTL-CA-01 (Size 30m2)</t>
  </si>
  <si>
    <t>Carpet; Ref HTL-CA-01 (Size 17.1535m2)</t>
  </si>
  <si>
    <t>Carpet; Ref HTL-CA-01 (Size 12.216m2)</t>
  </si>
  <si>
    <t>Carpet; Ref HTL-CA-02 (Size 3.5m2)</t>
  </si>
  <si>
    <t>Carpet; Ref HTL-CA-01 (Size 16.2 m2)</t>
  </si>
  <si>
    <t>Carpet; Ref HTL-CA-01 (Size 21 m2)</t>
  </si>
  <si>
    <t>Carpet; Ref HTL-CA-02 (Size 3.5 m2)</t>
  </si>
  <si>
    <t>Carpet; Ref HTL-CA-01 (Size 8.2 m2)</t>
  </si>
  <si>
    <t>Carpet; Ref HTL-CA-01 (Size 10 m2)</t>
  </si>
  <si>
    <t>Carpet; Ref HTL-CA-02 (Size 1.7 m2)</t>
  </si>
  <si>
    <t>Carpet; Ref HTL-CA-01 (Size 7 m2)</t>
  </si>
  <si>
    <t>Carpet; Ref HTL-CA-02 (Size 2 m2)</t>
  </si>
  <si>
    <t>Carpet; Ref HTL-CA-01 (Size 17.3 m2)</t>
  </si>
  <si>
    <t>Carpet; Ref HTL-CA-01 (Size 7.3 m2)</t>
  </si>
  <si>
    <t>Carpet; Ref HTL-CA-01 (Size 23.3 m2)</t>
  </si>
  <si>
    <t>Carpet; Ref HTL-CA-01 (Size 14m2)</t>
  </si>
  <si>
    <t>Carpet; Ref HTL-CA-02 (Size 2.6 m2)</t>
  </si>
  <si>
    <t>Carpet; Ref HTL-CA-01 (Size 1.2m2)</t>
  </si>
  <si>
    <t>Carpet; Ref HTL-CA-01 (Size 3.1m2)</t>
  </si>
  <si>
    <t>Carpet; Ref HTL-CA-01 (Size 12.7m2)</t>
  </si>
  <si>
    <t>Carpet; Ref HTL-CA-01 (Size 26.3m2)</t>
  </si>
  <si>
    <t>Carpet; Ref HTL-CA-01 (Size 27.4m2)</t>
  </si>
  <si>
    <t>Carpet; Ref HTL-CA-01 (Size 9.8m2)</t>
  </si>
  <si>
    <t>Carpet; Ref HTL-CA-01 (Size 12 m2)</t>
  </si>
  <si>
    <t>Carpet; Ref HTL-CA-02 (Size 2.2 m2)</t>
  </si>
  <si>
    <t>Carpet; Ref HTL-CA-01 (Size 23.5m2)</t>
  </si>
  <si>
    <t>Carpet; Ref HTL-CA-01 (Size 9 m2)</t>
  </si>
  <si>
    <t>Carpet; Ref HTL-CA-02 (Size 4.5 m2)</t>
  </si>
  <si>
    <t>Carpet; Ref HTL-CA-01 (Size 18 m2)</t>
  </si>
  <si>
    <t>Carpet; Ref HTL-CA-02 (Size 4.3 m2)</t>
  </si>
  <si>
    <t>Carpet; Ref HTL-CA-01 (Size 16.8m2)</t>
  </si>
  <si>
    <t>Carpet; Ref HTL-CA-02 (Size 2.18m2)</t>
  </si>
  <si>
    <t>Material @ Site</t>
  </si>
  <si>
    <t>Room No</t>
  </si>
  <si>
    <t>2B</t>
  </si>
  <si>
    <t>2C</t>
  </si>
  <si>
    <t>3A</t>
  </si>
  <si>
    <t>2A</t>
  </si>
  <si>
    <t>4B</t>
  </si>
  <si>
    <t>3D</t>
  </si>
  <si>
    <t>4A</t>
  </si>
  <si>
    <t>1B</t>
  </si>
  <si>
    <t>1C</t>
  </si>
  <si>
    <t>Should be 807</t>
  </si>
  <si>
    <t>Should be 808</t>
  </si>
  <si>
    <t>Row Labels</t>
  </si>
  <si>
    <t>Grand Total</t>
  </si>
  <si>
    <t>Count of Room No</t>
  </si>
  <si>
    <t>done</t>
  </si>
  <si>
    <t>WIR</t>
  </si>
  <si>
    <t>Approved</t>
  </si>
  <si>
    <t>Completed Rooms</t>
  </si>
  <si>
    <t>Remaining Rooms</t>
  </si>
  <si>
    <t>Paid for Material @ site</t>
  </si>
  <si>
    <t>Variation</t>
  </si>
  <si>
    <t>This was paid by Dec Bill by KCE</t>
  </si>
  <si>
    <t>Advance Payment</t>
  </si>
  <si>
    <t>Advance Payment Recovery</t>
  </si>
  <si>
    <t>for variation</t>
  </si>
  <si>
    <t>Total</t>
  </si>
  <si>
    <t>Original Contract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</si>
</sst>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10" fontId="0" fillId="0" borderId="0" xfId="2" applyNumberFormat="1" applyFont="1"/>
    <xf numFmtId="43" fontId="2" fillId="0" borderId="0" xfId="1" applyFon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43" fontId="0" fillId="0" borderId="2" xfId="1" applyFon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43" fontId="0" fillId="0" borderId="3" xfId="1" applyFont="1" applyBorder="1"/>
    <xf numFmtId="2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43" fontId="0" fillId="0" borderId="4" xfId="1" applyFont="1" applyBorder="1"/>
    <xf numFmtId="2" fontId="0" fillId="0" borderId="4" xfId="0" applyNumberFormat="1" applyBorder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3" xfId="1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0" fillId="0" borderId="0" xfId="0" applyNumberFormat="1"/>
    <xf numFmtId="0" fontId="2" fillId="0" borderId="2" xfId="0" applyFont="1" applyBorder="1"/>
    <xf numFmtId="0" fontId="2" fillId="0" borderId="0" xfId="0" applyFont="1"/>
    <xf numFmtId="43" fontId="0" fillId="0" borderId="6" xfId="1" applyFont="1" applyBorder="1"/>
    <xf numFmtId="43" fontId="2" fillId="0" borderId="5" xfId="1" applyFont="1" applyBorder="1"/>
  </cellXfs>
  <cellStyles count="11">
    <cellStyle name="Comma" xfId="1" builtinId="3"/>
    <cellStyle name="Comma 2" xfId="4" xr:uid="{D739510F-A81C-4CB3-B482-ED1C1E9D34B8}"/>
    <cellStyle name="Comma 3" xfId="5" xr:uid="{3B9C8C7A-676D-4525-A8B5-1AD0C7866601}"/>
    <cellStyle name="Comma 4" xfId="6" xr:uid="{B9A07A04-D865-4B3B-B409-F5A191183669}"/>
    <cellStyle name="Comma 5" xfId="7" xr:uid="{4F2BA432-C7FD-470A-A5D3-50249FA42E45}"/>
    <cellStyle name="Comma 6" xfId="3" xr:uid="{463646EB-6CE4-4B4A-8B13-D0EBA6A97058}"/>
    <cellStyle name="Normal" xfId="0" builtinId="0"/>
    <cellStyle name="Normal 2" xfId="8" xr:uid="{241796B6-25A9-4DC1-9F8F-831A8B57FBF0}"/>
    <cellStyle name="Normal 4" xfId="9" xr:uid="{B333874E-EE86-4E97-8B44-5F18A1A270A9}"/>
    <cellStyle name="Percent" xfId="2" builtinId="5"/>
    <cellStyle name="Percent 2" xfId="10" xr:uid="{AD9C99F0-6BF2-4B15-A524-EA5135C9BC2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l Kosala" refreshedDate="45043.429346643519" createdVersion="8" refreshedVersion="8" minRefreshableVersion="3" recordCount="34" xr:uid="{D1E0C306-7905-4474-8FDC-6675A5C83ED5}">
  <cacheSource type="worksheet">
    <worksheetSource ref="A1:B35" sheet="Room Progress"/>
  </cacheSource>
  <cacheFields count="2">
    <cacheField name="Room No" numFmtId="0">
      <sharedItems containsSemiMixedTypes="0" containsString="0" containsNumber="1" containsInteger="1" minValue="701" maxValue="1009"/>
    </cacheField>
    <cacheField name="Room Type" numFmtId="0">
      <sharedItems count="12">
        <s v="8A"/>
        <s v="2B"/>
        <s v="2C"/>
        <s v="3A"/>
        <s v="2A"/>
        <s v="4B"/>
        <s v="3D"/>
        <s v="1B"/>
        <s v="4A"/>
        <s v="9A"/>
        <s v="9B"/>
        <s v="1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701"/>
    <x v="0"/>
  </r>
  <r>
    <n v="702"/>
    <x v="1"/>
  </r>
  <r>
    <n v="703"/>
    <x v="2"/>
  </r>
  <r>
    <n v="704"/>
    <x v="3"/>
  </r>
  <r>
    <n v="706"/>
    <x v="4"/>
  </r>
  <r>
    <n v="710"/>
    <x v="5"/>
  </r>
  <r>
    <n v="801"/>
    <x v="0"/>
  </r>
  <r>
    <n v="802"/>
    <x v="1"/>
  </r>
  <r>
    <n v="803"/>
    <x v="2"/>
  </r>
  <r>
    <n v="804"/>
    <x v="3"/>
  </r>
  <r>
    <n v="805"/>
    <x v="6"/>
  </r>
  <r>
    <n v="806"/>
    <x v="4"/>
  </r>
  <r>
    <n v="808"/>
    <x v="7"/>
  </r>
  <r>
    <n v="809"/>
    <x v="8"/>
  </r>
  <r>
    <n v="901"/>
    <x v="0"/>
  </r>
  <r>
    <n v="902"/>
    <x v="1"/>
  </r>
  <r>
    <n v="903"/>
    <x v="2"/>
  </r>
  <r>
    <n v="904"/>
    <x v="3"/>
  </r>
  <r>
    <n v="905"/>
    <x v="6"/>
  </r>
  <r>
    <n v="906"/>
    <x v="4"/>
  </r>
  <r>
    <n v="907"/>
    <x v="9"/>
  </r>
  <r>
    <n v="908"/>
    <x v="10"/>
  </r>
  <r>
    <n v="909"/>
    <x v="7"/>
  </r>
  <r>
    <n v="910"/>
    <x v="8"/>
  </r>
  <r>
    <n v="1001"/>
    <x v="0"/>
  </r>
  <r>
    <n v="1002"/>
    <x v="1"/>
  </r>
  <r>
    <n v="1003"/>
    <x v="2"/>
  </r>
  <r>
    <n v="1004"/>
    <x v="3"/>
  </r>
  <r>
    <n v="1005"/>
    <x v="6"/>
  </r>
  <r>
    <n v="1006"/>
    <x v="4"/>
  </r>
  <r>
    <n v="1008"/>
    <x v="7"/>
  </r>
  <r>
    <n v="1009"/>
    <x v="8"/>
  </r>
  <r>
    <n v="709"/>
    <x v="11"/>
  </r>
  <r>
    <n v="70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3CB8B-2338-40BF-A0E7-ADEBC6EA01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14" firstHeaderRow="1" firstDataRow="1" firstDataCol="1"/>
  <pivotFields count="2">
    <pivotField dataField="1" showAll="0"/>
    <pivotField axis="axisRow" showAll="0">
      <items count="13">
        <item x="7"/>
        <item x="11"/>
        <item x="4"/>
        <item x="1"/>
        <item x="2"/>
        <item x="3"/>
        <item x="6"/>
        <item x="8"/>
        <item x="5"/>
        <item x="0"/>
        <item x="9"/>
        <item x="1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oom No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6AEB-1F6E-4CFB-99C9-B699C62B566E}">
  <dimension ref="A1:K16"/>
  <sheetViews>
    <sheetView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2" sqref="I12"/>
    </sheetView>
  </sheetViews>
  <sheetFormatPr defaultRowHeight="14.4" x14ac:dyDescent="0.3"/>
  <cols>
    <col min="2" max="2" width="31.109375" customWidth="1"/>
    <col min="3" max="3" width="12.88671875" style="4" customWidth="1"/>
    <col min="4" max="6" width="23.5546875" style="4" customWidth="1"/>
    <col min="7" max="7" width="14.6640625" customWidth="1"/>
    <col min="11" max="11" width="10.109375" bestFit="1" customWidth="1"/>
  </cols>
  <sheetData>
    <row r="1" spans="1:11" s="2" customFormat="1" ht="40.049999999999997" customHeight="1" x14ac:dyDescent="0.3">
      <c r="A1" s="30" t="s">
        <v>0</v>
      </c>
      <c r="B1" s="30" t="s">
        <v>1</v>
      </c>
      <c r="C1" s="31" t="s">
        <v>5</v>
      </c>
      <c r="D1" s="31" t="s">
        <v>9</v>
      </c>
      <c r="E1" s="31" t="s">
        <v>10</v>
      </c>
      <c r="F1" s="31" t="s">
        <v>11</v>
      </c>
    </row>
    <row r="2" spans="1:11" x14ac:dyDescent="0.3">
      <c r="A2" s="22"/>
      <c r="B2" s="22"/>
      <c r="C2" s="24"/>
      <c r="D2" s="24"/>
      <c r="E2" s="24"/>
      <c r="F2" s="24"/>
    </row>
    <row r="3" spans="1:11" x14ac:dyDescent="0.3">
      <c r="A3" s="12"/>
      <c r="B3" s="12" t="s">
        <v>103</v>
      </c>
      <c r="C3" s="14">
        <f>713966+125709.05+148177.95</f>
        <v>987853</v>
      </c>
      <c r="D3" s="14">
        <v>0</v>
      </c>
      <c r="E3" s="14">
        <f>F3-D3</f>
        <v>135533.87613046705</v>
      </c>
      <c r="F3" s="14">
        <f>BOQ!M49</f>
        <v>135533.87613046705</v>
      </c>
      <c r="G3" s="6">
        <f>F3/C3</f>
        <v>0.13720044999657546</v>
      </c>
    </row>
    <row r="4" spans="1:11" x14ac:dyDescent="0.3">
      <c r="A4" s="12"/>
      <c r="B4" s="12"/>
      <c r="C4" s="14"/>
      <c r="D4" s="14"/>
      <c r="E4" s="14"/>
      <c r="F4" s="14"/>
    </row>
    <row r="5" spans="1:11" x14ac:dyDescent="0.3">
      <c r="A5" s="12"/>
      <c r="B5" s="12" t="s">
        <v>13</v>
      </c>
      <c r="C5" s="14">
        <v>-148177.95000000001</v>
      </c>
      <c r="D5" s="14">
        <v>-142550.42857142858</v>
      </c>
      <c r="E5" s="14">
        <f>F5-D5</f>
        <v>-5627.5214285714319</v>
      </c>
      <c r="F5" s="14">
        <f>C5</f>
        <v>-148177.95000000001</v>
      </c>
      <c r="G5" s="32">
        <f>SUM(F3:F5)</f>
        <v>-12644.073869532964</v>
      </c>
    </row>
    <row r="6" spans="1:11" x14ac:dyDescent="0.3">
      <c r="A6" s="12"/>
      <c r="B6" s="12"/>
      <c r="C6" s="35"/>
      <c r="D6" s="35"/>
      <c r="E6" s="35"/>
      <c r="F6" s="35"/>
    </row>
    <row r="7" spans="1:11" x14ac:dyDescent="0.3">
      <c r="A7" s="12"/>
      <c r="B7" s="12" t="s">
        <v>75</v>
      </c>
      <c r="C7" s="14"/>
      <c r="D7" s="14">
        <v>675331.5</v>
      </c>
      <c r="E7" s="14">
        <f>F7-D7</f>
        <v>-92655.785696862265</v>
      </c>
      <c r="F7" s="14">
        <f>(1-F3/C3)*G7</f>
        <v>582675.71430313773</v>
      </c>
      <c r="G7" s="4">
        <v>675331.5</v>
      </c>
      <c r="H7" t="s">
        <v>96</v>
      </c>
      <c r="K7" s="32">
        <f>G7*G3</f>
        <v>92655.785696862309</v>
      </c>
    </row>
    <row r="8" spans="1:11" x14ac:dyDescent="0.3">
      <c r="A8" s="12"/>
      <c r="B8" s="12"/>
      <c r="C8" s="14"/>
      <c r="D8" s="14"/>
      <c r="E8" s="14"/>
      <c r="F8" s="14"/>
    </row>
    <row r="9" spans="1:11" s="34" customFormat="1" x14ac:dyDescent="0.3">
      <c r="A9" s="33"/>
      <c r="B9" s="33" t="s">
        <v>102</v>
      </c>
      <c r="C9" s="36">
        <f>SUM(C3:C7)</f>
        <v>839675.05</v>
      </c>
      <c r="D9" s="36">
        <f>SUM(D3:D7)</f>
        <v>532781.07142857136</v>
      </c>
      <c r="E9" s="36">
        <f>SUM(E3:E7)</f>
        <v>37250.569005033351</v>
      </c>
      <c r="F9" s="36">
        <f>SUM(F3:F7)</f>
        <v>570031.64043360483</v>
      </c>
    </row>
    <row r="10" spans="1:11" x14ac:dyDescent="0.3">
      <c r="A10" s="12"/>
      <c r="B10" s="12"/>
      <c r="C10" s="14"/>
      <c r="D10" s="14"/>
      <c r="E10" s="14"/>
      <c r="F10" s="14"/>
    </row>
    <row r="11" spans="1:11" x14ac:dyDescent="0.3">
      <c r="A11" s="12"/>
      <c r="B11" s="12" t="s">
        <v>97</v>
      </c>
      <c r="C11" s="14"/>
      <c r="D11" s="14">
        <v>23097.25</v>
      </c>
      <c r="E11" s="14">
        <f>F11-D11</f>
        <v>0</v>
      </c>
      <c r="F11" s="14">
        <v>23097.25</v>
      </c>
      <c r="G11" t="s">
        <v>98</v>
      </c>
    </row>
    <row r="12" spans="1:11" x14ac:dyDescent="0.3">
      <c r="A12" s="12"/>
      <c r="B12" s="12"/>
      <c r="C12" s="14"/>
      <c r="D12" s="14"/>
      <c r="E12" s="14"/>
      <c r="F12" s="14"/>
    </row>
    <row r="13" spans="1:11" x14ac:dyDescent="0.3">
      <c r="A13" s="12"/>
      <c r="B13" s="12" t="s">
        <v>99</v>
      </c>
      <c r="C13" s="14"/>
      <c r="D13" s="14">
        <v>87720.72</v>
      </c>
      <c r="E13" s="14">
        <f>F13-D13</f>
        <v>0</v>
      </c>
      <c r="F13" s="14">
        <v>87720.72</v>
      </c>
      <c r="G13" t="s">
        <v>101</v>
      </c>
    </row>
    <row r="14" spans="1:11" x14ac:dyDescent="0.3">
      <c r="A14" s="12"/>
      <c r="B14" s="12" t="s">
        <v>100</v>
      </c>
      <c r="C14" s="14"/>
      <c r="D14" s="14"/>
      <c r="E14" s="14">
        <f>F14-D14</f>
        <v>0</v>
      </c>
      <c r="F14" s="14"/>
    </row>
    <row r="15" spans="1:11" x14ac:dyDescent="0.3">
      <c r="A15" s="12"/>
      <c r="B15" s="12"/>
      <c r="C15" s="14"/>
      <c r="D15" s="14"/>
      <c r="E15" s="14"/>
      <c r="F15" s="14"/>
    </row>
    <row r="16" spans="1:11" x14ac:dyDescent="0.3">
      <c r="A16" s="17"/>
      <c r="B16" s="17"/>
      <c r="C16" s="19"/>
      <c r="D16" s="29">
        <f>SUM(D9:D15)</f>
        <v>643599.04142857133</v>
      </c>
      <c r="E16" s="29">
        <f>SUM(E9:E15)</f>
        <v>37250.569005033351</v>
      </c>
      <c r="F16" s="29">
        <f>SUM(F9:F15)</f>
        <v>680849.6104336048</v>
      </c>
    </row>
  </sheetData>
  <pageMargins left="0.7" right="0.7" top="0.75" bottom="0.75" header="0.3" footer="0.3"/>
  <pageSetup paperSize="9" scale="7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81F8-6A07-4CAE-9F17-C21956FDED18}">
  <dimension ref="A1:P49"/>
  <sheetViews>
    <sheetView view="pageBreakPreview" topLeftCell="A21" zoomScaleNormal="100" zoomScaleSheetLayoutView="100" workbookViewId="0">
      <selection activeCell="M49" sqref="M49"/>
    </sheetView>
  </sheetViews>
  <sheetFormatPr defaultRowHeight="14.4" x14ac:dyDescent="0.3"/>
  <cols>
    <col min="1" max="1" width="25.6640625" style="1" customWidth="1"/>
    <col min="2" max="2" width="34.21875" bestFit="1" customWidth="1"/>
    <col min="3" max="3" width="11.77734375" style="1" customWidth="1"/>
    <col min="4" max="4" width="10.77734375" style="8" bestFit="1" customWidth="1"/>
    <col min="5" max="5" width="8.77734375" style="1"/>
    <col min="6" max="6" width="8.77734375" style="4"/>
    <col min="7" max="7" width="12.5546875" style="4" bestFit="1" customWidth="1"/>
    <col min="8" max="10" width="8.77734375" style="3"/>
    <col min="11" max="11" width="11.77734375" style="4" bestFit="1" customWidth="1"/>
    <col min="12" max="12" width="11.44140625" style="4" customWidth="1"/>
    <col min="13" max="13" width="11.77734375" style="4" bestFit="1" customWidth="1"/>
  </cols>
  <sheetData>
    <row r="1" spans="1:16" s="5" customFormat="1" ht="29.55" customHeight="1" x14ac:dyDescent="0.3">
      <c r="A1" s="26" t="s">
        <v>14</v>
      </c>
      <c r="B1" s="26" t="s">
        <v>1</v>
      </c>
      <c r="C1" s="26" t="s">
        <v>15</v>
      </c>
      <c r="D1" s="27" t="s">
        <v>2</v>
      </c>
      <c r="E1" s="26" t="s">
        <v>3</v>
      </c>
      <c r="F1" s="28" t="s">
        <v>4</v>
      </c>
      <c r="G1" s="28" t="s">
        <v>5</v>
      </c>
      <c r="H1" s="27" t="s">
        <v>6</v>
      </c>
      <c r="I1" s="27" t="s">
        <v>7</v>
      </c>
      <c r="J1" s="27" t="s">
        <v>8</v>
      </c>
      <c r="K1" s="28" t="s">
        <v>9</v>
      </c>
      <c r="L1" s="28" t="s">
        <v>10</v>
      </c>
      <c r="M1" s="28" t="s">
        <v>11</v>
      </c>
      <c r="N1" s="5" t="s">
        <v>94</v>
      </c>
      <c r="P1" s="5" t="s">
        <v>95</v>
      </c>
    </row>
    <row r="2" spans="1:16" x14ac:dyDescent="0.3">
      <c r="A2" s="21" t="s">
        <v>16</v>
      </c>
      <c r="B2" s="22" t="s">
        <v>36</v>
      </c>
      <c r="C2" s="21">
        <v>8</v>
      </c>
      <c r="D2" s="23">
        <v>106.85</v>
      </c>
      <c r="E2" s="21" t="s">
        <v>12</v>
      </c>
      <c r="F2" s="24">
        <v>170</v>
      </c>
      <c r="G2" s="24">
        <f>D2*F2</f>
        <v>18164.5</v>
      </c>
      <c r="H2" s="25"/>
      <c r="I2" s="25">
        <f>J2-H2</f>
        <v>0</v>
      </c>
      <c r="J2" s="25"/>
      <c r="K2" s="24"/>
      <c r="L2" s="24">
        <f>M2-K2</f>
        <v>0</v>
      </c>
      <c r="M2" s="24"/>
    </row>
    <row r="3" spans="1:16" x14ac:dyDescent="0.3">
      <c r="A3" s="11" t="s">
        <v>17</v>
      </c>
      <c r="B3" s="12" t="s">
        <v>37</v>
      </c>
      <c r="C3" s="11">
        <v>4</v>
      </c>
      <c r="D3" s="13">
        <v>78</v>
      </c>
      <c r="E3" s="11" t="s">
        <v>12</v>
      </c>
      <c r="F3" s="14">
        <v>170</v>
      </c>
      <c r="G3" s="14">
        <f t="shared" ref="G3:G48" si="0">D3*F3</f>
        <v>13260</v>
      </c>
      <c r="H3" s="15"/>
      <c r="I3" s="15">
        <f t="shared" ref="I3:I48" si="1">J3-H3</f>
        <v>58.5</v>
      </c>
      <c r="J3" s="15">
        <f t="shared" ref="J3:J8" si="2">N3/C3*D3</f>
        <v>58.5</v>
      </c>
      <c r="K3" s="14">
        <v>0</v>
      </c>
      <c r="L3" s="14">
        <f t="shared" ref="L3:L48" si="3">M3-K3</f>
        <v>9945</v>
      </c>
      <c r="M3" s="14">
        <f t="shared" ref="M3:M8" si="4">J3*F3</f>
        <v>9945</v>
      </c>
      <c r="N3">
        <v>3</v>
      </c>
      <c r="O3" t="s">
        <v>91</v>
      </c>
      <c r="P3">
        <f t="shared" ref="P3:P8" si="5">C3-N3</f>
        <v>1</v>
      </c>
    </row>
    <row r="4" spans="1:16" x14ac:dyDescent="0.3">
      <c r="A4" s="11" t="s">
        <v>18</v>
      </c>
      <c r="B4" s="12" t="s">
        <v>37</v>
      </c>
      <c r="C4" s="11">
        <v>2</v>
      </c>
      <c r="D4" s="13">
        <v>40</v>
      </c>
      <c r="E4" s="11" t="s">
        <v>12</v>
      </c>
      <c r="F4" s="14">
        <v>170</v>
      </c>
      <c r="G4" s="14">
        <f t="shared" si="0"/>
        <v>6800</v>
      </c>
      <c r="H4" s="15"/>
      <c r="I4" s="15">
        <f t="shared" si="1"/>
        <v>20</v>
      </c>
      <c r="J4" s="15">
        <f t="shared" si="2"/>
        <v>20</v>
      </c>
      <c r="K4" s="14">
        <v>0</v>
      </c>
      <c r="L4" s="14">
        <f t="shared" si="3"/>
        <v>3400</v>
      </c>
      <c r="M4" s="14">
        <f t="shared" si="4"/>
        <v>3400</v>
      </c>
      <c r="N4">
        <v>1</v>
      </c>
      <c r="O4" t="s">
        <v>91</v>
      </c>
      <c r="P4">
        <f t="shared" si="5"/>
        <v>1</v>
      </c>
    </row>
    <row r="5" spans="1:16" x14ac:dyDescent="0.3">
      <c r="A5" s="11" t="s">
        <v>19</v>
      </c>
      <c r="B5" s="12" t="s">
        <v>38</v>
      </c>
      <c r="C5" s="11">
        <v>71</v>
      </c>
      <c r="D5" s="13">
        <v>1479.09</v>
      </c>
      <c r="E5" s="11" t="s">
        <v>12</v>
      </c>
      <c r="F5" s="14">
        <v>170</v>
      </c>
      <c r="G5" s="14">
        <f t="shared" si="0"/>
        <v>251445.3</v>
      </c>
      <c r="H5" s="15"/>
      <c r="I5" s="15">
        <f t="shared" si="1"/>
        <v>249.98704225352111</v>
      </c>
      <c r="J5" s="15">
        <f t="shared" si="2"/>
        <v>249.98704225352111</v>
      </c>
      <c r="K5" s="14">
        <v>0</v>
      </c>
      <c r="L5" s="14">
        <f t="shared" si="3"/>
        <v>42497.797183098592</v>
      </c>
      <c r="M5" s="14">
        <f t="shared" si="4"/>
        <v>42497.797183098592</v>
      </c>
      <c r="N5">
        <v>12</v>
      </c>
      <c r="O5" t="s">
        <v>91</v>
      </c>
      <c r="P5">
        <f t="shared" si="5"/>
        <v>59</v>
      </c>
    </row>
    <row r="6" spans="1:16" x14ac:dyDescent="0.3">
      <c r="A6" s="11" t="s">
        <v>20</v>
      </c>
      <c r="B6" s="12" t="s">
        <v>39</v>
      </c>
      <c r="C6" s="11">
        <v>57</v>
      </c>
      <c r="D6" s="13">
        <v>1029</v>
      </c>
      <c r="E6" s="11" t="s">
        <v>12</v>
      </c>
      <c r="F6" s="14">
        <v>170</v>
      </c>
      <c r="G6" s="14">
        <f t="shared" si="0"/>
        <v>174930</v>
      </c>
      <c r="H6" s="15"/>
      <c r="I6" s="15">
        <f t="shared" si="1"/>
        <v>144.42105263157893</v>
      </c>
      <c r="J6" s="15">
        <f t="shared" si="2"/>
        <v>144.42105263157893</v>
      </c>
      <c r="K6" s="14">
        <v>0</v>
      </c>
      <c r="L6" s="14">
        <f t="shared" si="3"/>
        <v>24551.57894736842</v>
      </c>
      <c r="M6" s="14">
        <f t="shared" si="4"/>
        <v>24551.57894736842</v>
      </c>
      <c r="N6">
        <v>8</v>
      </c>
      <c r="O6" t="s">
        <v>91</v>
      </c>
      <c r="P6">
        <f t="shared" si="5"/>
        <v>49</v>
      </c>
    </row>
    <row r="7" spans="1:16" x14ac:dyDescent="0.3">
      <c r="A7" s="11" t="s">
        <v>20</v>
      </c>
      <c r="B7" s="12" t="s">
        <v>40</v>
      </c>
      <c r="C7" s="11">
        <v>57</v>
      </c>
      <c r="D7" s="13">
        <v>119.7</v>
      </c>
      <c r="E7" s="11" t="s">
        <v>12</v>
      </c>
      <c r="F7" s="14">
        <v>170</v>
      </c>
      <c r="G7" s="14">
        <f t="shared" si="0"/>
        <v>20349</v>
      </c>
      <c r="H7" s="15"/>
      <c r="I7" s="15">
        <f t="shared" si="1"/>
        <v>16.8</v>
      </c>
      <c r="J7" s="15">
        <f t="shared" si="2"/>
        <v>16.8</v>
      </c>
      <c r="K7" s="14">
        <v>0</v>
      </c>
      <c r="L7" s="14">
        <f t="shared" si="3"/>
        <v>2856</v>
      </c>
      <c r="M7" s="14">
        <f t="shared" si="4"/>
        <v>2856</v>
      </c>
      <c r="N7">
        <v>8</v>
      </c>
      <c r="O7" t="s">
        <v>91</v>
      </c>
      <c r="P7">
        <f t="shared" si="5"/>
        <v>49</v>
      </c>
    </row>
    <row r="8" spans="1:16" x14ac:dyDescent="0.3">
      <c r="A8" s="11" t="s">
        <v>21</v>
      </c>
      <c r="B8" s="12" t="s">
        <v>41</v>
      </c>
      <c r="C8" s="11">
        <v>5</v>
      </c>
      <c r="D8" s="13">
        <v>107.1</v>
      </c>
      <c r="E8" s="11" t="s">
        <v>12</v>
      </c>
      <c r="F8" s="14">
        <v>170</v>
      </c>
      <c r="G8" s="14">
        <f t="shared" si="0"/>
        <v>18207</v>
      </c>
      <c r="H8" s="15"/>
      <c r="I8" s="15">
        <f t="shared" si="1"/>
        <v>85.68</v>
      </c>
      <c r="J8" s="15">
        <f t="shared" si="2"/>
        <v>85.68</v>
      </c>
      <c r="K8" s="14">
        <v>0</v>
      </c>
      <c r="L8" s="14">
        <f t="shared" si="3"/>
        <v>14565.6</v>
      </c>
      <c r="M8" s="14">
        <f t="shared" si="4"/>
        <v>14565.6</v>
      </c>
      <c r="N8">
        <v>4</v>
      </c>
      <c r="O8" t="s">
        <v>91</v>
      </c>
      <c r="P8">
        <f t="shared" si="5"/>
        <v>1</v>
      </c>
    </row>
    <row r="9" spans="1:16" x14ac:dyDescent="0.3">
      <c r="A9" s="11" t="s">
        <v>22</v>
      </c>
      <c r="B9" s="12" t="s">
        <v>42</v>
      </c>
      <c r="C9" s="11">
        <v>9</v>
      </c>
      <c r="D9" s="13">
        <v>311.04000000000002</v>
      </c>
      <c r="E9" s="11" t="s">
        <v>12</v>
      </c>
      <c r="F9" s="14">
        <v>170</v>
      </c>
      <c r="G9" s="14">
        <f t="shared" si="0"/>
        <v>52876.800000000003</v>
      </c>
      <c r="H9" s="15"/>
      <c r="I9" s="15">
        <f t="shared" si="1"/>
        <v>0</v>
      </c>
      <c r="J9" s="15"/>
      <c r="K9" s="14"/>
      <c r="L9" s="14">
        <f t="shared" si="3"/>
        <v>0</v>
      </c>
      <c r="M9" s="14"/>
    </row>
    <row r="10" spans="1:16" x14ac:dyDescent="0.3">
      <c r="A10" s="11" t="s">
        <v>23</v>
      </c>
      <c r="B10" s="12" t="s">
        <v>43</v>
      </c>
      <c r="C10" s="11">
        <v>5</v>
      </c>
      <c r="D10" s="13">
        <v>162</v>
      </c>
      <c r="E10" s="11" t="s">
        <v>12</v>
      </c>
      <c r="F10" s="14">
        <v>170</v>
      </c>
      <c r="G10" s="14">
        <f t="shared" si="0"/>
        <v>27540</v>
      </c>
      <c r="H10" s="15"/>
      <c r="I10" s="15">
        <f t="shared" si="1"/>
        <v>0</v>
      </c>
      <c r="J10" s="15"/>
      <c r="K10" s="14"/>
      <c r="L10" s="14">
        <f t="shared" si="3"/>
        <v>0</v>
      </c>
      <c r="M10" s="14"/>
    </row>
    <row r="11" spans="1:16" x14ac:dyDescent="0.3">
      <c r="A11" s="11" t="s">
        <v>23</v>
      </c>
      <c r="B11" s="12" t="s">
        <v>40</v>
      </c>
      <c r="C11" s="11">
        <v>5</v>
      </c>
      <c r="D11" s="13">
        <v>10.8</v>
      </c>
      <c r="E11" s="11" t="s">
        <v>12</v>
      </c>
      <c r="F11" s="14">
        <v>170</v>
      </c>
      <c r="G11" s="14">
        <f t="shared" si="0"/>
        <v>1836.0000000000002</v>
      </c>
      <c r="H11" s="15"/>
      <c r="I11" s="15">
        <f t="shared" si="1"/>
        <v>0</v>
      </c>
      <c r="J11" s="15"/>
      <c r="K11" s="14"/>
      <c r="L11" s="14">
        <f t="shared" si="3"/>
        <v>0</v>
      </c>
      <c r="M11" s="14"/>
    </row>
    <row r="12" spans="1:16" x14ac:dyDescent="0.3">
      <c r="A12" s="11" t="s">
        <v>24</v>
      </c>
      <c r="B12" s="12" t="s">
        <v>44</v>
      </c>
      <c r="C12" s="11">
        <v>5</v>
      </c>
      <c r="D12" s="13">
        <v>94.34</v>
      </c>
      <c r="E12" s="11" t="s">
        <v>12</v>
      </c>
      <c r="F12" s="14">
        <v>170</v>
      </c>
      <c r="G12" s="14">
        <f t="shared" si="0"/>
        <v>16037.800000000001</v>
      </c>
      <c r="H12" s="15"/>
      <c r="I12" s="15">
        <f t="shared" si="1"/>
        <v>0</v>
      </c>
      <c r="J12" s="15"/>
      <c r="K12" s="14"/>
      <c r="L12" s="14">
        <f t="shared" si="3"/>
        <v>0</v>
      </c>
      <c r="M12" s="14"/>
    </row>
    <row r="13" spans="1:16" x14ac:dyDescent="0.3">
      <c r="A13" s="11" t="s">
        <v>24</v>
      </c>
      <c r="B13" s="12" t="s">
        <v>45</v>
      </c>
      <c r="C13" s="11">
        <v>5</v>
      </c>
      <c r="D13" s="13">
        <v>61.13</v>
      </c>
      <c r="E13" s="11" t="s">
        <v>12</v>
      </c>
      <c r="F13" s="14">
        <v>170</v>
      </c>
      <c r="G13" s="14">
        <f t="shared" si="0"/>
        <v>10392.1</v>
      </c>
      <c r="H13" s="15"/>
      <c r="I13" s="15">
        <f t="shared" si="1"/>
        <v>0</v>
      </c>
      <c r="J13" s="15"/>
      <c r="K13" s="14"/>
      <c r="L13" s="14">
        <f t="shared" si="3"/>
        <v>0</v>
      </c>
      <c r="M13" s="14"/>
    </row>
    <row r="14" spans="1:16" x14ac:dyDescent="0.3">
      <c r="A14" s="11" t="s">
        <v>24</v>
      </c>
      <c r="B14" s="12" t="s">
        <v>46</v>
      </c>
      <c r="C14" s="11">
        <v>5</v>
      </c>
      <c r="D14" s="13">
        <v>19</v>
      </c>
      <c r="E14" s="11" t="s">
        <v>12</v>
      </c>
      <c r="F14" s="14">
        <v>170</v>
      </c>
      <c r="G14" s="14">
        <f t="shared" si="0"/>
        <v>3230</v>
      </c>
      <c r="H14" s="15"/>
      <c r="I14" s="15">
        <f t="shared" si="1"/>
        <v>0</v>
      </c>
      <c r="J14" s="15"/>
      <c r="K14" s="14"/>
      <c r="L14" s="14">
        <f t="shared" si="3"/>
        <v>0</v>
      </c>
      <c r="M14" s="14"/>
    </row>
    <row r="15" spans="1:16" x14ac:dyDescent="0.3">
      <c r="A15" s="11" t="s">
        <v>25</v>
      </c>
      <c r="B15" s="12" t="s">
        <v>47</v>
      </c>
      <c r="C15" s="11">
        <v>5</v>
      </c>
      <c r="D15" s="13">
        <v>89.1</v>
      </c>
      <c r="E15" s="11" t="s">
        <v>12</v>
      </c>
      <c r="F15" s="14">
        <v>170</v>
      </c>
      <c r="G15" s="14">
        <f t="shared" si="0"/>
        <v>15146.999999999998</v>
      </c>
      <c r="H15" s="15"/>
      <c r="I15" s="15">
        <f t="shared" si="1"/>
        <v>71.28</v>
      </c>
      <c r="J15" s="15">
        <f t="shared" ref="J15:J23" si="6">N15/C15*D15</f>
        <v>71.28</v>
      </c>
      <c r="K15" s="14">
        <v>0</v>
      </c>
      <c r="L15" s="14">
        <f t="shared" si="3"/>
        <v>12117.6</v>
      </c>
      <c r="M15" s="14">
        <f t="shared" ref="M15:M23" si="7">J15*F15</f>
        <v>12117.6</v>
      </c>
      <c r="N15">
        <v>4</v>
      </c>
      <c r="O15" t="s">
        <v>91</v>
      </c>
      <c r="P15">
        <f t="shared" ref="P15:P23" si="8">C15-N15</f>
        <v>1</v>
      </c>
    </row>
    <row r="16" spans="1:16" x14ac:dyDescent="0.3">
      <c r="A16" s="11" t="s">
        <v>25</v>
      </c>
      <c r="B16" s="12" t="s">
        <v>48</v>
      </c>
      <c r="C16" s="11">
        <v>5</v>
      </c>
      <c r="D16" s="13">
        <v>115.5</v>
      </c>
      <c r="E16" s="11" t="s">
        <v>12</v>
      </c>
      <c r="F16" s="14">
        <v>170</v>
      </c>
      <c r="G16" s="14">
        <f t="shared" si="0"/>
        <v>19635</v>
      </c>
      <c r="H16" s="15"/>
      <c r="I16" s="15">
        <f t="shared" si="1"/>
        <v>92.4</v>
      </c>
      <c r="J16" s="15">
        <f t="shared" si="6"/>
        <v>92.4</v>
      </c>
      <c r="K16" s="14">
        <v>0</v>
      </c>
      <c r="L16" s="14">
        <f t="shared" si="3"/>
        <v>15708.000000000002</v>
      </c>
      <c r="M16" s="14">
        <f t="shared" si="7"/>
        <v>15708.000000000002</v>
      </c>
      <c r="N16">
        <v>4</v>
      </c>
      <c r="O16" t="s">
        <v>91</v>
      </c>
      <c r="P16">
        <f t="shared" si="8"/>
        <v>1</v>
      </c>
    </row>
    <row r="17" spans="1:16" x14ac:dyDescent="0.3">
      <c r="A17" s="11" t="s">
        <v>25</v>
      </c>
      <c r="B17" s="12" t="s">
        <v>49</v>
      </c>
      <c r="C17" s="11">
        <v>5</v>
      </c>
      <c r="D17" s="13">
        <v>19.8</v>
      </c>
      <c r="E17" s="11" t="s">
        <v>12</v>
      </c>
      <c r="F17" s="14">
        <v>170</v>
      </c>
      <c r="G17" s="14">
        <f t="shared" si="0"/>
        <v>3366</v>
      </c>
      <c r="H17" s="15"/>
      <c r="I17" s="15">
        <f t="shared" si="1"/>
        <v>15.840000000000002</v>
      </c>
      <c r="J17" s="15">
        <f t="shared" si="6"/>
        <v>15.840000000000002</v>
      </c>
      <c r="K17" s="14">
        <v>0</v>
      </c>
      <c r="L17" s="14">
        <f t="shared" si="3"/>
        <v>2692.8</v>
      </c>
      <c r="M17" s="14">
        <f t="shared" si="7"/>
        <v>2692.8</v>
      </c>
      <c r="N17">
        <v>4</v>
      </c>
      <c r="O17" t="s">
        <v>91</v>
      </c>
      <c r="P17">
        <f t="shared" si="8"/>
        <v>1</v>
      </c>
    </row>
    <row r="18" spans="1:16" x14ac:dyDescent="0.3">
      <c r="A18" s="11" t="s">
        <v>26</v>
      </c>
      <c r="B18" s="12" t="s">
        <v>50</v>
      </c>
      <c r="C18" s="11">
        <v>2</v>
      </c>
      <c r="D18" s="13">
        <v>17.600000000000001</v>
      </c>
      <c r="E18" s="11" t="s">
        <v>12</v>
      </c>
      <c r="F18" s="14">
        <v>170</v>
      </c>
      <c r="G18" s="14">
        <f t="shared" si="0"/>
        <v>2992.0000000000005</v>
      </c>
      <c r="H18" s="15"/>
      <c r="I18" s="15">
        <f t="shared" si="1"/>
        <v>8.8000000000000007</v>
      </c>
      <c r="J18" s="15">
        <f t="shared" si="6"/>
        <v>8.8000000000000007</v>
      </c>
      <c r="K18" s="14">
        <v>0</v>
      </c>
      <c r="L18" s="14">
        <f t="shared" si="3"/>
        <v>1496.0000000000002</v>
      </c>
      <c r="M18" s="14">
        <f t="shared" si="7"/>
        <v>1496.0000000000002</v>
      </c>
      <c r="N18">
        <v>1</v>
      </c>
      <c r="O18" t="s">
        <v>91</v>
      </c>
      <c r="P18">
        <f t="shared" si="8"/>
        <v>1</v>
      </c>
    </row>
    <row r="19" spans="1:16" x14ac:dyDescent="0.3">
      <c r="A19" s="11" t="s">
        <v>26</v>
      </c>
      <c r="B19" s="12" t="s">
        <v>51</v>
      </c>
      <c r="C19" s="11">
        <v>2</v>
      </c>
      <c r="D19" s="13">
        <v>22</v>
      </c>
      <c r="E19" s="11" t="s">
        <v>12</v>
      </c>
      <c r="F19" s="14">
        <v>170</v>
      </c>
      <c r="G19" s="14">
        <f t="shared" si="0"/>
        <v>3740</v>
      </c>
      <c r="H19" s="15"/>
      <c r="I19" s="15">
        <f t="shared" si="1"/>
        <v>11</v>
      </c>
      <c r="J19" s="15">
        <f t="shared" si="6"/>
        <v>11</v>
      </c>
      <c r="K19" s="14">
        <v>0</v>
      </c>
      <c r="L19" s="14">
        <f t="shared" si="3"/>
        <v>1870</v>
      </c>
      <c r="M19" s="14">
        <f t="shared" si="7"/>
        <v>1870</v>
      </c>
      <c r="N19">
        <v>1</v>
      </c>
      <c r="O19" t="s">
        <v>91</v>
      </c>
      <c r="P19">
        <f t="shared" si="8"/>
        <v>1</v>
      </c>
    </row>
    <row r="20" spans="1:16" x14ac:dyDescent="0.3">
      <c r="A20" s="11" t="s">
        <v>26</v>
      </c>
      <c r="B20" s="12" t="s">
        <v>52</v>
      </c>
      <c r="C20" s="11">
        <v>2</v>
      </c>
      <c r="D20" s="13">
        <v>3.3</v>
      </c>
      <c r="E20" s="11" t="s">
        <v>12</v>
      </c>
      <c r="F20" s="14">
        <v>170</v>
      </c>
      <c r="G20" s="14">
        <f t="shared" si="0"/>
        <v>561</v>
      </c>
      <c r="H20" s="15"/>
      <c r="I20" s="15">
        <f t="shared" si="1"/>
        <v>1.65</v>
      </c>
      <c r="J20" s="15">
        <f t="shared" si="6"/>
        <v>1.65</v>
      </c>
      <c r="K20" s="14">
        <v>0</v>
      </c>
      <c r="L20" s="14">
        <f t="shared" si="3"/>
        <v>280.5</v>
      </c>
      <c r="M20" s="14">
        <f t="shared" si="7"/>
        <v>280.5</v>
      </c>
      <c r="N20">
        <v>1</v>
      </c>
      <c r="O20" t="s">
        <v>91</v>
      </c>
      <c r="P20">
        <f t="shared" si="8"/>
        <v>1</v>
      </c>
    </row>
    <row r="21" spans="1:16" x14ac:dyDescent="0.3">
      <c r="A21" s="11" t="s">
        <v>27</v>
      </c>
      <c r="B21" s="12" t="s">
        <v>53</v>
      </c>
      <c r="C21" s="11">
        <v>2</v>
      </c>
      <c r="D21" s="13">
        <v>15.4</v>
      </c>
      <c r="E21" s="11" t="s">
        <v>12</v>
      </c>
      <c r="F21" s="14">
        <v>170</v>
      </c>
      <c r="G21" s="14">
        <f t="shared" si="0"/>
        <v>2618</v>
      </c>
      <c r="H21" s="15"/>
      <c r="I21" s="15">
        <f t="shared" si="1"/>
        <v>7.7</v>
      </c>
      <c r="J21" s="15">
        <f t="shared" si="6"/>
        <v>7.7</v>
      </c>
      <c r="K21" s="14">
        <v>0</v>
      </c>
      <c r="L21" s="14">
        <f t="shared" si="3"/>
        <v>1309</v>
      </c>
      <c r="M21" s="14">
        <f t="shared" si="7"/>
        <v>1309</v>
      </c>
      <c r="N21">
        <v>1</v>
      </c>
      <c r="O21" t="s">
        <v>91</v>
      </c>
      <c r="P21">
        <f t="shared" si="8"/>
        <v>1</v>
      </c>
    </row>
    <row r="22" spans="1:16" x14ac:dyDescent="0.3">
      <c r="A22" s="11" t="s">
        <v>27</v>
      </c>
      <c r="B22" s="12" t="s">
        <v>51</v>
      </c>
      <c r="C22" s="11">
        <v>2</v>
      </c>
      <c r="D22" s="13">
        <v>22</v>
      </c>
      <c r="E22" s="11" t="s">
        <v>12</v>
      </c>
      <c r="F22" s="14">
        <v>170</v>
      </c>
      <c r="G22" s="14">
        <f t="shared" si="0"/>
        <v>3740</v>
      </c>
      <c r="H22" s="15"/>
      <c r="I22" s="15">
        <f t="shared" si="1"/>
        <v>11</v>
      </c>
      <c r="J22" s="15">
        <f t="shared" si="6"/>
        <v>11</v>
      </c>
      <c r="K22" s="14">
        <v>0</v>
      </c>
      <c r="L22" s="14">
        <f t="shared" si="3"/>
        <v>1870</v>
      </c>
      <c r="M22" s="14">
        <f t="shared" si="7"/>
        <v>1870</v>
      </c>
      <c r="N22">
        <v>1</v>
      </c>
      <c r="O22" t="s">
        <v>91</v>
      </c>
      <c r="P22">
        <f t="shared" si="8"/>
        <v>1</v>
      </c>
    </row>
    <row r="23" spans="1:16" x14ac:dyDescent="0.3">
      <c r="A23" s="11" t="s">
        <v>27</v>
      </c>
      <c r="B23" s="12" t="s">
        <v>54</v>
      </c>
      <c r="C23" s="11">
        <v>2</v>
      </c>
      <c r="D23" s="13">
        <v>4.4000000000000004</v>
      </c>
      <c r="E23" s="11" t="s">
        <v>12</v>
      </c>
      <c r="F23" s="14">
        <v>170</v>
      </c>
      <c r="G23" s="14">
        <f t="shared" si="0"/>
        <v>748.00000000000011</v>
      </c>
      <c r="H23" s="15"/>
      <c r="I23" s="15">
        <f t="shared" si="1"/>
        <v>2.2000000000000002</v>
      </c>
      <c r="J23" s="15">
        <f t="shared" si="6"/>
        <v>2.2000000000000002</v>
      </c>
      <c r="K23" s="14">
        <v>0</v>
      </c>
      <c r="L23" s="14">
        <f t="shared" si="3"/>
        <v>374.00000000000006</v>
      </c>
      <c r="M23" s="14">
        <f t="shared" si="7"/>
        <v>374.00000000000006</v>
      </c>
      <c r="N23">
        <v>1</v>
      </c>
      <c r="O23" t="s">
        <v>91</v>
      </c>
      <c r="P23">
        <f t="shared" si="8"/>
        <v>1</v>
      </c>
    </row>
    <row r="24" spans="1:16" x14ac:dyDescent="0.3">
      <c r="A24" s="11" t="s">
        <v>28</v>
      </c>
      <c r="B24" s="12" t="s">
        <v>55</v>
      </c>
      <c r="C24" s="11">
        <v>5</v>
      </c>
      <c r="D24" s="13">
        <v>95.7</v>
      </c>
      <c r="E24" s="11" t="s">
        <v>12</v>
      </c>
      <c r="F24" s="14">
        <v>170</v>
      </c>
      <c r="G24" s="14">
        <f t="shared" si="0"/>
        <v>16269</v>
      </c>
      <c r="H24" s="15"/>
      <c r="I24" s="15">
        <f t="shared" si="1"/>
        <v>0</v>
      </c>
      <c r="J24" s="15"/>
      <c r="K24" s="14"/>
      <c r="L24" s="14">
        <f t="shared" si="3"/>
        <v>0</v>
      </c>
      <c r="M24" s="14"/>
    </row>
    <row r="25" spans="1:16" x14ac:dyDescent="0.3">
      <c r="A25" s="11" t="s">
        <v>28</v>
      </c>
      <c r="B25" s="12" t="s">
        <v>56</v>
      </c>
      <c r="C25" s="11">
        <v>5</v>
      </c>
      <c r="D25" s="13">
        <v>40.700000000000003</v>
      </c>
      <c r="E25" s="11" t="s">
        <v>12</v>
      </c>
      <c r="F25" s="14">
        <v>170</v>
      </c>
      <c r="G25" s="14">
        <f t="shared" si="0"/>
        <v>6919.0000000000009</v>
      </c>
      <c r="H25" s="15"/>
      <c r="I25" s="15">
        <f t="shared" si="1"/>
        <v>0</v>
      </c>
      <c r="J25" s="15"/>
      <c r="K25" s="14"/>
      <c r="L25" s="14">
        <f t="shared" si="3"/>
        <v>0</v>
      </c>
      <c r="M25" s="14"/>
    </row>
    <row r="26" spans="1:16" x14ac:dyDescent="0.3">
      <c r="A26" s="11" t="s">
        <v>28</v>
      </c>
      <c r="B26" s="12" t="s">
        <v>54</v>
      </c>
      <c r="C26" s="11">
        <v>5</v>
      </c>
      <c r="D26" s="13">
        <v>11</v>
      </c>
      <c r="E26" s="11" t="s">
        <v>12</v>
      </c>
      <c r="F26" s="14">
        <v>170</v>
      </c>
      <c r="G26" s="14">
        <f t="shared" si="0"/>
        <v>1870</v>
      </c>
      <c r="H26" s="15"/>
      <c r="I26" s="15">
        <f t="shared" si="1"/>
        <v>0</v>
      </c>
      <c r="J26" s="15"/>
      <c r="K26" s="14"/>
      <c r="L26" s="14">
        <f t="shared" si="3"/>
        <v>0</v>
      </c>
      <c r="M26" s="14"/>
    </row>
    <row r="27" spans="1:16" x14ac:dyDescent="0.3">
      <c r="A27" s="11" t="s">
        <v>29</v>
      </c>
      <c r="B27" s="12" t="s">
        <v>57</v>
      </c>
      <c r="C27" s="11">
        <v>3</v>
      </c>
      <c r="D27" s="13">
        <v>77</v>
      </c>
      <c r="E27" s="11" t="s">
        <v>12</v>
      </c>
      <c r="F27" s="14">
        <v>170</v>
      </c>
      <c r="G27" s="14">
        <f t="shared" si="0"/>
        <v>13090</v>
      </c>
      <c r="H27" s="15"/>
      <c r="I27" s="15">
        <f t="shared" si="1"/>
        <v>0</v>
      </c>
      <c r="J27" s="15"/>
      <c r="K27" s="14"/>
      <c r="L27" s="14">
        <f t="shared" si="3"/>
        <v>0</v>
      </c>
      <c r="M27" s="14"/>
    </row>
    <row r="28" spans="1:16" x14ac:dyDescent="0.3">
      <c r="A28" s="11" t="s">
        <v>29</v>
      </c>
      <c r="B28" s="12" t="s">
        <v>58</v>
      </c>
      <c r="C28" s="11">
        <v>3</v>
      </c>
      <c r="D28" s="13">
        <v>46.2</v>
      </c>
      <c r="E28" s="11" t="s">
        <v>12</v>
      </c>
      <c r="F28" s="14">
        <v>170</v>
      </c>
      <c r="G28" s="14">
        <f t="shared" si="0"/>
        <v>7854.0000000000009</v>
      </c>
      <c r="H28" s="15"/>
      <c r="I28" s="15">
        <f t="shared" si="1"/>
        <v>0</v>
      </c>
      <c r="J28" s="15"/>
      <c r="K28" s="14"/>
      <c r="L28" s="14">
        <f t="shared" si="3"/>
        <v>0</v>
      </c>
      <c r="M28" s="14"/>
    </row>
    <row r="29" spans="1:16" x14ac:dyDescent="0.3">
      <c r="A29" s="11" t="s">
        <v>29</v>
      </c>
      <c r="B29" s="12" t="s">
        <v>59</v>
      </c>
      <c r="C29" s="11">
        <v>3</v>
      </c>
      <c r="D29" s="13">
        <v>8.8000000000000007</v>
      </c>
      <c r="E29" s="11" t="s">
        <v>12</v>
      </c>
      <c r="F29" s="14">
        <v>170</v>
      </c>
      <c r="G29" s="14">
        <f t="shared" si="0"/>
        <v>1496.0000000000002</v>
      </c>
      <c r="H29" s="15"/>
      <c r="I29" s="15">
        <f t="shared" si="1"/>
        <v>0</v>
      </c>
      <c r="J29" s="15"/>
      <c r="K29" s="14"/>
      <c r="L29" s="14">
        <f t="shared" si="3"/>
        <v>0</v>
      </c>
      <c r="M29" s="14"/>
    </row>
    <row r="30" spans="1:16" x14ac:dyDescent="0.3">
      <c r="A30" s="11" t="s">
        <v>30</v>
      </c>
      <c r="B30" s="12" t="s">
        <v>60</v>
      </c>
      <c r="C30" s="11">
        <v>19</v>
      </c>
      <c r="D30" s="13">
        <v>25.3</v>
      </c>
      <c r="E30" s="11" t="s">
        <v>12</v>
      </c>
      <c r="F30" s="14">
        <v>170</v>
      </c>
      <c r="G30" s="14">
        <f t="shared" si="0"/>
        <v>4301</v>
      </c>
      <c r="H30" s="15"/>
      <c r="I30" s="15">
        <f t="shared" si="1"/>
        <v>0</v>
      </c>
      <c r="J30" s="15"/>
      <c r="K30" s="14"/>
      <c r="L30" s="14">
        <f t="shared" si="3"/>
        <v>0</v>
      </c>
      <c r="M30" s="14"/>
    </row>
    <row r="31" spans="1:16" x14ac:dyDescent="0.3">
      <c r="A31" s="11" t="s">
        <v>30</v>
      </c>
      <c r="B31" s="12" t="s">
        <v>61</v>
      </c>
      <c r="C31" s="11">
        <v>19</v>
      </c>
      <c r="D31" s="13">
        <v>64.900000000000006</v>
      </c>
      <c r="E31" s="11" t="s">
        <v>12</v>
      </c>
      <c r="F31" s="14">
        <v>170</v>
      </c>
      <c r="G31" s="14">
        <f t="shared" si="0"/>
        <v>11033.000000000002</v>
      </c>
      <c r="H31" s="15"/>
      <c r="I31" s="15">
        <f t="shared" si="1"/>
        <v>0</v>
      </c>
      <c r="J31" s="15"/>
      <c r="K31" s="14"/>
      <c r="L31" s="14">
        <f t="shared" si="3"/>
        <v>0</v>
      </c>
      <c r="M31" s="14"/>
    </row>
    <row r="32" spans="1:16" x14ac:dyDescent="0.3">
      <c r="A32" s="11" t="s">
        <v>30</v>
      </c>
      <c r="B32" s="12" t="s">
        <v>62</v>
      </c>
      <c r="C32" s="11">
        <v>19</v>
      </c>
      <c r="D32" s="13">
        <v>265.10000000000002</v>
      </c>
      <c r="E32" s="11" t="s">
        <v>12</v>
      </c>
      <c r="F32" s="14">
        <v>170</v>
      </c>
      <c r="G32" s="14">
        <f t="shared" si="0"/>
        <v>45067.000000000007</v>
      </c>
      <c r="H32" s="15"/>
      <c r="I32" s="15">
        <f t="shared" si="1"/>
        <v>0</v>
      </c>
      <c r="J32" s="15"/>
      <c r="K32" s="14"/>
      <c r="L32" s="14">
        <f t="shared" si="3"/>
        <v>0</v>
      </c>
      <c r="M32" s="14"/>
    </row>
    <row r="33" spans="1:13" x14ac:dyDescent="0.3">
      <c r="A33" s="11" t="s">
        <v>30</v>
      </c>
      <c r="B33" s="12" t="s">
        <v>63</v>
      </c>
      <c r="C33" s="11">
        <v>19</v>
      </c>
      <c r="D33" s="13">
        <v>550</v>
      </c>
      <c r="E33" s="11" t="s">
        <v>12</v>
      </c>
      <c r="F33" s="14">
        <v>170</v>
      </c>
      <c r="G33" s="14">
        <f t="shared" si="0"/>
        <v>93500</v>
      </c>
      <c r="H33" s="15"/>
      <c r="I33" s="15">
        <f t="shared" si="1"/>
        <v>0</v>
      </c>
      <c r="J33" s="15"/>
      <c r="K33" s="14"/>
      <c r="L33" s="14">
        <f t="shared" si="3"/>
        <v>0</v>
      </c>
      <c r="M33" s="14"/>
    </row>
    <row r="34" spans="1:13" x14ac:dyDescent="0.3">
      <c r="A34" s="11" t="s">
        <v>31</v>
      </c>
      <c r="B34" s="12" t="s">
        <v>64</v>
      </c>
      <c r="C34" s="11">
        <v>5</v>
      </c>
      <c r="D34" s="13">
        <v>150.69999999999999</v>
      </c>
      <c r="E34" s="11" t="s">
        <v>12</v>
      </c>
      <c r="F34" s="14">
        <v>170</v>
      </c>
      <c r="G34" s="14">
        <f t="shared" si="0"/>
        <v>25618.999999999996</v>
      </c>
      <c r="H34" s="15"/>
      <c r="I34" s="15">
        <f t="shared" si="1"/>
        <v>0</v>
      </c>
      <c r="J34" s="15"/>
      <c r="K34" s="14"/>
      <c r="L34" s="14">
        <f t="shared" si="3"/>
        <v>0</v>
      </c>
      <c r="M34" s="14"/>
    </row>
    <row r="35" spans="1:13" x14ac:dyDescent="0.3">
      <c r="A35" s="11" t="s">
        <v>31</v>
      </c>
      <c r="B35" s="12" t="s">
        <v>65</v>
      </c>
      <c r="C35" s="11">
        <v>5</v>
      </c>
      <c r="D35" s="13">
        <v>53.9</v>
      </c>
      <c r="E35" s="11" t="s">
        <v>12</v>
      </c>
      <c r="F35" s="14">
        <v>170</v>
      </c>
      <c r="G35" s="14">
        <f t="shared" si="0"/>
        <v>9163</v>
      </c>
      <c r="H35" s="15"/>
      <c r="I35" s="15">
        <f t="shared" si="1"/>
        <v>0</v>
      </c>
      <c r="J35" s="15"/>
      <c r="K35" s="14"/>
      <c r="L35" s="14">
        <f t="shared" si="3"/>
        <v>0</v>
      </c>
      <c r="M35" s="14"/>
    </row>
    <row r="36" spans="1:13" x14ac:dyDescent="0.3">
      <c r="A36" s="11" t="s">
        <v>31</v>
      </c>
      <c r="B36" s="12" t="s">
        <v>54</v>
      </c>
      <c r="C36" s="11">
        <v>5</v>
      </c>
      <c r="D36" s="13">
        <v>11</v>
      </c>
      <c r="E36" s="11" t="s">
        <v>12</v>
      </c>
      <c r="F36" s="14">
        <v>170</v>
      </c>
      <c r="G36" s="14">
        <f t="shared" si="0"/>
        <v>1870</v>
      </c>
      <c r="H36" s="15"/>
      <c r="I36" s="15">
        <f t="shared" si="1"/>
        <v>0</v>
      </c>
      <c r="J36" s="15"/>
      <c r="K36" s="14"/>
      <c r="L36" s="14">
        <f t="shared" si="3"/>
        <v>0</v>
      </c>
      <c r="M36" s="14"/>
    </row>
    <row r="37" spans="1:13" x14ac:dyDescent="0.3">
      <c r="A37" s="11" t="s">
        <v>32</v>
      </c>
      <c r="B37" s="12" t="s">
        <v>48</v>
      </c>
      <c r="C37" s="11">
        <v>1</v>
      </c>
      <c r="D37" s="13">
        <v>23.1</v>
      </c>
      <c r="E37" s="11" t="s">
        <v>12</v>
      </c>
      <c r="F37" s="14">
        <v>170</v>
      </c>
      <c r="G37" s="14">
        <f t="shared" si="0"/>
        <v>3927.0000000000005</v>
      </c>
      <c r="H37" s="15"/>
      <c r="I37" s="15">
        <f t="shared" si="1"/>
        <v>0</v>
      </c>
      <c r="J37" s="15"/>
      <c r="K37" s="14"/>
      <c r="L37" s="14">
        <f t="shared" si="3"/>
        <v>0</v>
      </c>
      <c r="M37" s="14"/>
    </row>
    <row r="38" spans="1:13" x14ac:dyDescent="0.3">
      <c r="A38" s="11" t="s">
        <v>32</v>
      </c>
      <c r="B38" s="12" t="s">
        <v>66</v>
      </c>
      <c r="C38" s="11">
        <v>1</v>
      </c>
      <c r="D38" s="13">
        <v>13.2</v>
      </c>
      <c r="E38" s="11" t="s">
        <v>12</v>
      </c>
      <c r="F38" s="14">
        <v>170</v>
      </c>
      <c r="G38" s="14">
        <f t="shared" si="0"/>
        <v>2244</v>
      </c>
      <c r="H38" s="15"/>
      <c r="I38" s="15">
        <f t="shared" si="1"/>
        <v>0</v>
      </c>
      <c r="J38" s="15"/>
      <c r="K38" s="14"/>
      <c r="L38" s="14">
        <f t="shared" si="3"/>
        <v>0</v>
      </c>
      <c r="M38" s="14"/>
    </row>
    <row r="39" spans="1:13" x14ac:dyDescent="0.3">
      <c r="A39" s="11" t="s">
        <v>32</v>
      </c>
      <c r="B39" s="12" t="s">
        <v>67</v>
      </c>
      <c r="C39" s="11">
        <v>1</v>
      </c>
      <c r="D39" s="13">
        <v>2.2000000000000002</v>
      </c>
      <c r="E39" s="11" t="s">
        <v>12</v>
      </c>
      <c r="F39" s="14">
        <v>170</v>
      </c>
      <c r="G39" s="14">
        <f t="shared" si="0"/>
        <v>374.00000000000006</v>
      </c>
      <c r="H39" s="15"/>
      <c r="I39" s="15">
        <f t="shared" si="1"/>
        <v>0</v>
      </c>
      <c r="J39" s="15"/>
      <c r="K39" s="14"/>
      <c r="L39" s="14">
        <f t="shared" si="3"/>
        <v>0</v>
      </c>
      <c r="M39" s="14"/>
    </row>
    <row r="40" spans="1:13" x14ac:dyDescent="0.3">
      <c r="A40" s="11" t="s">
        <v>33</v>
      </c>
      <c r="B40" s="12" t="s">
        <v>68</v>
      </c>
      <c r="C40" s="11">
        <v>4</v>
      </c>
      <c r="D40" s="13">
        <v>103.4</v>
      </c>
      <c r="E40" s="11" t="s">
        <v>12</v>
      </c>
      <c r="F40" s="14">
        <v>170</v>
      </c>
      <c r="G40" s="14">
        <f t="shared" si="0"/>
        <v>17578</v>
      </c>
      <c r="H40" s="15"/>
      <c r="I40" s="15">
        <f t="shared" si="1"/>
        <v>0</v>
      </c>
      <c r="J40" s="15"/>
      <c r="K40" s="14"/>
      <c r="L40" s="14">
        <f t="shared" si="3"/>
        <v>0</v>
      </c>
      <c r="M40" s="14"/>
    </row>
    <row r="41" spans="1:13" x14ac:dyDescent="0.3">
      <c r="A41" s="11" t="s">
        <v>33</v>
      </c>
      <c r="B41" s="12" t="s">
        <v>69</v>
      </c>
      <c r="C41" s="11">
        <v>4</v>
      </c>
      <c r="D41" s="13">
        <v>39.6</v>
      </c>
      <c r="E41" s="11" t="s">
        <v>12</v>
      </c>
      <c r="F41" s="14">
        <v>170</v>
      </c>
      <c r="G41" s="14">
        <f t="shared" si="0"/>
        <v>6732</v>
      </c>
      <c r="H41" s="15"/>
      <c r="I41" s="15">
        <f t="shared" si="1"/>
        <v>0</v>
      </c>
      <c r="J41" s="15"/>
      <c r="K41" s="14"/>
      <c r="L41" s="14">
        <f t="shared" si="3"/>
        <v>0</v>
      </c>
      <c r="M41" s="14"/>
    </row>
    <row r="42" spans="1:13" x14ac:dyDescent="0.3">
      <c r="A42" s="11" t="s">
        <v>33</v>
      </c>
      <c r="B42" s="12" t="s">
        <v>70</v>
      </c>
      <c r="C42" s="11">
        <v>4</v>
      </c>
      <c r="D42" s="13">
        <v>21.6</v>
      </c>
      <c r="E42" s="11" t="s">
        <v>12</v>
      </c>
      <c r="F42" s="14">
        <v>170</v>
      </c>
      <c r="G42" s="14">
        <f t="shared" si="0"/>
        <v>3672.0000000000005</v>
      </c>
      <c r="H42" s="15"/>
      <c r="I42" s="15">
        <f t="shared" si="1"/>
        <v>0</v>
      </c>
      <c r="J42" s="15"/>
      <c r="K42" s="14"/>
      <c r="L42" s="14">
        <f t="shared" si="3"/>
        <v>0</v>
      </c>
      <c r="M42" s="14"/>
    </row>
    <row r="43" spans="1:13" x14ac:dyDescent="0.3">
      <c r="A43" s="11" t="s">
        <v>34</v>
      </c>
      <c r="B43" s="12" t="s">
        <v>47</v>
      </c>
      <c r="C43" s="11">
        <v>2</v>
      </c>
      <c r="D43" s="13">
        <v>35.200000000000003</v>
      </c>
      <c r="E43" s="11" t="s">
        <v>12</v>
      </c>
      <c r="F43" s="14">
        <v>170</v>
      </c>
      <c r="G43" s="14">
        <f t="shared" si="0"/>
        <v>5984.0000000000009</v>
      </c>
      <c r="H43" s="15"/>
      <c r="I43" s="15">
        <f t="shared" si="1"/>
        <v>0</v>
      </c>
      <c r="J43" s="15"/>
      <c r="K43" s="14"/>
      <c r="L43" s="14">
        <f t="shared" si="3"/>
        <v>0</v>
      </c>
      <c r="M43" s="14"/>
    </row>
    <row r="44" spans="1:13" x14ac:dyDescent="0.3">
      <c r="A44" s="11" t="s">
        <v>34</v>
      </c>
      <c r="B44" s="12" t="s">
        <v>48</v>
      </c>
      <c r="C44" s="11">
        <v>2</v>
      </c>
      <c r="D44" s="13">
        <v>46.2</v>
      </c>
      <c r="E44" s="11" t="s">
        <v>12</v>
      </c>
      <c r="F44" s="14">
        <v>170</v>
      </c>
      <c r="G44" s="14">
        <f t="shared" si="0"/>
        <v>7854.0000000000009</v>
      </c>
      <c r="H44" s="15"/>
      <c r="I44" s="15">
        <f t="shared" si="1"/>
        <v>0</v>
      </c>
      <c r="J44" s="15"/>
      <c r="K44" s="14"/>
      <c r="L44" s="14">
        <f t="shared" si="3"/>
        <v>0</v>
      </c>
      <c r="M44" s="14"/>
    </row>
    <row r="45" spans="1:13" x14ac:dyDescent="0.3">
      <c r="A45" s="11">
        <v>16</v>
      </c>
      <c r="B45" s="12" t="s">
        <v>71</v>
      </c>
      <c r="C45" s="11">
        <v>3</v>
      </c>
      <c r="D45" s="13">
        <v>59.4</v>
      </c>
      <c r="E45" s="11" t="s">
        <v>12</v>
      </c>
      <c r="F45" s="14">
        <v>170</v>
      </c>
      <c r="G45" s="14">
        <f t="shared" si="0"/>
        <v>10098</v>
      </c>
      <c r="H45" s="15"/>
      <c r="I45" s="15">
        <f t="shared" si="1"/>
        <v>0</v>
      </c>
      <c r="J45" s="15"/>
      <c r="K45" s="14"/>
      <c r="L45" s="14">
        <f t="shared" si="3"/>
        <v>0</v>
      </c>
      <c r="M45" s="14"/>
    </row>
    <row r="46" spans="1:13" x14ac:dyDescent="0.3">
      <c r="A46" s="11">
        <v>16</v>
      </c>
      <c r="B46" s="12" t="s">
        <v>72</v>
      </c>
      <c r="C46" s="11">
        <v>3</v>
      </c>
      <c r="D46" s="13">
        <v>14.3</v>
      </c>
      <c r="E46" s="11" t="s">
        <v>12</v>
      </c>
      <c r="F46" s="14">
        <v>170</v>
      </c>
      <c r="G46" s="14">
        <f t="shared" si="0"/>
        <v>2431</v>
      </c>
      <c r="H46" s="15"/>
      <c r="I46" s="15">
        <f t="shared" si="1"/>
        <v>0</v>
      </c>
      <c r="J46" s="15"/>
      <c r="K46" s="14"/>
      <c r="L46" s="14">
        <f t="shared" si="3"/>
        <v>0</v>
      </c>
      <c r="M46" s="14"/>
    </row>
    <row r="47" spans="1:13" x14ac:dyDescent="0.3">
      <c r="A47" s="11" t="s">
        <v>35</v>
      </c>
      <c r="B47" s="12" t="s">
        <v>73</v>
      </c>
      <c r="C47" s="11">
        <v>6</v>
      </c>
      <c r="D47" s="13">
        <v>111.1</v>
      </c>
      <c r="E47" s="11" t="s">
        <v>12</v>
      </c>
      <c r="F47" s="14">
        <v>170</v>
      </c>
      <c r="G47" s="14">
        <f t="shared" si="0"/>
        <v>18887</v>
      </c>
      <c r="H47" s="15"/>
      <c r="I47" s="15">
        <f t="shared" si="1"/>
        <v>0</v>
      </c>
      <c r="J47" s="15"/>
      <c r="K47" s="14"/>
      <c r="L47" s="14">
        <f t="shared" si="3"/>
        <v>0</v>
      </c>
      <c r="M47" s="14"/>
    </row>
    <row r="48" spans="1:13" x14ac:dyDescent="0.3">
      <c r="A48" s="16" t="s">
        <v>35</v>
      </c>
      <c r="B48" s="17" t="s">
        <v>74</v>
      </c>
      <c r="C48" s="16">
        <v>6</v>
      </c>
      <c r="D48" s="18">
        <v>14.14</v>
      </c>
      <c r="E48" s="16" t="s">
        <v>12</v>
      </c>
      <c r="F48" s="19">
        <v>170</v>
      </c>
      <c r="G48" s="19">
        <f t="shared" si="0"/>
        <v>2403.8000000000002</v>
      </c>
      <c r="H48" s="20"/>
      <c r="I48" s="20">
        <f t="shared" si="1"/>
        <v>0</v>
      </c>
      <c r="J48" s="20"/>
      <c r="K48" s="19"/>
      <c r="L48" s="19">
        <f t="shared" si="3"/>
        <v>0</v>
      </c>
      <c r="M48" s="19"/>
    </row>
    <row r="49" spans="7:13" x14ac:dyDescent="0.3">
      <c r="G49" s="7">
        <f>SUM(G2:G48)</f>
        <v>987851.3</v>
      </c>
      <c r="K49" s="7">
        <f>SUM(K2:K48)</f>
        <v>0</v>
      </c>
      <c r="L49" s="7">
        <f>SUM(L2:L48)</f>
        <v>135533.87613046705</v>
      </c>
      <c r="M49" s="7">
        <f>SUM(M2:M48)</f>
        <v>135533.87613046705</v>
      </c>
    </row>
  </sheetData>
  <phoneticPr fontId="4" type="noConversion"/>
  <conditionalFormatting sqref="P1:P1048576">
    <cfRule type="cellIs" dxfId="1" priority="1" operator="lessThan">
      <formula>0</formula>
    </cfRule>
  </conditionalFormatting>
  <pageMargins left="0.7" right="0.7" top="0.75" bottom="0.75" header="0.3" footer="0.3"/>
  <pageSetup paperSize="9" scale="5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AF4C-D1F6-469C-A6F5-F4018EB92869}">
  <dimension ref="A1:H35"/>
  <sheetViews>
    <sheetView topLeftCell="A7" workbookViewId="0">
      <selection activeCell="K27" sqref="K27"/>
    </sheetView>
  </sheetViews>
  <sheetFormatPr defaultRowHeight="14.4" x14ac:dyDescent="0.3"/>
  <cols>
    <col min="7" max="7" width="12.33203125" bestFit="1" customWidth="1"/>
    <col min="8" max="8" width="16.33203125" bestFit="1" customWidth="1"/>
  </cols>
  <sheetData>
    <row r="1" spans="1:8" x14ac:dyDescent="0.3">
      <c r="A1" t="s">
        <v>76</v>
      </c>
      <c r="B1" t="s">
        <v>14</v>
      </c>
      <c r="C1" t="s">
        <v>92</v>
      </c>
      <c r="G1" s="9" t="s">
        <v>88</v>
      </c>
      <c r="H1" t="s">
        <v>90</v>
      </c>
    </row>
    <row r="2" spans="1:8" x14ac:dyDescent="0.3">
      <c r="A2">
        <v>701</v>
      </c>
      <c r="B2" t="s">
        <v>25</v>
      </c>
      <c r="C2" t="s">
        <v>93</v>
      </c>
      <c r="G2" s="10" t="s">
        <v>84</v>
      </c>
      <c r="H2">
        <v>3</v>
      </c>
    </row>
    <row r="3" spans="1:8" x14ac:dyDescent="0.3">
      <c r="A3">
        <v>702</v>
      </c>
      <c r="B3" t="s">
        <v>77</v>
      </c>
      <c r="C3" t="s">
        <v>93</v>
      </c>
      <c r="G3" s="10" t="s">
        <v>85</v>
      </c>
      <c r="H3">
        <v>1</v>
      </c>
    </row>
    <row r="4" spans="1:8" x14ac:dyDescent="0.3">
      <c r="A4">
        <v>703</v>
      </c>
      <c r="B4" t="s">
        <v>78</v>
      </c>
      <c r="C4" t="s">
        <v>93</v>
      </c>
      <c r="G4" s="10" t="s">
        <v>80</v>
      </c>
      <c r="H4">
        <v>4</v>
      </c>
    </row>
    <row r="5" spans="1:8" x14ac:dyDescent="0.3">
      <c r="A5">
        <v>704</v>
      </c>
      <c r="B5" t="s">
        <v>79</v>
      </c>
      <c r="C5" t="s">
        <v>93</v>
      </c>
      <c r="G5" s="10" t="s">
        <v>77</v>
      </c>
      <c r="H5">
        <v>4</v>
      </c>
    </row>
    <row r="6" spans="1:8" x14ac:dyDescent="0.3">
      <c r="A6">
        <v>706</v>
      </c>
      <c r="B6" t="s">
        <v>80</v>
      </c>
      <c r="C6" t="s">
        <v>93</v>
      </c>
      <c r="G6" s="10" t="s">
        <v>78</v>
      </c>
      <c r="H6">
        <v>4</v>
      </c>
    </row>
    <row r="7" spans="1:8" x14ac:dyDescent="0.3">
      <c r="A7">
        <v>710</v>
      </c>
      <c r="B7" t="s">
        <v>81</v>
      </c>
      <c r="C7" t="s">
        <v>93</v>
      </c>
      <c r="G7" s="10" t="s">
        <v>79</v>
      </c>
      <c r="H7">
        <v>4</v>
      </c>
    </row>
    <row r="8" spans="1:8" x14ac:dyDescent="0.3">
      <c r="A8">
        <v>801</v>
      </c>
      <c r="B8" t="s">
        <v>25</v>
      </c>
      <c r="C8" t="s">
        <v>93</v>
      </c>
      <c r="G8" s="10" t="s">
        <v>82</v>
      </c>
      <c r="H8">
        <v>4</v>
      </c>
    </row>
    <row r="9" spans="1:8" x14ac:dyDescent="0.3">
      <c r="A9">
        <v>802</v>
      </c>
      <c r="B9" t="s">
        <v>77</v>
      </c>
      <c r="C9" t="s">
        <v>93</v>
      </c>
      <c r="G9" s="10" t="s">
        <v>83</v>
      </c>
      <c r="H9">
        <v>3</v>
      </c>
    </row>
    <row r="10" spans="1:8" x14ac:dyDescent="0.3">
      <c r="A10">
        <v>803</v>
      </c>
      <c r="B10" t="s">
        <v>78</v>
      </c>
      <c r="C10" t="s">
        <v>93</v>
      </c>
      <c r="G10" s="10" t="s">
        <v>81</v>
      </c>
      <c r="H10">
        <v>1</v>
      </c>
    </row>
    <row r="11" spans="1:8" x14ac:dyDescent="0.3">
      <c r="A11">
        <v>804</v>
      </c>
      <c r="B11" t="s">
        <v>79</v>
      </c>
      <c r="C11" t="s">
        <v>93</v>
      </c>
      <c r="G11" s="10" t="s">
        <v>25</v>
      </c>
      <c r="H11">
        <v>4</v>
      </c>
    </row>
    <row r="12" spans="1:8" x14ac:dyDescent="0.3">
      <c r="A12">
        <v>805</v>
      </c>
      <c r="B12" t="s">
        <v>82</v>
      </c>
      <c r="C12" t="s">
        <v>93</v>
      </c>
      <c r="G12" s="10" t="s">
        <v>26</v>
      </c>
      <c r="H12">
        <v>1</v>
      </c>
    </row>
    <row r="13" spans="1:8" x14ac:dyDescent="0.3">
      <c r="A13">
        <v>806</v>
      </c>
      <c r="B13" t="s">
        <v>80</v>
      </c>
      <c r="C13" t="s">
        <v>93</v>
      </c>
      <c r="G13" s="10" t="s">
        <v>27</v>
      </c>
      <c r="H13">
        <v>1</v>
      </c>
    </row>
    <row r="14" spans="1:8" x14ac:dyDescent="0.3">
      <c r="A14">
        <v>808</v>
      </c>
      <c r="B14" t="s">
        <v>84</v>
      </c>
      <c r="C14" t="s">
        <v>93</v>
      </c>
      <c r="D14" t="s">
        <v>86</v>
      </c>
      <c r="G14" s="10" t="s">
        <v>89</v>
      </c>
      <c r="H14">
        <v>34</v>
      </c>
    </row>
    <row r="15" spans="1:8" x14ac:dyDescent="0.3">
      <c r="A15">
        <v>809</v>
      </c>
      <c r="B15" t="s">
        <v>83</v>
      </c>
      <c r="C15" t="s">
        <v>93</v>
      </c>
      <c r="D15" t="s">
        <v>87</v>
      </c>
    </row>
    <row r="16" spans="1:8" x14ac:dyDescent="0.3">
      <c r="A16">
        <v>901</v>
      </c>
      <c r="B16" t="s">
        <v>25</v>
      </c>
      <c r="C16" t="s">
        <v>93</v>
      </c>
    </row>
    <row r="17" spans="1:3" x14ac:dyDescent="0.3">
      <c r="A17">
        <v>902</v>
      </c>
      <c r="B17" t="s">
        <v>77</v>
      </c>
      <c r="C17" t="s">
        <v>93</v>
      </c>
    </row>
    <row r="18" spans="1:3" x14ac:dyDescent="0.3">
      <c r="A18">
        <v>903</v>
      </c>
      <c r="B18" t="s">
        <v>78</v>
      </c>
      <c r="C18" t="s">
        <v>93</v>
      </c>
    </row>
    <row r="19" spans="1:3" x14ac:dyDescent="0.3">
      <c r="A19">
        <v>904</v>
      </c>
      <c r="B19" t="s">
        <v>79</v>
      </c>
      <c r="C19" t="s">
        <v>93</v>
      </c>
    </row>
    <row r="20" spans="1:3" x14ac:dyDescent="0.3">
      <c r="A20">
        <v>905</v>
      </c>
      <c r="B20" t="s">
        <v>82</v>
      </c>
      <c r="C20" t="s">
        <v>93</v>
      </c>
    </row>
    <row r="21" spans="1:3" x14ac:dyDescent="0.3">
      <c r="A21">
        <v>906</v>
      </c>
      <c r="B21" t="s">
        <v>80</v>
      </c>
      <c r="C21" t="s">
        <v>93</v>
      </c>
    </row>
    <row r="22" spans="1:3" x14ac:dyDescent="0.3">
      <c r="A22">
        <v>907</v>
      </c>
      <c r="B22" t="s">
        <v>26</v>
      </c>
      <c r="C22" t="s">
        <v>93</v>
      </c>
    </row>
    <row r="23" spans="1:3" x14ac:dyDescent="0.3">
      <c r="A23">
        <v>908</v>
      </c>
      <c r="B23" t="s">
        <v>27</v>
      </c>
      <c r="C23" t="s">
        <v>93</v>
      </c>
    </row>
    <row r="24" spans="1:3" x14ac:dyDescent="0.3">
      <c r="A24">
        <v>909</v>
      </c>
      <c r="B24" t="s">
        <v>84</v>
      </c>
      <c r="C24" t="s">
        <v>93</v>
      </c>
    </row>
    <row r="25" spans="1:3" x14ac:dyDescent="0.3">
      <c r="A25">
        <v>910</v>
      </c>
      <c r="B25" t="s">
        <v>83</v>
      </c>
      <c r="C25" t="s">
        <v>93</v>
      </c>
    </row>
    <row r="26" spans="1:3" x14ac:dyDescent="0.3">
      <c r="A26">
        <v>1001</v>
      </c>
      <c r="B26" t="s">
        <v>25</v>
      </c>
      <c r="C26" t="s">
        <v>93</v>
      </c>
    </row>
    <row r="27" spans="1:3" x14ac:dyDescent="0.3">
      <c r="A27">
        <v>1002</v>
      </c>
      <c r="B27" t="s">
        <v>77</v>
      </c>
      <c r="C27" t="s">
        <v>93</v>
      </c>
    </row>
    <row r="28" spans="1:3" x14ac:dyDescent="0.3">
      <c r="A28">
        <v>1003</v>
      </c>
      <c r="B28" t="s">
        <v>78</v>
      </c>
      <c r="C28" t="s">
        <v>93</v>
      </c>
    </row>
    <row r="29" spans="1:3" x14ac:dyDescent="0.3">
      <c r="A29">
        <v>1004</v>
      </c>
      <c r="B29" t="s">
        <v>79</v>
      </c>
      <c r="C29" t="s">
        <v>93</v>
      </c>
    </row>
    <row r="30" spans="1:3" x14ac:dyDescent="0.3">
      <c r="A30">
        <v>1005</v>
      </c>
      <c r="B30" t="s">
        <v>82</v>
      </c>
      <c r="C30" t="s">
        <v>93</v>
      </c>
    </row>
    <row r="31" spans="1:3" x14ac:dyDescent="0.3">
      <c r="A31">
        <v>1006</v>
      </c>
      <c r="B31" t="s">
        <v>80</v>
      </c>
      <c r="C31" t="s">
        <v>93</v>
      </c>
    </row>
    <row r="32" spans="1:3" x14ac:dyDescent="0.3">
      <c r="A32">
        <v>1008</v>
      </c>
      <c r="B32" t="s">
        <v>84</v>
      </c>
      <c r="C32" t="s">
        <v>93</v>
      </c>
    </row>
    <row r="33" spans="1:3" x14ac:dyDescent="0.3">
      <c r="A33">
        <v>1009</v>
      </c>
      <c r="B33" t="s">
        <v>83</v>
      </c>
      <c r="C33" t="s">
        <v>93</v>
      </c>
    </row>
    <row r="34" spans="1:3" x14ac:dyDescent="0.3">
      <c r="A34">
        <v>709</v>
      </c>
      <c r="B34" t="s">
        <v>85</v>
      </c>
      <c r="C34" t="s">
        <v>93</v>
      </c>
    </row>
    <row r="35" spans="1:3" x14ac:dyDescent="0.3">
      <c r="A35">
        <v>705</v>
      </c>
      <c r="B35" t="s">
        <v>82</v>
      </c>
      <c r="C35" t="s">
        <v>93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BOQ</vt:lpstr>
      <vt:lpstr>Room Progress</vt:lpstr>
      <vt:lpstr>BOQ!Print_Area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2023-04-27T04:34:57Z</dcterms:created>
  <dcterms:modified xsi:type="dcterms:W3CDTF">2023-04-27T07:36:25Z</dcterms:modified>
</cp:coreProperties>
</file>